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ATH\USERS\A-M\CSTEVENS\Net MyDocuments\_MovedData\MyResearch\ChemFateTrans\EFS\ProcessScience\PhysChemPropPaper\"/>
    </mc:Choice>
  </mc:AlternateContent>
  <bookViews>
    <workbookView xWindow="0" yWindow="0" windowWidth="23040" windowHeight="9405"/>
  </bookViews>
  <sheets>
    <sheet name="Key" sheetId="8" r:id="rId1"/>
    <sheet name="Name-to-SMILES" sheetId="1" r:id="rId2"/>
    <sheet name="PCBs" sheetId="2" r:id="rId3"/>
    <sheet name="PBDEs" sheetId="4" r:id="rId4"/>
    <sheet name="PCDDs" sheetId="5" r:id="rId5"/>
    <sheet name="PAHs" sheetId="6" r:id="rId6"/>
    <sheet name="Combined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7" l="1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39" i="7"/>
  <c r="Q42" i="7" s="1"/>
  <c r="P39" i="7"/>
  <c r="Q41" i="7"/>
  <c r="P41" i="7"/>
  <c r="O41" i="7"/>
  <c r="O42" i="7" s="1"/>
  <c r="N41" i="7"/>
  <c r="N42" i="7" s="1"/>
  <c r="O39" i="7"/>
  <c r="N39" i="7"/>
  <c r="M39" i="7"/>
  <c r="L39" i="7"/>
  <c r="M41" i="7"/>
  <c r="L41" i="7"/>
  <c r="K41" i="7"/>
  <c r="K42" i="7" s="1"/>
  <c r="J41" i="7"/>
  <c r="J42" i="7" s="1"/>
  <c r="I42" i="7"/>
  <c r="H42" i="7"/>
  <c r="F42" i="7"/>
  <c r="E42" i="7"/>
  <c r="D42" i="7"/>
  <c r="C42" i="7"/>
  <c r="B42" i="7"/>
  <c r="I41" i="7"/>
  <c r="K39" i="7"/>
  <c r="J39" i="7"/>
  <c r="I39" i="7"/>
  <c r="H39" i="7"/>
  <c r="G39" i="7"/>
  <c r="F39" i="7"/>
  <c r="E39" i="7"/>
  <c r="D39" i="7"/>
  <c r="C39" i="7"/>
  <c r="B39" i="7"/>
  <c r="R35" i="7"/>
  <c r="Q35" i="7"/>
  <c r="P35" i="7"/>
  <c r="O35" i="7"/>
  <c r="N35" i="7"/>
  <c r="M35" i="7"/>
  <c r="L35" i="7"/>
  <c r="K35" i="7"/>
  <c r="J35" i="7"/>
  <c r="I35" i="7"/>
  <c r="H35" i="7"/>
  <c r="F35" i="7"/>
  <c r="E35" i="7"/>
  <c r="D35" i="7"/>
  <c r="C35" i="7"/>
  <c r="B35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G28" i="7"/>
  <c r="F28" i="7"/>
  <c r="E28" i="7"/>
  <c r="D28" i="7"/>
  <c r="C28" i="7"/>
  <c r="B28" i="7"/>
  <c r="H28" i="7"/>
  <c r="K28" i="7"/>
  <c r="J28" i="7"/>
  <c r="J27" i="7"/>
  <c r="K27" i="7"/>
  <c r="K25" i="7"/>
  <c r="J25" i="7"/>
  <c r="I25" i="7"/>
  <c r="H25" i="7"/>
  <c r="G25" i="7"/>
  <c r="F25" i="7"/>
  <c r="E25" i="7"/>
  <c r="D25" i="7"/>
  <c r="C25" i="7"/>
  <c r="B25" i="7"/>
  <c r="G21" i="7"/>
  <c r="F21" i="7"/>
  <c r="E21" i="7"/>
  <c r="D21" i="7"/>
  <c r="C21" i="7"/>
  <c r="B21" i="7"/>
  <c r="L21" i="7"/>
  <c r="K21" i="7"/>
  <c r="J21" i="7"/>
  <c r="H21" i="7"/>
  <c r="L18" i="7"/>
  <c r="K18" i="7"/>
  <c r="J18" i="7"/>
  <c r="I18" i="7"/>
  <c r="H18" i="7"/>
  <c r="G18" i="7"/>
  <c r="F18" i="7"/>
  <c r="E18" i="7"/>
  <c r="D18" i="7"/>
  <c r="C18" i="7"/>
  <c r="B18" i="7"/>
  <c r="P42" i="7" l="1"/>
  <c r="L42" i="7"/>
  <c r="M42" i="7"/>
  <c r="M14" i="7"/>
  <c r="L14" i="7"/>
  <c r="K14" i="7"/>
  <c r="J14" i="7"/>
  <c r="H14" i="7"/>
  <c r="G14" i="7"/>
  <c r="F14" i="7"/>
  <c r="E14" i="7"/>
  <c r="D14" i="7"/>
  <c r="C14" i="7"/>
  <c r="B14" i="7"/>
  <c r="B11" i="7"/>
  <c r="M11" i="7"/>
  <c r="L11" i="7"/>
  <c r="K11" i="7"/>
  <c r="J11" i="7"/>
  <c r="I11" i="7"/>
  <c r="H11" i="7"/>
  <c r="G11" i="7"/>
  <c r="F11" i="7"/>
  <c r="E11" i="7"/>
  <c r="D11" i="7"/>
  <c r="C11" i="7"/>
  <c r="H8" i="7"/>
  <c r="N8" i="7"/>
  <c r="N4" i="7"/>
  <c r="M4" i="7"/>
  <c r="L4" i="7"/>
  <c r="K4" i="7"/>
  <c r="J4" i="7"/>
  <c r="I4" i="7"/>
  <c r="H4" i="7"/>
  <c r="G4" i="7"/>
  <c r="F4" i="7"/>
  <c r="E4" i="7"/>
  <c r="D4" i="7"/>
  <c r="C4" i="7"/>
  <c r="B4" i="7"/>
  <c r="CR25" i="6" l="1"/>
  <c r="CQ25" i="6"/>
  <c r="CP25" i="6"/>
  <c r="CO25" i="6"/>
  <c r="CN25" i="6"/>
  <c r="CM25" i="6"/>
  <c r="CL25" i="6"/>
  <c r="CK25" i="6"/>
  <c r="CK27" i="6" s="1"/>
  <c r="CJ25" i="6"/>
  <c r="CI25" i="6"/>
  <c r="CG25" i="6"/>
  <c r="CF25" i="6"/>
  <c r="CE25" i="6"/>
  <c r="CD25" i="6"/>
  <c r="CC25" i="6"/>
  <c r="CA25" i="6"/>
  <c r="BZ25" i="6"/>
  <c r="BY25" i="6"/>
  <c r="BW25" i="6"/>
  <c r="BV25" i="6"/>
  <c r="BU25" i="6"/>
  <c r="BT25" i="6"/>
  <c r="BS25" i="6"/>
  <c r="BR25" i="6"/>
  <c r="BR27" i="6" s="1"/>
  <c r="BO25" i="6"/>
  <c r="BN25" i="6"/>
  <c r="BM25" i="6"/>
  <c r="BL25" i="6"/>
  <c r="BL27" i="6" s="1"/>
  <c r="BH25" i="6"/>
  <c r="BG25" i="6"/>
  <c r="BF25" i="6"/>
  <c r="BF27" i="6" s="1"/>
  <c r="BE25" i="6"/>
  <c r="BC25" i="6"/>
  <c r="BC27" i="6" s="1"/>
  <c r="BA25" i="6"/>
  <c r="AY25" i="6"/>
  <c r="AX25" i="6"/>
  <c r="AW25" i="6"/>
  <c r="AW27" i="6" s="1"/>
  <c r="AV25" i="6"/>
  <c r="AU25" i="6"/>
  <c r="AR25" i="6"/>
  <c r="AQ25" i="6"/>
  <c r="AP25" i="6"/>
  <c r="AN25" i="6"/>
  <c r="AM25" i="6"/>
  <c r="AL25" i="6"/>
  <c r="AL27" i="6" s="1"/>
  <c r="AK25" i="6"/>
  <c r="AJ25" i="6"/>
  <c r="AJ27" i="6" s="1"/>
  <c r="AI25" i="6"/>
  <c r="AI27" i="6" s="1"/>
  <c r="AH25" i="6"/>
  <c r="AD25" i="6"/>
  <c r="AC25" i="6"/>
  <c r="AB25" i="6"/>
  <c r="Z25" i="6"/>
  <c r="Y25" i="6"/>
  <c r="X25" i="6"/>
  <c r="W25" i="6"/>
  <c r="V25" i="6"/>
  <c r="V27" i="6" s="1"/>
  <c r="U25" i="6"/>
  <c r="T25" i="6"/>
  <c r="S25" i="6"/>
  <c r="P25" i="6"/>
  <c r="O25" i="6"/>
  <c r="N25" i="6"/>
  <c r="M25" i="6"/>
  <c r="K25" i="6"/>
  <c r="K27" i="6" s="1"/>
  <c r="J25" i="6"/>
  <c r="I25" i="6"/>
  <c r="H25" i="6"/>
  <c r="G25" i="6"/>
  <c r="F25" i="6"/>
  <c r="E25" i="6"/>
  <c r="D25" i="6"/>
  <c r="CR84" i="5"/>
  <c r="CQ84" i="5"/>
  <c r="CP84" i="5"/>
  <c r="CO84" i="5"/>
  <c r="CN84" i="5"/>
  <c r="CM84" i="5"/>
  <c r="CL84" i="5"/>
  <c r="CK84" i="5"/>
  <c r="CJ84" i="5"/>
  <c r="CI84" i="5"/>
  <c r="CI86" i="5" s="1"/>
  <c r="CG84" i="5"/>
  <c r="CG86" i="5" s="1"/>
  <c r="CF84" i="5"/>
  <c r="CF86" i="5" s="1"/>
  <c r="CE84" i="5"/>
  <c r="CE86" i="5" s="1"/>
  <c r="CD84" i="5"/>
  <c r="CD86" i="5" s="1"/>
  <c r="CC84" i="5"/>
  <c r="CA84" i="5"/>
  <c r="BZ84" i="5"/>
  <c r="BY84" i="5"/>
  <c r="BW84" i="5"/>
  <c r="BV84" i="5"/>
  <c r="BU84" i="5"/>
  <c r="BT84" i="5"/>
  <c r="BS84" i="5"/>
  <c r="BS86" i="5" s="1"/>
  <c r="BR84" i="5"/>
  <c r="BR86" i="5" s="1"/>
  <c r="BO84" i="5"/>
  <c r="BO86" i="5" s="1"/>
  <c r="BN84" i="5"/>
  <c r="BN86" i="5" s="1"/>
  <c r="BM84" i="5"/>
  <c r="BM86" i="5" s="1"/>
  <c r="BL84" i="5"/>
  <c r="BL86" i="5" s="1"/>
  <c r="BH84" i="5"/>
  <c r="BH86" i="5" s="1"/>
  <c r="BG84" i="5"/>
  <c r="BG86" i="5" s="1"/>
  <c r="BF84" i="5"/>
  <c r="BE84" i="5"/>
  <c r="BE86" i="5" s="1"/>
  <c r="BC84" i="5"/>
  <c r="BC86" i="5" s="1"/>
  <c r="BA84" i="5"/>
  <c r="BA86" i="5" s="1"/>
  <c r="AY84" i="5"/>
  <c r="AX84" i="5"/>
  <c r="AW84" i="5"/>
  <c r="AV84" i="5"/>
  <c r="AV86" i="5" s="1"/>
  <c r="AU84" i="5"/>
  <c r="AU86" i="5" s="1"/>
  <c r="AR84" i="5"/>
  <c r="AQ84" i="5"/>
  <c r="AP84" i="5"/>
  <c r="AO84" i="5"/>
  <c r="AM84" i="5"/>
  <c r="AL84" i="5"/>
  <c r="AK84" i="5"/>
  <c r="AJ84" i="5"/>
  <c r="AI84" i="5"/>
  <c r="AI86" i="5" s="1"/>
  <c r="AH84" i="5"/>
  <c r="AH86" i="5" s="1"/>
  <c r="AD84" i="5"/>
  <c r="AC84" i="5"/>
  <c r="AB84" i="5"/>
  <c r="AA84" i="5"/>
  <c r="Y84" i="5"/>
  <c r="X84" i="5"/>
  <c r="W84" i="5"/>
  <c r="V84" i="5"/>
  <c r="U84" i="5"/>
  <c r="U86" i="5" s="1"/>
  <c r="T84" i="5"/>
  <c r="T86" i="5" s="1"/>
  <c r="S84" i="5"/>
  <c r="S86" i="5" s="1"/>
  <c r="P84" i="5"/>
  <c r="O84" i="5"/>
  <c r="N84" i="5"/>
  <c r="M84" i="5"/>
  <c r="M86" i="5" s="1"/>
  <c r="K84" i="5"/>
  <c r="J84" i="5"/>
  <c r="I84" i="5"/>
  <c r="H84" i="5"/>
  <c r="G84" i="5"/>
  <c r="G86" i="5" s="1"/>
  <c r="F84" i="5"/>
  <c r="F86" i="5" s="1"/>
  <c r="E84" i="5"/>
  <c r="E86" i="5" s="1"/>
  <c r="D84" i="5"/>
  <c r="D86" i="5" s="1"/>
  <c r="CR218" i="4"/>
  <c r="CQ218" i="4"/>
  <c r="CP218" i="4"/>
  <c r="CO218" i="4"/>
  <c r="CN218" i="4"/>
  <c r="CM218" i="4"/>
  <c r="CL218" i="4"/>
  <c r="CK218" i="4"/>
  <c r="CK220" i="4" s="1"/>
  <c r="CJ218" i="4"/>
  <c r="CI218" i="4"/>
  <c r="CG218" i="4"/>
  <c r="CF218" i="4"/>
  <c r="CE218" i="4"/>
  <c r="CD218" i="4"/>
  <c r="CD220" i="4" s="1"/>
  <c r="CC218" i="4"/>
  <c r="CC220" i="4" s="1"/>
  <c r="CA218" i="4"/>
  <c r="BZ218" i="4"/>
  <c r="BY218" i="4"/>
  <c r="BW218" i="4"/>
  <c r="BV218" i="4"/>
  <c r="BV220" i="4" s="1"/>
  <c r="BU218" i="4"/>
  <c r="BT218" i="4"/>
  <c r="BS218" i="4"/>
  <c r="BR218" i="4"/>
  <c r="BR220" i="4" s="1"/>
  <c r="BO218" i="4"/>
  <c r="BO220" i="4" s="1"/>
  <c r="BN218" i="4"/>
  <c r="BN220" i="4" s="1"/>
  <c r="BM218" i="4"/>
  <c r="BM220" i="4" s="1"/>
  <c r="BH218" i="4"/>
  <c r="BH220" i="4" s="1"/>
  <c r="BG218" i="4"/>
  <c r="BG220" i="4" s="1"/>
  <c r="BF218" i="4"/>
  <c r="BF220" i="4" s="1"/>
  <c r="BE218" i="4"/>
  <c r="BE220" i="4" s="1"/>
  <c r="BC218" i="4"/>
  <c r="BC220" i="4" s="1"/>
  <c r="BA218" i="4"/>
  <c r="BA220" i="4" s="1"/>
  <c r="AY218" i="4"/>
  <c r="AY220" i="4" s="1"/>
  <c r="AX218" i="4"/>
  <c r="AX220" i="4" s="1"/>
  <c r="AW218" i="4"/>
  <c r="AW220" i="4" s="1"/>
  <c r="AV218" i="4"/>
  <c r="AV220" i="4" s="1"/>
  <c r="AU218" i="4"/>
  <c r="AU220" i="4" s="1"/>
  <c r="AR218" i="4"/>
  <c r="AQ218" i="4"/>
  <c r="AP218" i="4"/>
  <c r="AO218" i="4"/>
  <c r="AM218" i="4"/>
  <c r="AL218" i="4"/>
  <c r="AK218" i="4"/>
  <c r="AJ218" i="4"/>
  <c r="AJ220" i="4" s="1"/>
  <c r="AI218" i="4"/>
  <c r="AI220" i="4" s="1"/>
  <c r="AH218" i="4"/>
  <c r="AH220" i="4" s="1"/>
  <c r="AD218" i="4"/>
  <c r="AC218" i="4"/>
  <c r="AB218" i="4"/>
  <c r="Z218" i="4"/>
  <c r="Y218" i="4"/>
  <c r="X218" i="4"/>
  <c r="X220" i="4" s="1"/>
  <c r="W218" i="4"/>
  <c r="V218" i="4"/>
  <c r="V220" i="4" s="1"/>
  <c r="U218" i="4"/>
  <c r="U220" i="4" s="1"/>
  <c r="T218" i="4"/>
  <c r="T220" i="4" s="1"/>
  <c r="S218" i="4"/>
  <c r="S220" i="4" s="1"/>
  <c r="P218" i="4"/>
  <c r="O218" i="4"/>
  <c r="N218" i="4"/>
  <c r="M218" i="4"/>
  <c r="K218" i="4"/>
  <c r="J218" i="4"/>
  <c r="I218" i="4"/>
  <c r="H218" i="4"/>
  <c r="H220" i="4" s="1"/>
  <c r="G218" i="4"/>
  <c r="G220" i="4" s="1"/>
  <c r="F218" i="4"/>
  <c r="F220" i="4" s="1"/>
  <c r="E218" i="4"/>
  <c r="E220" i="4" s="1"/>
  <c r="D218" i="4"/>
  <c r="D220" i="4" s="1"/>
  <c r="CR27" i="6"/>
  <c r="CQ27" i="6"/>
  <c r="CP27" i="6"/>
  <c r="CO27" i="6"/>
  <c r="CN27" i="6"/>
  <c r="CM27" i="6"/>
  <c r="CL27" i="6"/>
  <c r="CJ27" i="6"/>
  <c r="CI27" i="6"/>
  <c r="CH27" i="6"/>
  <c r="CG27" i="6"/>
  <c r="CF27" i="6"/>
  <c r="CE27" i="6"/>
  <c r="CD27" i="6"/>
  <c r="CC27" i="6"/>
  <c r="CA27" i="6"/>
  <c r="BZ27" i="6"/>
  <c r="BY27" i="6"/>
  <c r="BX27" i="6"/>
  <c r="BW27" i="6"/>
  <c r="BV27" i="6"/>
  <c r="BU27" i="6"/>
  <c r="BT27" i="6"/>
  <c r="BS27" i="6"/>
  <c r="BO27" i="6"/>
  <c r="BN27" i="6"/>
  <c r="BM27" i="6"/>
  <c r="BJ27" i="6"/>
  <c r="BH27" i="6"/>
  <c r="BG27" i="6"/>
  <c r="BE27" i="6"/>
  <c r="BA27" i="6"/>
  <c r="AZ27" i="6"/>
  <c r="AY27" i="6"/>
  <c r="AX27" i="6"/>
  <c r="AV27" i="6"/>
  <c r="AU27" i="6"/>
  <c r="AR27" i="6"/>
  <c r="AQ27" i="6"/>
  <c r="AP27" i="6"/>
  <c r="AO27" i="6"/>
  <c r="AN27" i="6"/>
  <c r="AM27" i="6"/>
  <c r="AK27" i="6"/>
  <c r="AH27" i="6"/>
  <c r="AD27" i="6"/>
  <c r="AC27" i="6"/>
  <c r="AB27" i="6"/>
  <c r="AA27" i="6"/>
  <c r="Z27" i="6"/>
  <c r="Y27" i="6"/>
  <c r="X27" i="6"/>
  <c r="W27" i="6"/>
  <c r="U27" i="6"/>
  <c r="T27" i="6"/>
  <c r="S27" i="6"/>
  <c r="P27" i="6"/>
  <c r="O27" i="6"/>
  <c r="N27" i="6"/>
  <c r="M27" i="6"/>
  <c r="L27" i="6"/>
  <c r="J27" i="6"/>
  <c r="I27" i="6"/>
  <c r="H27" i="6"/>
  <c r="G27" i="6"/>
  <c r="F27" i="6"/>
  <c r="E27" i="6"/>
  <c r="D27" i="6"/>
  <c r="CR86" i="5"/>
  <c r="CQ86" i="5"/>
  <c r="CP86" i="5"/>
  <c r="CO86" i="5"/>
  <c r="CN86" i="5"/>
  <c r="CM86" i="5"/>
  <c r="CL86" i="5"/>
  <c r="CK86" i="5"/>
  <c r="CJ86" i="5"/>
  <c r="CH86" i="5"/>
  <c r="CC86" i="5"/>
  <c r="CA86" i="5"/>
  <c r="BZ86" i="5"/>
  <c r="BY86" i="5"/>
  <c r="BX86" i="5"/>
  <c r="BW86" i="5"/>
  <c r="BV86" i="5"/>
  <c r="BU86" i="5"/>
  <c r="BT86" i="5"/>
  <c r="BJ86" i="5"/>
  <c r="BF86" i="5"/>
  <c r="AZ86" i="5"/>
  <c r="AY86" i="5"/>
  <c r="AX86" i="5"/>
  <c r="AW86" i="5"/>
  <c r="AR86" i="5"/>
  <c r="AQ86" i="5"/>
  <c r="AP86" i="5"/>
  <c r="AO86" i="5"/>
  <c r="AN86" i="5"/>
  <c r="AM86" i="5"/>
  <c r="AL86" i="5"/>
  <c r="AK86" i="5"/>
  <c r="AJ86" i="5"/>
  <c r="AD86" i="5"/>
  <c r="AC86" i="5"/>
  <c r="AB86" i="5"/>
  <c r="AA86" i="5"/>
  <c r="Z86" i="5"/>
  <c r="Y86" i="5"/>
  <c r="X86" i="5"/>
  <c r="W86" i="5"/>
  <c r="V86" i="5"/>
  <c r="P86" i="5"/>
  <c r="O86" i="5"/>
  <c r="N86" i="5"/>
  <c r="L86" i="5"/>
  <c r="K86" i="5"/>
  <c r="J86" i="5"/>
  <c r="I86" i="5"/>
  <c r="H86" i="5"/>
  <c r="CR220" i="4"/>
  <c r="CQ220" i="4"/>
  <c r="CP220" i="4"/>
  <c r="CO220" i="4"/>
  <c r="CN220" i="4"/>
  <c r="CM220" i="4"/>
  <c r="CL220" i="4"/>
  <c r="CJ220" i="4"/>
  <c r="CI220" i="4"/>
  <c r="CH220" i="4"/>
  <c r="CG220" i="4"/>
  <c r="CF220" i="4"/>
  <c r="CE220" i="4"/>
  <c r="CA220" i="4"/>
  <c r="BZ220" i="4"/>
  <c r="BY220" i="4"/>
  <c r="BX220" i="4"/>
  <c r="BW220" i="4"/>
  <c r="BU220" i="4"/>
  <c r="BT220" i="4"/>
  <c r="BS220" i="4"/>
  <c r="BL220" i="4"/>
  <c r="BJ220" i="4"/>
  <c r="AZ220" i="4"/>
  <c r="AR220" i="4"/>
  <c r="AQ220" i="4"/>
  <c r="AP220" i="4"/>
  <c r="AO220" i="4"/>
  <c r="AN220" i="4"/>
  <c r="AM220" i="4"/>
  <c r="AL220" i="4"/>
  <c r="AK220" i="4"/>
  <c r="AD220" i="4"/>
  <c r="AC220" i="4"/>
  <c r="AB220" i="4"/>
  <c r="AA220" i="4"/>
  <c r="Z220" i="4"/>
  <c r="Y220" i="4"/>
  <c r="W220" i="4"/>
  <c r="P220" i="4"/>
  <c r="O220" i="4"/>
  <c r="N220" i="4"/>
  <c r="M220" i="4"/>
  <c r="L220" i="4"/>
  <c r="K220" i="4"/>
  <c r="J220" i="4"/>
  <c r="I220" i="4"/>
  <c r="CR220" i="2"/>
  <c r="CQ220" i="2"/>
  <c r="CP220" i="2"/>
  <c r="CO220" i="2"/>
  <c r="CN220" i="2"/>
  <c r="CM220" i="2"/>
  <c r="CL220" i="2"/>
  <c r="CK220" i="2"/>
  <c r="CJ220" i="2"/>
  <c r="CI220" i="2"/>
  <c r="CH220" i="2"/>
  <c r="CG220" i="2"/>
  <c r="CF220" i="2"/>
  <c r="CE220" i="2"/>
  <c r="CD220" i="2"/>
  <c r="CC220" i="2"/>
  <c r="CR218" i="2"/>
  <c r="CQ218" i="2"/>
  <c r="CP218" i="2"/>
  <c r="CN218" i="2"/>
  <c r="CM218" i="2"/>
  <c r="CL218" i="2"/>
  <c r="CK218" i="2"/>
  <c r="CJ218" i="2"/>
  <c r="CI218" i="2"/>
  <c r="CH218" i="2"/>
  <c r="CG218" i="2"/>
  <c r="CF218" i="2"/>
  <c r="CE218" i="2"/>
  <c r="CD218" i="2"/>
  <c r="CC218" i="2"/>
  <c r="CA220" i="2"/>
  <c r="BZ220" i="2"/>
  <c r="BX220" i="2"/>
  <c r="BW220" i="2"/>
  <c r="BV220" i="2"/>
  <c r="BU220" i="2"/>
  <c r="BT220" i="2"/>
  <c r="BS220" i="2"/>
  <c r="BR220" i="2"/>
  <c r="BW218" i="2"/>
  <c r="BV218" i="2"/>
  <c r="BU218" i="2"/>
  <c r="BT218" i="2"/>
  <c r="BS218" i="2"/>
  <c r="BR218" i="2"/>
  <c r="CA218" i="2"/>
  <c r="BZ218" i="2"/>
  <c r="BO220" i="2"/>
  <c r="BN220" i="2"/>
  <c r="BM220" i="2"/>
  <c r="BL220" i="2"/>
  <c r="BJ220" i="2"/>
  <c r="BH220" i="2"/>
  <c r="BG220" i="2"/>
  <c r="BF220" i="2"/>
  <c r="BE220" i="2"/>
  <c r="BC220" i="2"/>
  <c r="BA220" i="2"/>
  <c r="AY220" i="2"/>
  <c r="AX220" i="2"/>
  <c r="AW220" i="2"/>
  <c r="AV220" i="2"/>
  <c r="AU220" i="2"/>
  <c r="BO218" i="2"/>
  <c r="BN218" i="2"/>
  <c r="BM218" i="2"/>
  <c r="BH218" i="2"/>
  <c r="BG218" i="2"/>
  <c r="BF218" i="2"/>
  <c r="BE218" i="2"/>
  <c r="BC218" i="2"/>
  <c r="BA218" i="2"/>
  <c r="AY218" i="2"/>
  <c r="AX218" i="2"/>
  <c r="AW218" i="2"/>
  <c r="AV218" i="2"/>
  <c r="AU218" i="2"/>
  <c r="AR220" i="2"/>
  <c r="AQ220" i="2"/>
  <c r="AP220" i="2"/>
  <c r="AO220" i="2"/>
  <c r="AM220" i="2"/>
  <c r="AL220" i="2"/>
  <c r="AK220" i="2"/>
  <c r="AJ220" i="2"/>
  <c r="AI220" i="2"/>
  <c r="AH220" i="2"/>
  <c r="AR218" i="2"/>
  <c r="AQ218" i="2"/>
  <c r="AP218" i="2"/>
  <c r="AM218" i="2"/>
  <c r="AL218" i="2"/>
  <c r="AK218" i="2"/>
  <c r="AJ218" i="2"/>
  <c r="AI218" i="2"/>
  <c r="AH218" i="2"/>
  <c r="AD220" i="2"/>
  <c r="AC220" i="2"/>
  <c r="AB220" i="2"/>
  <c r="Z220" i="2"/>
  <c r="Y220" i="2"/>
  <c r="X220" i="2"/>
  <c r="W220" i="2"/>
  <c r="V220" i="2"/>
  <c r="U220" i="2"/>
  <c r="T220" i="2"/>
  <c r="S220" i="2"/>
  <c r="Y218" i="2"/>
  <c r="X218" i="2"/>
  <c r="W218" i="2"/>
  <c r="V218" i="2"/>
  <c r="U218" i="2"/>
  <c r="T218" i="2"/>
  <c r="S218" i="2"/>
  <c r="AD218" i="2"/>
  <c r="AC218" i="2"/>
  <c r="AB218" i="2"/>
  <c r="D218" i="2"/>
  <c r="D220" i="2" s="1"/>
  <c r="P220" i="2"/>
  <c r="O220" i="2"/>
  <c r="N220" i="2"/>
  <c r="K220" i="2"/>
  <c r="J220" i="2"/>
  <c r="I220" i="2"/>
  <c r="H220" i="2"/>
  <c r="G220" i="2"/>
  <c r="F220" i="2"/>
  <c r="E220" i="2"/>
  <c r="P218" i="2"/>
  <c r="O218" i="2"/>
  <c r="N218" i="2"/>
  <c r="K218" i="2"/>
  <c r="J218" i="2"/>
  <c r="I218" i="2"/>
  <c r="H218" i="2"/>
  <c r="G218" i="2"/>
  <c r="F218" i="2"/>
  <c r="E218" i="2"/>
  <c r="BP28" i="6" l="1"/>
  <c r="BP26" i="6"/>
  <c r="AS28" i="6"/>
  <c r="AS26" i="6"/>
  <c r="BP87" i="5"/>
  <c r="BP85" i="5"/>
  <c r="AS87" i="5"/>
  <c r="AS85" i="5"/>
  <c r="AS221" i="4"/>
  <c r="AS219" i="4"/>
  <c r="AS221" i="2"/>
  <c r="AS219" i="2"/>
  <c r="BR4" i="6"/>
  <c r="BR5" i="6"/>
  <c r="BR6" i="6"/>
  <c r="BR7" i="6"/>
  <c r="BR8" i="6"/>
  <c r="BR9" i="6"/>
  <c r="BR10" i="6"/>
  <c r="BR11" i="6"/>
  <c r="BR12" i="6"/>
  <c r="BR13" i="6"/>
  <c r="BR14" i="6"/>
  <c r="BR15" i="6"/>
  <c r="BR16" i="6"/>
  <c r="BR17" i="6"/>
  <c r="BR18" i="6"/>
  <c r="BR19" i="6"/>
  <c r="AE28" i="6"/>
  <c r="AE26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G5" i="6"/>
  <c r="AG4" i="6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AE87" i="5"/>
  <c r="AE85" i="5"/>
  <c r="AE187" i="4"/>
  <c r="AE158" i="4"/>
  <c r="AE157" i="4"/>
  <c r="AE104" i="4"/>
  <c r="AE103" i="4"/>
  <c r="AE89" i="4"/>
  <c r="AE81" i="4"/>
  <c r="AE79" i="4"/>
  <c r="AE51" i="4"/>
  <c r="AG4" i="4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E221" i="2"/>
  <c r="AE219" i="2"/>
  <c r="Q18" i="6"/>
  <c r="Q15" i="6"/>
  <c r="Q52" i="5"/>
  <c r="Q213" i="2"/>
  <c r="Q173" i="2"/>
  <c r="Q159" i="2"/>
  <c r="Q132" i="2"/>
  <c r="Q81" i="2"/>
  <c r="Q65" i="2"/>
  <c r="Q58" i="2"/>
  <c r="Q5" i="2"/>
  <c r="Q219" i="2" l="1"/>
  <c r="Q221" i="2"/>
  <c r="AE219" i="4"/>
  <c r="AE221" i="4"/>
  <c r="CN19" i="6" l="1"/>
  <c r="CM19" i="6"/>
  <c r="CL19" i="6"/>
  <c r="CI19" i="6"/>
  <c r="CH19" i="6"/>
  <c r="CG19" i="6"/>
  <c r="CF19" i="6"/>
  <c r="CE19" i="6"/>
  <c r="CD19" i="6"/>
  <c r="CC19" i="6"/>
  <c r="BY19" i="6"/>
  <c r="BX19" i="6"/>
  <c r="BW19" i="6"/>
  <c r="BV19" i="6"/>
  <c r="BU19" i="6"/>
  <c r="BT19" i="6"/>
  <c r="BS19" i="6"/>
  <c r="CN18" i="6"/>
  <c r="CM18" i="6"/>
  <c r="CL18" i="6"/>
  <c r="CI18" i="6"/>
  <c r="CH18" i="6"/>
  <c r="CG18" i="6"/>
  <c r="CF18" i="6"/>
  <c r="CE18" i="6"/>
  <c r="CD18" i="6"/>
  <c r="CC18" i="6"/>
  <c r="BY18" i="6"/>
  <c r="BX18" i="6"/>
  <c r="BW18" i="6"/>
  <c r="BV18" i="6"/>
  <c r="BU18" i="6"/>
  <c r="BT18" i="6"/>
  <c r="BS18" i="6"/>
  <c r="CN17" i="6"/>
  <c r="CM17" i="6"/>
  <c r="CL17" i="6"/>
  <c r="CI17" i="6"/>
  <c r="CH17" i="6"/>
  <c r="CG17" i="6"/>
  <c r="CF17" i="6"/>
  <c r="CE17" i="6"/>
  <c r="CD17" i="6"/>
  <c r="CC17" i="6"/>
  <c r="BY17" i="6"/>
  <c r="BX17" i="6"/>
  <c r="BW17" i="6"/>
  <c r="BV17" i="6"/>
  <c r="BU17" i="6"/>
  <c r="BT17" i="6"/>
  <c r="BS17" i="6"/>
  <c r="CN16" i="6"/>
  <c r="CM16" i="6"/>
  <c r="CL16" i="6"/>
  <c r="CI16" i="6"/>
  <c r="CH16" i="6"/>
  <c r="CG16" i="6"/>
  <c r="CF16" i="6"/>
  <c r="CE16" i="6"/>
  <c r="CD16" i="6"/>
  <c r="CC16" i="6"/>
  <c r="BY16" i="6"/>
  <c r="BX16" i="6"/>
  <c r="BW16" i="6"/>
  <c r="BV16" i="6"/>
  <c r="BU16" i="6"/>
  <c r="BT16" i="6"/>
  <c r="BS16" i="6"/>
  <c r="CN15" i="6"/>
  <c r="CM15" i="6"/>
  <c r="CL15" i="6"/>
  <c r="CI15" i="6"/>
  <c r="CH15" i="6"/>
  <c r="CG15" i="6"/>
  <c r="CF15" i="6"/>
  <c r="CE15" i="6"/>
  <c r="CD15" i="6"/>
  <c r="CC15" i="6"/>
  <c r="BY15" i="6"/>
  <c r="BX15" i="6"/>
  <c r="BW15" i="6"/>
  <c r="BV15" i="6"/>
  <c r="BU15" i="6"/>
  <c r="BT15" i="6"/>
  <c r="BS15" i="6"/>
  <c r="CN14" i="6"/>
  <c r="CM14" i="6"/>
  <c r="CL14" i="6"/>
  <c r="CI14" i="6"/>
  <c r="CH14" i="6"/>
  <c r="CG14" i="6"/>
  <c r="CF14" i="6"/>
  <c r="CE14" i="6"/>
  <c r="CD14" i="6"/>
  <c r="CC14" i="6"/>
  <c r="BY14" i="6"/>
  <c r="BX14" i="6"/>
  <c r="BW14" i="6"/>
  <c r="BV14" i="6"/>
  <c r="BU14" i="6"/>
  <c r="BT14" i="6"/>
  <c r="BS14" i="6"/>
  <c r="CN13" i="6"/>
  <c r="CM13" i="6"/>
  <c r="CL13" i="6"/>
  <c r="CI13" i="6"/>
  <c r="CH13" i="6"/>
  <c r="CG13" i="6"/>
  <c r="CF13" i="6"/>
  <c r="CE13" i="6"/>
  <c r="CD13" i="6"/>
  <c r="CC13" i="6"/>
  <c r="BY13" i="6"/>
  <c r="BX13" i="6"/>
  <c r="BW13" i="6"/>
  <c r="BV13" i="6"/>
  <c r="BU13" i="6"/>
  <c r="BT13" i="6"/>
  <c r="BS13" i="6"/>
  <c r="CN12" i="6"/>
  <c r="CM12" i="6"/>
  <c r="CL12" i="6"/>
  <c r="CI12" i="6"/>
  <c r="CH12" i="6"/>
  <c r="CG12" i="6"/>
  <c r="CF12" i="6"/>
  <c r="CE12" i="6"/>
  <c r="CD12" i="6"/>
  <c r="CC12" i="6"/>
  <c r="BY12" i="6"/>
  <c r="BX12" i="6"/>
  <c r="BW12" i="6"/>
  <c r="BV12" i="6"/>
  <c r="BU12" i="6"/>
  <c r="BT12" i="6"/>
  <c r="BS12" i="6"/>
  <c r="CN11" i="6"/>
  <c r="CM11" i="6"/>
  <c r="CL11" i="6"/>
  <c r="CI11" i="6"/>
  <c r="CH11" i="6"/>
  <c r="CG11" i="6"/>
  <c r="CF11" i="6"/>
  <c r="CE11" i="6"/>
  <c r="CD11" i="6"/>
  <c r="CC11" i="6"/>
  <c r="BY11" i="6"/>
  <c r="BX11" i="6"/>
  <c r="BW11" i="6"/>
  <c r="BV11" i="6"/>
  <c r="BU11" i="6"/>
  <c r="BT11" i="6"/>
  <c r="BS11" i="6"/>
  <c r="CN10" i="6"/>
  <c r="CM10" i="6"/>
  <c r="CL10" i="6"/>
  <c r="CI10" i="6"/>
  <c r="CH10" i="6"/>
  <c r="CG10" i="6"/>
  <c r="CF10" i="6"/>
  <c r="CE10" i="6"/>
  <c r="CD10" i="6"/>
  <c r="CC10" i="6"/>
  <c r="BY10" i="6"/>
  <c r="BX10" i="6"/>
  <c r="BW10" i="6"/>
  <c r="BV10" i="6"/>
  <c r="BU10" i="6"/>
  <c r="BT10" i="6"/>
  <c r="BS10" i="6"/>
  <c r="CN9" i="6"/>
  <c r="CM9" i="6"/>
  <c r="CL9" i="6"/>
  <c r="CI9" i="6"/>
  <c r="CH9" i="6"/>
  <c r="CG9" i="6"/>
  <c r="CF9" i="6"/>
  <c r="CE9" i="6"/>
  <c r="CD9" i="6"/>
  <c r="CC9" i="6"/>
  <c r="BY9" i="6"/>
  <c r="BX9" i="6"/>
  <c r="BW9" i="6"/>
  <c r="BV9" i="6"/>
  <c r="BU9" i="6"/>
  <c r="BT9" i="6"/>
  <c r="BS9" i="6"/>
  <c r="CN8" i="6"/>
  <c r="CM8" i="6"/>
  <c r="CL8" i="6"/>
  <c r="CI8" i="6"/>
  <c r="CH8" i="6"/>
  <c r="CG8" i="6"/>
  <c r="CF8" i="6"/>
  <c r="CE8" i="6"/>
  <c r="CD8" i="6"/>
  <c r="CC8" i="6"/>
  <c r="BY8" i="6"/>
  <c r="BX8" i="6"/>
  <c r="BW8" i="6"/>
  <c r="BV8" i="6"/>
  <c r="BU8" i="6"/>
  <c r="BT8" i="6"/>
  <c r="BS8" i="6"/>
  <c r="CN7" i="6"/>
  <c r="CM7" i="6"/>
  <c r="CL7" i="6"/>
  <c r="CI7" i="6"/>
  <c r="CH7" i="6"/>
  <c r="CG7" i="6"/>
  <c r="CF7" i="6"/>
  <c r="CE7" i="6"/>
  <c r="CD7" i="6"/>
  <c r="CC7" i="6"/>
  <c r="BY7" i="6"/>
  <c r="BX7" i="6"/>
  <c r="BW7" i="6"/>
  <c r="BV7" i="6"/>
  <c r="BU7" i="6"/>
  <c r="BT7" i="6"/>
  <c r="BS7" i="6"/>
  <c r="CN6" i="6"/>
  <c r="CM6" i="6"/>
  <c r="CL6" i="6"/>
  <c r="CI6" i="6"/>
  <c r="CH6" i="6"/>
  <c r="CG6" i="6"/>
  <c r="CF6" i="6"/>
  <c r="CE6" i="6"/>
  <c r="CD6" i="6"/>
  <c r="CC6" i="6"/>
  <c r="BY6" i="6"/>
  <c r="BX6" i="6"/>
  <c r="BW6" i="6"/>
  <c r="BV6" i="6"/>
  <c r="BU6" i="6"/>
  <c r="BT6" i="6"/>
  <c r="BS6" i="6"/>
  <c r="CN5" i="6"/>
  <c r="CM5" i="6"/>
  <c r="CL5" i="6"/>
  <c r="CI5" i="6"/>
  <c r="CH5" i="6"/>
  <c r="CG5" i="6"/>
  <c r="CF5" i="6"/>
  <c r="CE5" i="6"/>
  <c r="CD5" i="6"/>
  <c r="CC5" i="6"/>
  <c r="BY5" i="6"/>
  <c r="BX5" i="6"/>
  <c r="BW5" i="6"/>
  <c r="BV5" i="6"/>
  <c r="BU5" i="6"/>
  <c r="BT5" i="6"/>
  <c r="BS5" i="6"/>
  <c r="CN4" i="6"/>
  <c r="CM4" i="6"/>
  <c r="CL4" i="6"/>
  <c r="CI4" i="6"/>
  <c r="CH4" i="6"/>
  <c r="CG4" i="6"/>
  <c r="CF4" i="6"/>
  <c r="CE4" i="6"/>
  <c r="CD4" i="6"/>
  <c r="CC4" i="6"/>
  <c r="BY4" i="6"/>
  <c r="BX4" i="6"/>
  <c r="BW4" i="6"/>
  <c r="BV4" i="6"/>
  <c r="BU4" i="6"/>
  <c r="BT4" i="6"/>
  <c r="BS4" i="6"/>
  <c r="CA5" i="6" l="1"/>
  <c r="CA4" i="6"/>
  <c r="BZ5" i="6"/>
  <c r="CA6" i="6"/>
  <c r="BZ7" i="6"/>
  <c r="CA8" i="6"/>
  <c r="BZ9" i="6"/>
  <c r="CA10" i="6"/>
  <c r="BZ11" i="6"/>
  <c r="CA12" i="6"/>
  <c r="BZ13" i="6"/>
  <c r="CA14" i="6"/>
  <c r="BZ15" i="6"/>
  <c r="CA16" i="6"/>
  <c r="BZ17" i="6"/>
  <c r="CA18" i="6"/>
  <c r="CA19" i="6"/>
  <c r="CA7" i="6"/>
  <c r="CA9" i="6"/>
  <c r="CA11" i="6"/>
  <c r="CA13" i="6"/>
  <c r="CA15" i="6"/>
  <c r="CA17" i="6"/>
  <c r="BZ6" i="6"/>
  <c r="BZ8" i="6"/>
  <c r="BZ10" i="6"/>
  <c r="BZ12" i="6"/>
  <c r="BZ14" i="6"/>
  <c r="BZ16" i="6"/>
  <c r="BZ18" i="6"/>
  <c r="BZ4" i="6"/>
  <c r="BZ19" i="6"/>
  <c r="BY79" i="5"/>
  <c r="BY78" i="5"/>
  <c r="BY77" i="5"/>
  <c r="BY76" i="5"/>
  <c r="BY75" i="5"/>
  <c r="BY74" i="5"/>
  <c r="BY73" i="5"/>
  <c r="BY72" i="5"/>
  <c r="BY71" i="5"/>
  <c r="BY70" i="5"/>
  <c r="BY69" i="5"/>
  <c r="BY68" i="5"/>
  <c r="BY67" i="5"/>
  <c r="BY66" i="5"/>
  <c r="BY65" i="5"/>
  <c r="BY64" i="5"/>
  <c r="BY63" i="5"/>
  <c r="BY62" i="5"/>
  <c r="BY61" i="5"/>
  <c r="BY60" i="5"/>
  <c r="BY59" i="5"/>
  <c r="BY58" i="5"/>
  <c r="BY57" i="5"/>
  <c r="BY56" i="5"/>
  <c r="BY55" i="5"/>
  <c r="BY54" i="5"/>
  <c r="BY53" i="5"/>
  <c r="BY52" i="5"/>
  <c r="BY51" i="5"/>
  <c r="BY50" i="5"/>
  <c r="BY49" i="5"/>
  <c r="BY48" i="5"/>
  <c r="BY47" i="5"/>
  <c r="BY46" i="5"/>
  <c r="BY45" i="5"/>
  <c r="BY44" i="5"/>
  <c r="BY43" i="5"/>
  <c r="BY42" i="5"/>
  <c r="BY41" i="5"/>
  <c r="BY40" i="5"/>
  <c r="BY39" i="5"/>
  <c r="BY38" i="5"/>
  <c r="BY37" i="5"/>
  <c r="BY36" i="5"/>
  <c r="BY35" i="5"/>
  <c r="BY34" i="5"/>
  <c r="BY33" i="5"/>
  <c r="BY32" i="5"/>
  <c r="BY31" i="5"/>
  <c r="BY30" i="5"/>
  <c r="BY29" i="5"/>
  <c r="BY28" i="5"/>
  <c r="BY27" i="5"/>
  <c r="BY26" i="5"/>
  <c r="BY25" i="5"/>
  <c r="BY24" i="5"/>
  <c r="BY23" i="5"/>
  <c r="BY22" i="5"/>
  <c r="BY21" i="5"/>
  <c r="BY20" i="5"/>
  <c r="BY19" i="5"/>
  <c r="BY18" i="5"/>
  <c r="BY17" i="5"/>
  <c r="BY16" i="5"/>
  <c r="BY15" i="5"/>
  <c r="BY14" i="5"/>
  <c r="BY13" i="5"/>
  <c r="BY12" i="5"/>
  <c r="BY11" i="5"/>
  <c r="BY10" i="5"/>
  <c r="BY9" i="5"/>
  <c r="BY8" i="5"/>
  <c r="BY7" i="5"/>
  <c r="BY6" i="5"/>
  <c r="BY5" i="5"/>
  <c r="BY4" i="5"/>
  <c r="CN79" i="5"/>
  <c r="CM79" i="5"/>
  <c r="CL79" i="5"/>
  <c r="CI79" i="5"/>
  <c r="CH79" i="5"/>
  <c r="CG79" i="5"/>
  <c r="CF79" i="5"/>
  <c r="CE79" i="5"/>
  <c r="CD79" i="5"/>
  <c r="CC79" i="5"/>
  <c r="BX79" i="5"/>
  <c r="BW79" i="5"/>
  <c r="BV79" i="5"/>
  <c r="BU79" i="5"/>
  <c r="BT79" i="5"/>
  <c r="BS79" i="5"/>
  <c r="BR79" i="5"/>
  <c r="CN78" i="5"/>
  <c r="CM78" i="5"/>
  <c r="CL78" i="5"/>
  <c r="CI78" i="5"/>
  <c r="CH78" i="5"/>
  <c r="CG78" i="5"/>
  <c r="CF78" i="5"/>
  <c r="CE78" i="5"/>
  <c r="CD78" i="5"/>
  <c r="CC78" i="5"/>
  <c r="BX78" i="5"/>
  <c r="BW78" i="5"/>
  <c r="BV78" i="5"/>
  <c r="BU78" i="5"/>
  <c r="BT78" i="5"/>
  <c r="BS78" i="5"/>
  <c r="BR78" i="5"/>
  <c r="CN77" i="5"/>
  <c r="CM77" i="5"/>
  <c r="CL77" i="5"/>
  <c r="CI77" i="5"/>
  <c r="CH77" i="5"/>
  <c r="CG77" i="5"/>
  <c r="CF77" i="5"/>
  <c r="CE77" i="5"/>
  <c r="CD77" i="5"/>
  <c r="CC77" i="5"/>
  <c r="BX77" i="5"/>
  <c r="BW77" i="5"/>
  <c r="BV77" i="5"/>
  <c r="BU77" i="5"/>
  <c r="BT77" i="5"/>
  <c r="BS77" i="5"/>
  <c r="BR77" i="5"/>
  <c r="CN76" i="5"/>
  <c r="CM76" i="5"/>
  <c r="CL76" i="5"/>
  <c r="CI76" i="5"/>
  <c r="CH76" i="5"/>
  <c r="CG76" i="5"/>
  <c r="CF76" i="5"/>
  <c r="CE76" i="5"/>
  <c r="CD76" i="5"/>
  <c r="CC76" i="5"/>
  <c r="BX76" i="5"/>
  <c r="BW76" i="5"/>
  <c r="BV76" i="5"/>
  <c r="BU76" i="5"/>
  <c r="BT76" i="5"/>
  <c r="BS76" i="5"/>
  <c r="BR76" i="5"/>
  <c r="CN75" i="5"/>
  <c r="CM75" i="5"/>
  <c r="CL75" i="5"/>
  <c r="CI75" i="5"/>
  <c r="CH75" i="5"/>
  <c r="CG75" i="5"/>
  <c r="CF75" i="5"/>
  <c r="CE75" i="5"/>
  <c r="CD75" i="5"/>
  <c r="CC75" i="5"/>
  <c r="BX75" i="5"/>
  <c r="BW75" i="5"/>
  <c r="BV75" i="5"/>
  <c r="BU75" i="5"/>
  <c r="BT75" i="5"/>
  <c r="BS75" i="5"/>
  <c r="BR75" i="5"/>
  <c r="CN74" i="5"/>
  <c r="CM74" i="5"/>
  <c r="CL74" i="5"/>
  <c r="CI74" i="5"/>
  <c r="CH74" i="5"/>
  <c r="CG74" i="5"/>
  <c r="CF74" i="5"/>
  <c r="CE74" i="5"/>
  <c r="CD74" i="5"/>
  <c r="CC74" i="5"/>
  <c r="BX74" i="5"/>
  <c r="BW74" i="5"/>
  <c r="BV74" i="5"/>
  <c r="BU74" i="5"/>
  <c r="BT74" i="5"/>
  <c r="BS74" i="5"/>
  <c r="BR74" i="5"/>
  <c r="CN73" i="5"/>
  <c r="CM73" i="5"/>
  <c r="CL73" i="5"/>
  <c r="CI73" i="5"/>
  <c r="CH73" i="5"/>
  <c r="CG73" i="5"/>
  <c r="CF73" i="5"/>
  <c r="CE73" i="5"/>
  <c r="CD73" i="5"/>
  <c r="CC73" i="5"/>
  <c r="BX73" i="5"/>
  <c r="BW73" i="5"/>
  <c r="BV73" i="5"/>
  <c r="BU73" i="5"/>
  <c r="BT73" i="5"/>
  <c r="BS73" i="5"/>
  <c r="BR73" i="5"/>
  <c r="CN72" i="5"/>
  <c r="CM72" i="5"/>
  <c r="CL72" i="5"/>
  <c r="CI72" i="5"/>
  <c r="CH72" i="5"/>
  <c r="CG72" i="5"/>
  <c r="CF72" i="5"/>
  <c r="CE72" i="5"/>
  <c r="CD72" i="5"/>
  <c r="CC72" i="5"/>
  <c r="BX72" i="5"/>
  <c r="BW72" i="5"/>
  <c r="BV72" i="5"/>
  <c r="BU72" i="5"/>
  <c r="BT72" i="5"/>
  <c r="BS72" i="5"/>
  <c r="BR72" i="5"/>
  <c r="CN71" i="5"/>
  <c r="CM71" i="5"/>
  <c r="CL71" i="5"/>
  <c r="CI71" i="5"/>
  <c r="CH71" i="5"/>
  <c r="CG71" i="5"/>
  <c r="CF71" i="5"/>
  <c r="CE71" i="5"/>
  <c r="CD71" i="5"/>
  <c r="CC71" i="5"/>
  <c r="BX71" i="5"/>
  <c r="BW71" i="5"/>
  <c r="BV71" i="5"/>
  <c r="BU71" i="5"/>
  <c r="BT71" i="5"/>
  <c r="BS71" i="5"/>
  <c r="BR71" i="5"/>
  <c r="CN70" i="5"/>
  <c r="CM70" i="5"/>
  <c r="CL70" i="5"/>
  <c r="CI70" i="5"/>
  <c r="CH70" i="5"/>
  <c r="CG70" i="5"/>
  <c r="CF70" i="5"/>
  <c r="CE70" i="5"/>
  <c r="CD70" i="5"/>
  <c r="CC70" i="5"/>
  <c r="BX70" i="5"/>
  <c r="BW70" i="5"/>
  <c r="BV70" i="5"/>
  <c r="BU70" i="5"/>
  <c r="BT70" i="5"/>
  <c r="BS70" i="5"/>
  <c r="BR70" i="5"/>
  <c r="CN69" i="5"/>
  <c r="CM69" i="5"/>
  <c r="CL69" i="5"/>
  <c r="CI69" i="5"/>
  <c r="CH69" i="5"/>
  <c r="CG69" i="5"/>
  <c r="CF69" i="5"/>
  <c r="CE69" i="5"/>
  <c r="CD69" i="5"/>
  <c r="CC69" i="5"/>
  <c r="BX69" i="5"/>
  <c r="BW69" i="5"/>
  <c r="BV69" i="5"/>
  <c r="BU69" i="5"/>
  <c r="BT69" i="5"/>
  <c r="BS69" i="5"/>
  <c r="BR69" i="5"/>
  <c r="CN68" i="5"/>
  <c r="CM68" i="5"/>
  <c r="CL68" i="5"/>
  <c r="CI68" i="5"/>
  <c r="CH68" i="5"/>
  <c r="CG68" i="5"/>
  <c r="CF68" i="5"/>
  <c r="CE68" i="5"/>
  <c r="CD68" i="5"/>
  <c r="CC68" i="5"/>
  <c r="BX68" i="5"/>
  <c r="BW68" i="5"/>
  <c r="BV68" i="5"/>
  <c r="BU68" i="5"/>
  <c r="BT68" i="5"/>
  <c r="BS68" i="5"/>
  <c r="BR68" i="5"/>
  <c r="CN67" i="5"/>
  <c r="CM67" i="5"/>
  <c r="CL67" i="5"/>
  <c r="CI67" i="5"/>
  <c r="CH67" i="5"/>
  <c r="CG67" i="5"/>
  <c r="CF67" i="5"/>
  <c r="CE67" i="5"/>
  <c r="CD67" i="5"/>
  <c r="CC67" i="5"/>
  <c r="BX67" i="5"/>
  <c r="BW67" i="5"/>
  <c r="BV67" i="5"/>
  <c r="BU67" i="5"/>
  <c r="BT67" i="5"/>
  <c r="BS67" i="5"/>
  <c r="BR67" i="5"/>
  <c r="CN66" i="5"/>
  <c r="CM66" i="5"/>
  <c r="CL66" i="5"/>
  <c r="CI66" i="5"/>
  <c r="CH66" i="5"/>
  <c r="CG66" i="5"/>
  <c r="CF66" i="5"/>
  <c r="CE66" i="5"/>
  <c r="CD66" i="5"/>
  <c r="CC66" i="5"/>
  <c r="BX66" i="5"/>
  <c r="BW66" i="5"/>
  <c r="BV66" i="5"/>
  <c r="BU66" i="5"/>
  <c r="BT66" i="5"/>
  <c r="BS66" i="5"/>
  <c r="BR66" i="5"/>
  <c r="CN65" i="5"/>
  <c r="CM65" i="5"/>
  <c r="CL65" i="5"/>
  <c r="CI65" i="5"/>
  <c r="CH65" i="5"/>
  <c r="CG65" i="5"/>
  <c r="CF65" i="5"/>
  <c r="CE65" i="5"/>
  <c r="CD65" i="5"/>
  <c r="CC65" i="5"/>
  <c r="BX65" i="5"/>
  <c r="BW65" i="5"/>
  <c r="BV65" i="5"/>
  <c r="BU65" i="5"/>
  <c r="BT65" i="5"/>
  <c r="BS65" i="5"/>
  <c r="BR65" i="5"/>
  <c r="CN64" i="5"/>
  <c r="CM64" i="5"/>
  <c r="CL64" i="5"/>
  <c r="CI64" i="5"/>
  <c r="CH64" i="5"/>
  <c r="CG64" i="5"/>
  <c r="CF64" i="5"/>
  <c r="CE64" i="5"/>
  <c r="CD64" i="5"/>
  <c r="CC64" i="5"/>
  <c r="BX64" i="5"/>
  <c r="BW64" i="5"/>
  <c r="BV64" i="5"/>
  <c r="BU64" i="5"/>
  <c r="BT64" i="5"/>
  <c r="BS64" i="5"/>
  <c r="BR64" i="5"/>
  <c r="CN63" i="5"/>
  <c r="CM63" i="5"/>
  <c r="CL63" i="5"/>
  <c r="CI63" i="5"/>
  <c r="CH63" i="5"/>
  <c r="CG63" i="5"/>
  <c r="CF63" i="5"/>
  <c r="CE63" i="5"/>
  <c r="CD63" i="5"/>
  <c r="CC63" i="5"/>
  <c r="BX63" i="5"/>
  <c r="BW63" i="5"/>
  <c r="BV63" i="5"/>
  <c r="BU63" i="5"/>
  <c r="BT63" i="5"/>
  <c r="BS63" i="5"/>
  <c r="BR63" i="5"/>
  <c r="CN62" i="5"/>
  <c r="CM62" i="5"/>
  <c r="CL62" i="5"/>
  <c r="CI62" i="5"/>
  <c r="CH62" i="5"/>
  <c r="CG62" i="5"/>
  <c r="CF62" i="5"/>
  <c r="CE62" i="5"/>
  <c r="CD62" i="5"/>
  <c r="CC62" i="5"/>
  <c r="BX62" i="5"/>
  <c r="BW62" i="5"/>
  <c r="BV62" i="5"/>
  <c r="BU62" i="5"/>
  <c r="BT62" i="5"/>
  <c r="BS62" i="5"/>
  <c r="BR62" i="5"/>
  <c r="CN61" i="5"/>
  <c r="CM61" i="5"/>
  <c r="CL61" i="5"/>
  <c r="CI61" i="5"/>
  <c r="CH61" i="5"/>
  <c r="CG61" i="5"/>
  <c r="CF61" i="5"/>
  <c r="CE61" i="5"/>
  <c r="CD61" i="5"/>
  <c r="CC61" i="5"/>
  <c r="BX61" i="5"/>
  <c r="BW61" i="5"/>
  <c r="BV61" i="5"/>
  <c r="BU61" i="5"/>
  <c r="BT61" i="5"/>
  <c r="BS61" i="5"/>
  <c r="BR61" i="5"/>
  <c r="CN60" i="5"/>
  <c r="CM60" i="5"/>
  <c r="CL60" i="5"/>
  <c r="CI60" i="5"/>
  <c r="CH60" i="5"/>
  <c r="CG60" i="5"/>
  <c r="CF60" i="5"/>
  <c r="CE60" i="5"/>
  <c r="CD60" i="5"/>
  <c r="CC60" i="5"/>
  <c r="BX60" i="5"/>
  <c r="BW60" i="5"/>
  <c r="BV60" i="5"/>
  <c r="BU60" i="5"/>
  <c r="BT60" i="5"/>
  <c r="BS60" i="5"/>
  <c r="BR60" i="5"/>
  <c r="CN59" i="5"/>
  <c r="CM59" i="5"/>
  <c r="CL59" i="5"/>
  <c r="CI59" i="5"/>
  <c r="CH59" i="5"/>
  <c r="CG59" i="5"/>
  <c r="CF59" i="5"/>
  <c r="CE59" i="5"/>
  <c r="CD59" i="5"/>
  <c r="CC59" i="5"/>
  <c r="BX59" i="5"/>
  <c r="BW59" i="5"/>
  <c r="BV59" i="5"/>
  <c r="BU59" i="5"/>
  <c r="BT59" i="5"/>
  <c r="BS59" i="5"/>
  <c r="BR59" i="5"/>
  <c r="CN58" i="5"/>
  <c r="CM58" i="5"/>
  <c r="CL58" i="5"/>
  <c r="CI58" i="5"/>
  <c r="CH58" i="5"/>
  <c r="CG58" i="5"/>
  <c r="CF58" i="5"/>
  <c r="CE58" i="5"/>
  <c r="CD58" i="5"/>
  <c r="CC58" i="5"/>
  <c r="BX58" i="5"/>
  <c r="BW58" i="5"/>
  <c r="BV58" i="5"/>
  <c r="BU58" i="5"/>
  <c r="BT58" i="5"/>
  <c r="BS58" i="5"/>
  <c r="BR58" i="5"/>
  <c r="CN57" i="5"/>
  <c r="CM57" i="5"/>
  <c r="CL57" i="5"/>
  <c r="CI57" i="5"/>
  <c r="CH57" i="5"/>
  <c r="CG57" i="5"/>
  <c r="CF57" i="5"/>
  <c r="CE57" i="5"/>
  <c r="CD57" i="5"/>
  <c r="CC57" i="5"/>
  <c r="BX57" i="5"/>
  <c r="BW57" i="5"/>
  <c r="BV57" i="5"/>
  <c r="BU57" i="5"/>
  <c r="BT57" i="5"/>
  <c r="BS57" i="5"/>
  <c r="BR57" i="5"/>
  <c r="CN56" i="5"/>
  <c r="CM56" i="5"/>
  <c r="CL56" i="5"/>
  <c r="CI56" i="5"/>
  <c r="CH56" i="5"/>
  <c r="CG56" i="5"/>
  <c r="CF56" i="5"/>
  <c r="CE56" i="5"/>
  <c r="CD56" i="5"/>
  <c r="CC56" i="5"/>
  <c r="BX56" i="5"/>
  <c r="BW56" i="5"/>
  <c r="BV56" i="5"/>
  <c r="BU56" i="5"/>
  <c r="BT56" i="5"/>
  <c r="BS56" i="5"/>
  <c r="BR56" i="5"/>
  <c r="CN55" i="5"/>
  <c r="CM55" i="5"/>
  <c r="CL55" i="5"/>
  <c r="CI55" i="5"/>
  <c r="CH55" i="5"/>
  <c r="CG55" i="5"/>
  <c r="CF55" i="5"/>
  <c r="CE55" i="5"/>
  <c r="CD55" i="5"/>
  <c r="CC55" i="5"/>
  <c r="BX55" i="5"/>
  <c r="BW55" i="5"/>
  <c r="BV55" i="5"/>
  <c r="BU55" i="5"/>
  <c r="BT55" i="5"/>
  <c r="BS55" i="5"/>
  <c r="BR55" i="5"/>
  <c r="CN54" i="5"/>
  <c r="CM54" i="5"/>
  <c r="CL54" i="5"/>
  <c r="CI54" i="5"/>
  <c r="CH54" i="5"/>
  <c r="CG54" i="5"/>
  <c r="CF54" i="5"/>
  <c r="CE54" i="5"/>
  <c r="CD54" i="5"/>
  <c r="CC54" i="5"/>
  <c r="BX54" i="5"/>
  <c r="BW54" i="5"/>
  <c r="BV54" i="5"/>
  <c r="BU54" i="5"/>
  <c r="BT54" i="5"/>
  <c r="BS54" i="5"/>
  <c r="BR54" i="5"/>
  <c r="CN53" i="5"/>
  <c r="CM53" i="5"/>
  <c r="CL53" i="5"/>
  <c r="CI53" i="5"/>
  <c r="CH53" i="5"/>
  <c r="CG53" i="5"/>
  <c r="CF53" i="5"/>
  <c r="CE53" i="5"/>
  <c r="CD53" i="5"/>
  <c r="CC53" i="5"/>
  <c r="BX53" i="5"/>
  <c r="BW53" i="5"/>
  <c r="BV53" i="5"/>
  <c r="BU53" i="5"/>
  <c r="BT53" i="5"/>
  <c r="BS53" i="5"/>
  <c r="BR53" i="5"/>
  <c r="CN52" i="5"/>
  <c r="CM52" i="5"/>
  <c r="CL52" i="5"/>
  <c r="CI52" i="5"/>
  <c r="CH52" i="5"/>
  <c r="CG52" i="5"/>
  <c r="CF52" i="5"/>
  <c r="CE52" i="5"/>
  <c r="CD52" i="5"/>
  <c r="CC52" i="5"/>
  <c r="BX52" i="5"/>
  <c r="BW52" i="5"/>
  <c r="BV52" i="5"/>
  <c r="BU52" i="5"/>
  <c r="BT52" i="5"/>
  <c r="BS52" i="5"/>
  <c r="BR52" i="5"/>
  <c r="CN51" i="5"/>
  <c r="CM51" i="5"/>
  <c r="CL51" i="5"/>
  <c r="CI51" i="5"/>
  <c r="CH51" i="5"/>
  <c r="CG51" i="5"/>
  <c r="CF51" i="5"/>
  <c r="CE51" i="5"/>
  <c r="CD51" i="5"/>
  <c r="CC51" i="5"/>
  <c r="BX51" i="5"/>
  <c r="BW51" i="5"/>
  <c r="BV51" i="5"/>
  <c r="BU51" i="5"/>
  <c r="BT51" i="5"/>
  <c r="BS51" i="5"/>
  <c r="BR51" i="5"/>
  <c r="CN50" i="5"/>
  <c r="CM50" i="5"/>
  <c r="CL50" i="5"/>
  <c r="CI50" i="5"/>
  <c r="CH50" i="5"/>
  <c r="CG50" i="5"/>
  <c r="CF50" i="5"/>
  <c r="CE50" i="5"/>
  <c r="CD50" i="5"/>
  <c r="CC50" i="5"/>
  <c r="BX50" i="5"/>
  <c r="BW50" i="5"/>
  <c r="BV50" i="5"/>
  <c r="BU50" i="5"/>
  <c r="BT50" i="5"/>
  <c r="BS50" i="5"/>
  <c r="BR50" i="5"/>
  <c r="CN49" i="5"/>
  <c r="CM49" i="5"/>
  <c r="CL49" i="5"/>
  <c r="CI49" i="5"/>
  <c r="CH49" i="5"/>
  <c r="CG49" i="5"/>
  <c r="CF49" i="5"/>
  <c r="CE49" i="5"/>
  <c r="CD49" i="5"/>
  <c r="CC49" i="5"/>
  <c r="BX49" i="5"/>
  <c r="BW49" i="5"/>
  <c r="BV49" i="5"/>
  <c r="BU49" i="5"/>
  <c r="BT49" i="5"/>
  <c r="BS49" i="5"/>
  <c r="BR49" i="5"/>
  <c r="CN48" i="5"/>
  <c r="CM48" i="5"/>
  <c r="CL48" i="5"/>
  <c r="CI48" i="5"/>
  <c r="CH48" i="5"/>
  <c r="CG48" i="5"/>
  <c r="CF48" i="5"/>
  <c r="CE48" i="5"/>
  <c r="CD48" i="5"/>
  <c r="CC48" i="5"/>
  <c r="BX48" i="5"/>
  <c r="BW48" i="5"/>
  <c r="BV48" i="5"/>
  <c r="BU48" i="5"/>
  <c r="BT48" i="5"/>
  <c r="BS48" i="5"/>
  <c r="BR48" i="5"/>
  <c r="CN47" i="5"/>
  <c r="CM47" i="5"/>
  <c r="CL47" i="5"/>
  <c r="CI47" i="5"/>
  <c r="CH47" i="5"/>
  <c r="CG47" i="5"/>
  <c r="CF47" i="5"/>
  <c r="CE47" i="5"/>
  <c r="CD47" i="5"/>
  <c r="CC47" i="5"/>
  <c r="BX47" i="5"/>
  <c r="BW47" i="5"/>
  <c r="BV47" i="5"/>
  <c r="BU47" i="5"/>
  <c r="BT47" i="5"/>
  <c r="BS47" i="5"/>
  <c r="BR47" i="5"/>
  <c r="CN46" i="5"/>
  <c r="CM46" i="5"/>
  <c r="CL46" i="5"/>
  <c r="CI46" i="5"/>
  <c r="CH46" i="5"/>
  <c r="CG46" i="5"/>
  <c r="CF46" i="5"/>
  <c r="CE46" i="5"/>
  <c r="CD46" i="5"/>
  <c r="CC46" i="5"/>
  <c r="BX46" i="5"/>
  <c r="BW46" i="5"/>
  <c r="BV46" i="5"/>
  <c r="BU46" i="5"/>
  <c r="BT46" i="5"/>
  <c r="BS46" i="5"/>
  <c r="BR46" i="5"/>
  <c r="CN45" i="5"/>
  <c r="CM45" i="5"/>
  <c r="CL45" i="5"/>
  <c r="CI45" i="5"/>
  <c r="CH45" i="5"/>
  <c r="CG45" i="5"/>
  <c r="CF45" i="5"/>
  <c r="CE45" i="5"/>
  <c r="CD45" i="5"/>
  <c r="CC45" i="5"/>
  <c r="BX45" i="5"/>
  <c r="BW45" i="5"/>
  <c r="BV45" i="5"/>
  <c r="BU45" i="5"/>
  <c r="BT45" i="5"/>
  <c r="BS45" i="5"/>
  <c r="BR45" i="5"/>
  <c r="CN44" i="5"/>
  <c r="CM44" i="5"/>
  <c r="CL44" i="5"/>
  <c r="CI44" i="5"/>
  <c r="CH44" i="5"/>
  <c r="CG44" i="5"/>
  <c r="CF44" i="5"/>
  <c r="CE44" i="5"/>
  <c r="CD44" i="5"/>
  <c r="CC44" i="5"/>
  <c r="BX44" i="5"/>
  <c r="BW44" i="5"/>
  <c r="BV44" i="5"/>
  <c r="BU44" i="5"/>
  <c r="BT44" i="5"/>
  <c r="BS44" i="5"/>
  <c r="BR44" i="5"/>
  <c r="CN43" i="5"/>
  <c r="CM43" i="5"/>
  <c r="CL43" i="5"/>
  <c r="CI43" i="5"/>
  <c r="CH43" i="5"/>
  <c r="CG43" i="5"/>
  <c r="CF43" i="5"/>
  <c r="CE43" i="5"/>
  <c r="CD43" i="5"/>
  <c r="CC43" i="5"/>
  <c r="BX43" i="5"/>
  <c r="BW43" i="5"/>
  <c r="BV43" i="5"/>
  <c r="BU43" i="5"/>
  <c r="BT43" i="5"/>
  <c r="BS43" i="5"/>
  <c r="BR43" i="5"/>
  <c r="CN42" i="5"/>
  <c r="CM42" i="5"/>
  <c r="CL42" i="5"/>
  <c r="CI42" i="5"/>
  <c r="CH42" i="5"/>
  <c r="CG42" i="5"/>
  <c r="CF42" i="5"/>
  <c r="CE42" i="5"/>
  <c r="CD42" i="5"/>
  <c r="CC42" i="5"/>
  <c r="BX42" i="5"/>
  <c r="BW42" i="5"/>
  <c r="BV42" i="5"/>
  <c r="BU42" i="5"/>
  <c r="BT42" i="5"/>
  <c r="BS42" i="5"/>
  <c r="BR42" i="5"/>
  <c r="CN41" i="5"/>
  <c r="CM41" i="5"/>
  <c r="CL41" i="5"/>
  <c r="CI41" i="5"/>
  <c r="CH41" i="5"/>
  <c r="CG41" i="5"/>
  <c r="CF41" i="5"/>
  <c r="CE41" i="5"/>
  <c r="CD41" i="5"/>
  <c r="CC41" i="5"/>
  <c r="BX41" i="5"/>
  <c r="BW41" i="5"/>
  <c r="BV41" i="5"/>
  <c r="BU41" i="5"/>
  <c r="BT41" i="5"/>
  <c r="BS41" i="5"/>
  <c r="BR41" i="5"/>
  <c r="CN40" i="5"/>
  <c r="CM40" i="5"/>
  <c r="CL40" i="5"/>
  <c r="CI40" i="5"/>
  <c r="CH40" i="5"/>
  <c r="CG40" i="5"/>
  <c r="CF40" i="5"/>
  <c r="CE40" i="5"/>
  <c r="CD40" i="5"/>
  <c r="CC40" i="5"/>
  <c r="BX40" i="5"/>
  <c r="BW40" i="5"/>
  <c r="BV40" i="5"/>
  <c r="BU40" i="5"/>
  <c r="BT40" i="5"/>
  <c r="BS40" i="5"/>
  <c r="BR40" i="5"/>
  <c r="CN39" i="5"/>
  <c r="CM39" i="5"/>
  <c r="CL39" i="5"/>
  <c r="CI39" i="5"/>
  <c r="CH39" i="5"/>
  <c r="CG39" i="5"/>
  <c r="CF39" i="5"/>
  <c r="CE39" i="5"/>
  <c r="CD39" i="5"/>
  <c r="CC39" i="5"/>
  <c r="BX39" i="5"/>
  <c r="BW39" i="5"/>
  <c r="BV39" i="5"/>
  <c r="BU39" i="5"/>
  <c r="BT39" i="5"/>
  <c r="BS39" i="5"/>
  <c r="BR39" i="5"/>
  <c r="CN38" i="5"/>
  <c r="CM38" i="5"/>
  <c r="CL38" i="5"/>
  <c r="CI38" i="5"/>
  <c r="CH38" i="5"/>
  <c r="CG38" i="5"/>
  <c r="CF38" i="5"/>
  <c r="CE38" i="5"/>
  <c r="CD38" i="5"/>
  <c r="CC38" i="5"/>
  <c r="BX38" i="5"/>
  <c r="BW38" i="5"/>
  <c r="BV38" i="5"/>
  <c r="BU38" i="5"/>
  <c r="BT38" i="5"/>
  <c r="BS38" i="5"/>
  <c r="BR38" i="5"/>
  <c r="CN37" i="5"/>
  <c r="CM37" i="5"/>
  <c r="CL37" i="5"/>
  <c r="CI37" i="5"/>
  <c r="CH37" i="5"/>
  <c r="CG37" i="5"/>
  <c r="CF37" i="5"/>
  <c r="CE37" i="5"/>
  <c r="CD37" i="5"/>
  <c r="CC37" i="5"/>
  <c r="BX37" i="5"/>
  <c r="BW37" i="5"/>
  <c r="BV37" i="5"/>
  <c r="BU37" i="5"/>
  <c r="BT37" i="5"/>
  <c r="BS37" i="5"/>
  <c r="BR37" i="5"/>
  <c r="CN36" i="5"/>
  <c r="CM36" i="5"/>
  <c r="CL36" i="5"/>
  <c r="CI36" i="5"/>
  <c r="CH36" i="5"/>
  <c r="CG36" i="5"/>
  <c r="CF36" i="5"/>
  <c r="CE36" i="5"/>
  <c r="CD36" i="5"/>
  <c r="CC36" i="5"/>
  <c r="BX36" i="5"/>
  <c r="BW36" i="5"/>
  <c r="BV36" i="5"/>
  <c r="BU36" i="5"/>
  <c r="BT36" i="5"/>
  <c r="BS36" i="5"/>
  <c r="BR36" i="5"/>
  <c r="CN35" i="5"/>
  <c r="CM35" i="5"/>
  <c r="CL35" i="5"/>
  <c r="CI35" i="5"/>
  <c r="CH35" i="5"/>
  <c r="CG35" i="5"/>
  <c r="CF35" i="5"/>
  <c r="CE35" i="5"/>
  <c r="CD35" i="5"/>
  <c r="CC35" i="5"/>
  <c r="BX35" i="5"/>
  <c r="BW35" i="5"/>
  <c r="BV35" i="5"/>
  <c r="BU35" i="5"/>
  <c r="BT35" i="5"/>
  <c r="BS35" i="5"/>
  <c r="BR35" i="5"/>
  <c r="CN34" i="5"/>
  <c r="CM34" i="5"/>
  <c r="CL34" i="5"/>
  <c r="CI34" i="5"/>
  <c r="CH34" i="5"/>
  <c r="CG34" i="5"/>
  <c r="CF34" i="5"/>
  <c r="CE34" i="5"/>
  <c r="CD34" i="5"/>
  <c r="CC34" i="5"/>
  <c r="BX34" i="5"/>
  <c r="BW34" i="5"/>
  <c r="BV34" i="5"/>
  <c r="BU34" i="5"/>
  <c r="BT34" i="5"/>
  <c r="BS34" i="5"/>
  <c r="BR34" i="5"/>
  <c r="CN33" i="5"/>
  <c r="CM33" i="5"/>
  <c r="CL33" i="5"/>
  <c r="CI33" i="5"/>
  <c r="CH33" i="5"/>
  <c r="CG33" i="5"/>
  <c r="CF33" i="5"/>
  <c r="CE33" i="5"/>
  <c r="CD33" i="5"/>
  <c r="CC33" i="5"/>
  <c r="BX33" i="5"/>
  <c r="BW33" i="5"/>
  <c r="BV33" i="5"/>
  <c r="BU33" i="5"/>
  <c r="BT33" i="5"/>
  <c r="BS33" i="5"/>
  <c r="BR33" i="5"/>
  <c r="CN32" i="5"/>
  <c r="CM32" i="5"/>
  <c r="CL32" i="5"/>
  <c r="CI32" i="5"/>
  <c r="CH32" i="5"/>
  <c r="CG32" i="5"/>
  <c r="CF32" i="5"/>
  <c r="CE32" i="5"/>
  <c r="CD32" i="5"/>
  <c r="CC32" i="5"/>
  <c r="BX32" i="5"/>
  <c r="BW32" i="5"/>
  <c r="BV32" i="5"/>
  <c r="BU32" i="5"/>
  <c r="BT32" i="5"/>
  <c r="BS32" i="5"/>
  <c r="BR32" i="5"/>
  <c r="CN31" i="5"/>
  <c r="CM31" i="5"/>
  <c r="CL31" i="5"/>
  <c r="CI31" i="5"/>
  <c r="CH31" i="5"/>
  <c r="CG31" i="5"/>
  <c r="CF31" i="5"/>
  <c r="CE31" i="5"/>
  <c r="CD31" i="5"/>
  <c r="CC31" i="5"/>
  <c r="BX31" i="5"/>
  <c r="BW31" i="5"/>
  <c r="BV31" i="5"/>
  <c r="BU31" i="5"/>
  <c r="BT31" i="5"/>
  <c r="BS31" i="5"/>
  <c r="BR31" i="5"/>
  <c r="CN30" i="5"/>
  <c r="CM30" i="5"/>
  <c r="CL30" i="5"/>
  <c r="CI30" i="5"/>
  <c r="CH30" i="5"/>
  <c r="CG30" i="5"/>
  <c r="CF30" i="5"/>
  <c r="CE30" i="5"/>
  <c r="CD30" i="5"/>
  <c r="CC30" i="5"/>
  <c r="BX30" i="5"/>
  <c r="BW30" i="5"/>
  <c r="BV30" i="5"/>
  <c r="BU30" i="5"/>
  <c r="BT30" i="5"/>
  <c r="BS30" i="5"/>
  <c r="BR30" i="5"/>
  <c r="CN29" i="5"/>
  <c r="CM29" i="5"/>
  <c r="CL29" i="5"/>
  <c r="CI29" i="5"/>
  <c r="CH29" i="5"/>
  <c r="CG29" i="5"/>
  <c r="CF29" i="5"/>
  <c r="CE29" i="5"/>
  <c r="CD29" i="5"/>
  <c r="CC29" i="5"/>
  <c r="BX29" i="5"/>
  <c r="BW29" i="5"/>
  <c r="BV29" i="5"/>
  <c r="BU29" i="5"/>
  <c r="BT29" i="5"/>
  <c r="BS29" i="5"/>
  <c r="BR29" i="5"/>
  <c r="CN28" i="5"/>
  <c r="CM28" i="5"/>
  <c r="CL28" i="5"/>
  <c r="CI28" i="5"/>
  <c r="CH28" i="5"/>
  <c r="CG28" i="5"/>
  <c r="CF28" i="5"/>
  <c r="CE28" i="5"/>
  <c r="CD28" i="5"/>
  <c r="CC28" i="5"/>
  <c r="BX28" i="5"/>
  <c r="BW28" i="5"/>
  <c r="BV28" i="5"/>
  <c r="BU28" i="5"/>
  <c r="BT28" i="5"/>
  <c r="BS28" i="5"/>
  <c r="BR28" i="5"/>
  <c r="CN27" i="5"/>
  <c r="CM27" i="5"/>
  <c r="CL27" i="5"/>
  <c r="CI27" i="5"/>
  <c r="CH27" i="5"/>
  <c r="CG27" i="5"/>
  <c r="CF27" i="5"/>
  <c r="CE27" i="5"/>
  <c r="CD27" i="5"/>
  <c r="CC27" i="5"/>
  <c r="BX27" i="5"/>
  <c r="BW27" i="5"/>
  <c r="BV27" i="5"/>
  <c r="BU27" i="5"/>
  <c r="BT27" i="5"/>
  <c r="BS27" i="5"/>
  <c r="BR27" i="5"/>
  <c r="CN26" i="5"/>
  <c r="CM26" i="5"/>
  <c r="CL26" i="5"/>
  <c r="CI26" i="5"/>
  <c r="CH26" i="5"/>
  <c r="CG26" i="5"/>
  <c r="CF26" i="5"/>
  <c r="CE26" i="5"/>
  <c r="CD26" i="5"/>
  <c r="CC26" i="5"/>
  <c r="BX26" i="5"/>
  <c r="BW26" i="5"/>
  <c r="BV26" i="5"/>
  <c r="BU26" i="5"/>
  <c r="BT26" i="5"/>
  <c r="BS26" i="5"/>
  <c r="BR26" i="5"/>
  <c r="CN25" i="5"/>
  <c r="CM25" i="5"/>
  <c r="CL25" i="5"/>
  <c r="CI25" i="5"/>
  <c r="CH25" i="5"/>
  <c r="CG25" i="5"/>
  <c r="CF25" i="5"/>
  <c r="CE25" i="5"/>
  <c r="CD25" i="5"/>
  <c r="CC25" i="5"/>
  <c r="BX25" i="5"/>
  <c r="BW25" i="5"/>
  <c r="BV25" i="5"/>
  <c r="BU25" i="5"/>
  <c r="BT25" i="5"/>
  <c r="BS25" i="5"/>
  <c r="BR25" i="5"/>
  <c r="CN24" i="5"/>
  <c r="CM24" i="5"/>
  <c r="CL24" i="5"/>
  <c r="CI24" i="5"/>
  <c r="CH24" i="5"/>
  <c r="CG24" i="5"/>
  <c r="CF24" i="5"/>
  <c r="CE24" i="5"/>
  <c r="CD24" i="5"/>
  <c r="CC24" i="5"/>
  <c r="BX24" i="5"/>
  <c r="BW24" i="5"/>
  <c r="BV24" i="5"/>
  <c r="BU24" i="5"/>
  <c r="BT24" i="5"/>
  <c r="BS24" i="5"/>
  <c r="BR24" i="5"/>
  <c r="CN23" i="5"/>
  <c r="CM23" i="5"/>
  <c r="CL23" i="5"/>
  <c r="CI23" i="5"/>
  <c r="CH23" i="5"/>
  <c r="CG23" i="5"/>
  <c r="CF23" i="5"/>
  <c r="CE23" i="5"/>
  <c r="CD23" i="5"/>
  <c r="CC23" i="5"/>
  <c r="BX23" i="5"/>
  <c r="BW23" i="5"/>
  <c r="BV23" i="5"/>
  <c r="BU23" i="5"/>
  <c r="BT23" i="5"/>
  <c r="BS23" i="5"/>
  <c r="BR23" i="5"/>
  <c r="CN22" i="5"/>
  <c r="CM22" i="5"/>
  <c r="CL22" i="5"/>
  <c r="CI22" i="5"/>
  <c r="CH22" i="5"/>
  <c r="CG22" i="5"/>
  <c r="CF22" i="5"/>
  <c r="CE22" i="5"/>
  <c r="CD22" i="5"/>
  <c r="CC22" i="5"/>
  <c r="BX22" i="5"/>
  <c r="BW22" i="5"/>
  <c r="BV22" i="5"/>
  <c r="BU22" i="5"/>
  <c r="BT22" i="5"/>
  <c r="BS22" i="5"/>
  <c r="BR22" i="5"/>
  <c r="CN21" i="5"/>
  <c r="CM21" i="5"/>
  <c r="CL21" i="5"/>
  <c r="CI21" i="5"/>
  <c r="CH21" i="5"/>
  <c r="CG21" i="5"/>
  <c r="CF21" i="5"/>
  <c r="CE21" i="5"/>
  <c r="CD21" i="5"/>
  <c r="CC21" i="5"/>
  <c r="BX21" i="5"/>
  <c r="BW21" i="5"/>
  <c r="BV21" i="5"/>
  <c r="BU21" i="5"/>
  <c r="BT21" i="5"/>
  <c r="BS21" i="5"/>
  <c r="BR21" i="5"/>
  <c r="CN20" i="5"/>
  <c r="CM20" i="5"/>
  <c r="CL20" i="5"/>
  <c r="CI20" i="5"/>
  <c r="CH20" i="5"/>
  <c r="CG20" i="5"/>
  <c r="CF20" i="5"/>
  <c r="CE20" i="5"/>
  <c r="CD20" i="5"/>
  <c r="CC20" i="5"/>
  <c r="BX20" i="5"/>
  <c r="BW20" i="5"/>
  <c r="BV20" i="5"/>
  <c r="BU20" i="5"/>
  <c r="BT20" i="5"/>
  <c r="BS20" i="5"/>
  <c r="BR20" i="5"/>
  <c r="CN19" i="5"/>
  <c r="CM19" i="5"/>
  <c r="CL19" i="5"/>
  <c r="CI19" i="5"/>
  <c r="CH19" i="5"/>
  <c r="CG19" i="5"/>
  <c r="CF19" i="5"/>
  <c r="CE19" i="5"/>
  <c r="CD19" i="5"/>
  <c r="CC19" i="5"/>
  <c r="BX19" i="5"/>
  <c r="BW19" i="5"/>
  <c r="BV19" i="5"/>
  <c r="BU19" i="5"/>
  <c r="BT19" i="5"/>
  <c r="BS19" i="5"/>
  <c r="BR19" i="5"/>
  <c r="CN18" i="5"/>
  <c r="CM18" i="5"/>
  <c r="CL18" i="5"/>
  <c r="CI18" i="5"/>
  <c r="CH18" i="5"/>
  <c r="CG18" i="5"/>
  <c r="CF18" i="5"/>
  <c r="CE18" i="5"/>
  <c r="CD18" i="5"/>
  <c r="CC18" i="5"/>
  <c r="BX18" i="5"/>
  <c r="BW18" i="5"/>
  <c r="BV18" i="5"/>
  <c r="BU18" i="5"/>
  <c r="BT18" i="5"/>
  <c r="BS18" i="5"/>
  <c r="BR18" i="5"/>
  <c r="CN17" i="5"/>
  <c r="CM17" i="5"/>
  <c r="CL17" i="5"/>
  <c r="CI17" i="5"/>
  <c r="CH17" i="5"/>
  <c r="CG17" i="5"/>
  <c r="CF17" i="5"/>
  <c r="CE17" i="5"/>
  <c r="CD17" i="5"/>
  <c r="CC17" i="5"/>
  <c r="BX17" i="5"/>
  <c r="BW17" i="5"/>
  <c r="BV17" i="5"/>
  <c r="BU17" i="5"/>
  <c r="BT17" i="5"/>
  <c r="BS17" i="5"/>
  <c r="BR17" i="5"/>
  <c r="CN16" i="5"/>
  <c r="CM16" i="5"/>
  <c r="CL16" i="5"/>
  <c r="CI16" i="5"/>
  <c r="CH16" i="5"/>
  <c r="CG16" i="5"/>
  <c r="CF16" i="5"/>
  <c r="CE16" i="5"/>
  <c r="CD16" i="5"/>
  <c r="CC16" i="5"/>
  <c r="BX16" i="5"/>
  <c r="BW16" i="5"/>
  <c r="BV16" i="5"/>
  <c r="BU16" i="5"/>
  <c r="BT16" i="5"/>
  <c r="BS16" i="5"/>
  <c r="BR16" i="5"/>
  <c r="CN15" i="5"/>
  <c r="CM15" i="5"/>
  <c r="CL15" i="5"/>
  <c r="CI15" i="5"/>
  <c r="CH15" i="5"/>
  <c r="CG15" i="5"/>
  <c r="CF15" i="5"/>
  <c r="CE15" i="5"/>
  <c r="CD15" i="5"/>
  <c r="CC15" i="5"/>
  <c r="BX15" i="5"/>
  <c r="BW15" i="5"/>
  <c r="BV15" i="5"/>
  <c r="BU15" i="5"/>
  <c r="BT15" i="5"/>
  <c r="BS15" i="5"/>
  <c r="BR15" i="5"/>
  <c r="CN14" i="5"/>
  <c r="CM14" i="5"/>
  <c r="CL14" i="5"/>
  <c r="CI14" i="5"/>
  <c r="CH14" i="5"/>
  <c r="CG14" i="5"/>
  <c r="CF14" i="5"/>
  <c r="CE14" i="5"/>
  <c r="CD14" i="5"/>
  <c r="CC14" i="5"/>
  <c r="BX14" i="5"/>
  <c r="BW14" i="5"/>
  <c r="BV14" i="5"/>
  <c r="BU14" i="5"/>
  <c r="BT14" i="5"/>
  <c r="BS14" i="5"/>
  <c r="BR14" i="5"/>
  <c r="CN13" i="5"/>
  <c r="CM13" i="5"/>
  <c r="CL13" i="5"/>
  <c r="CI13" i="5"/>
  <c r="CH13" i="5"/>
  <c r="CG13" i="5"/>
  <c r="CF13" i="5"/>
  <c r="CE13" i="5"/>
  <c r="CD13" i="5"/>
  <c r="CC13" i="5"/>
  <c r="BX13" i="5"/>
  <c r="BW13" i="5"/>
  <c r="BV13" i="5"/>
  <c r="BU13" i="5"/>
  <c r="BT13" i="5"/>
  <c r="BS13" i="5"/>
  <c r="BR13" i="5"/>
  <c r="CN12" i="5"/>
  <c r="CM12" i="5"/>
  <c r="CL12" i="5"/>
  <c r="CI12" i="5"/>
  <c r="CH12" i="5"/>
  <c r="CG12" i="5"/>
  <c r="CF12" i="5"/>
  <c r="CE12" i="5"/>
  <c r="CD12" i="5"/>
  <c r="CC12" i="5"/>
  <c r="BX12" i="5"/>
  <c r="BW12" i="5"/>
  <c r="BV12" i="5"/>
  <c r="BU12" i="5"/>
  <c r="BT12" i="5"/>
  <c r="BS12" i="5"/>
  <c r="BR12" i="5"/>
  <c r="CN11" i="5"/>
  <c r="CM11" i="5"/>
  <c r="CL11" i="5"/>
  <c r="CI11" i="5"/>
  <c r="CH11" i="5"/>
  <c r="CG11" i="5"/>
  <c r="CF11" i="5"/>
  <c r="CE11" i="5"/>
  <c r="CD11" i="5"/>
  <c r="CC11" i="5"/>
  <c r="BX11" i="5"/>
  <c r="BW11" i="5"/>
  <c r="BV11" i="5"/>
  <c r="BU11" i="5"/>
  <c r="BT11" i="5"/>
  <c r="BS11" i="5"/>
  <c r="BR11" i="5"/>
  <c r="CN10" i="5"/>
  <c r="CM10" i="5"/>
  <c r="CL10" i="5"/>
  <c r="CI10" i="5"/>
  <c r="CH10" i="5"/>
  <c r="CG10" i="5"/>
  <c r="CF10" i="5"/>
  <c r="CE10" i="5"/>
  <c r="CD10" i="5"/>
  <c r="CC10" i="5"/>
  <c r="BX10" i="5"/>
  <c r="BW10" i="5"/>
  <c r="BV10" i="5"/>
  <c r="BU10" i="5"/>
  <c r="BT10" i="5"/>
  <c r="BS10" i="5"/>
  <c r="BR10" i="5"/>
  <c r="CN9" i="5"/>
  <c r="CM9" i="5"/>
  <c r="CL9" i="5"/>
  <c r="CI9" i="5"/>
  <c r="CH9" i="5"/>
  <c r="CG9" i="5"/>
  <c r="CF9" i="5"/>
  <c r="CE9" i="5"/>
  <c r="CD9" i="5"/>
  <c r="CC9" i="5"/>
  <c r="BX9" i="5"/>
  <c r="BW9" i="5"/>
  <c r="BV9" i="5"/>
  <c r="BU9" i="5"/>
  <c r="BT9" i="5"/>
  <c r="BS9" i="5"/>
  <c r="BR9" i="5"/>
  <c r="CN8" i="5"/>
  <c r="CM8" i="5"/>
  <c r="CL8" i="5"/>
  <c r="CI8" i="5"/>
  <c r="CH8" i="5"/>
  <c r="CG8" i="5"/>
  <c r="CF8" i="5"/>
  <c r="CE8" i="5"/>
  <c r="CD8" i="5"/>
  <c r="CC8" i="5"/>
  <c r="BX8" i="5"/>
  <c r="BW8" i="5"/>
  <c r="BV8" i="5"/>
  <c r="BU8" i="5"/>
  <c r="BT8" i="5"/>
  <c r="BS8" i="5"/>
  <c r="BR8" i="5"/>
  <c r="CN7" i="5"/>
  <c r="CM7" i="5"/>
  <c r="CL7" i="5"/>
  <c r="CI7" i="5"/>
  <c r="CH7" i="5"/>
  <c r="CG7" i="5"/>
  <c r="CF7" i="5"/>
  <c r="CE7" i="5"/>
  <c r="CD7" i="5"/>
  <c r="CC7" i="5"/>
  <c r="BX7" i="5"/>
  <c r="BW7" i="5"/>
  <c r="BV7" i="5"/>
  <c r="BU7" i="5"/>
  <c r="BT7" i="5"/>
  <c r="BS7" i="5"/>
  <c r="BR7" i="5"/>
  <c r="CN6" i="5"/>
  <c r="CM6" i="5"/>
  <c r="CL6" i="5"/>
  <c r="CI6" i="5"/>
  <c r="CH6" i="5"/>
  <c r="CG6" i="5"/>
  <c r="CF6" i="5"/>
  <c r="CE6" i="5"/>
  <c r="CD6" i="5"/>
  <c r="CC6" i="5"/>
  <c r="BX6" i="5"/>
  <c r="BW6" i="5"/>
  <c r="BV6" i="5"/>
  <c r="BU6" i="5"/>
  <c r="BT6" i="5"/>
  <c r="BS6" i="5"/>
  <c r="BR6" i="5"/>
  <c r="CN5" i="5"/>
  <c r="CM5" i="5"/>
  <c r="CL5" i="5"/>
  <c r="CI5" i="5"/>
  <c r="CH5" i="5"/>
  <c r="CG5" i="5"/>
  <c r="CF5" i="5"/>
  <c r="CE5" i="5"/>
  <c r="CD5" i="5"/>
  <c r="CC5" i="5"/>
  <c r="BX5" i="5"/>
  <c r="BW5" i="5"/>
  <c r="BV5" i="5"/>
  <c r="BU5" i="5"/>
  <c r="BT5" i="5"/>
  <c r="BS5" i="5"/>
  <c r="BR5" i="5"/>
  <c r="CN4" i="5"/>
  <c r="CM4" i="5"/>
  <c r="CL4" i="5"/>
  <c r="CI4" i="5"/>
  <c r="CH4" i="5"/>
  <c r="CG4" i="5"/>
  <c r="CF4" i="5"/>
  <c r="CE4" i="5"/>
  <c r="CD4" i="5"/>
  <c r="CC4" i="5"/>
  <c r="BX4" i="5"/>
  <c r="BW4" i="5"/>
  <c r="BV4" i="5"/>
  <c r="BU4" i="5"/>
  <c r="BT4" i="5"/>
  <c r="BS4" i="5"/>
  <c r="BR4" i="5"/>
  <c r="CH213" i="4"/>
  <c r="CH212" i="4"/>
  <c r="CH211" i="4"/>
  <c r="CH210" i="4"/>
  <c r="CH209" i="4"/>
  <c r="CH208" i="4"/>
  <c r="CH207" i="4"/>
  <c r="CH206" i="4"/>
  <c r="CH205" i="4"/>
  <c r="CH204" i="4"/>
  <c r="CH203" i="4"/>
  <c r="CH202" i="4"/>
  <c r="CH201" i="4"/>
  <c r="CH200" i="4"/>
  <c r="CH199" i="4"/>
  <c r="CH198" i="4"/>
  <c r="CH197" i="4"/>
  <c r="CH196" i="4"/>
  <c r="CH195" i="4"/>
  <c r="CH194" i="4"/>
  <c r="CH193" i="4"/>
  <c r="CH192" i="4"/>
  <c r="CH191" i="4"/>
  <c r="CH190" i="4"/>
  <c r="CH189" i="4"/>
  <c r="CH188" i="4"/>
  <c r="CH187" i="4"/>
  <c r="CH186" i="4"/>
  <c r="CH185" i="4"/>
  <c r="CH184" i="4"/>
  <c r="CH183" i="4"/>
  <c r="CH182" i="4"/>
  <c r="CH181" i="4"/>
  <c r="CH180" i="4"/>
  <c r="CH179" i="4"/>
  <c r="CH178" i="4"/>
  <c r="CH177" i="4"/>
  <c r="CH176" i="4"/>
  <c r="CH175" i="4"/>
  <c r="CH174" i="4"/>
  <c r="CH173" i="4"/>
  <c r="CH172" i="4"/>
  <c r="CH171" i="4"/>
  <c r="CH170" i="4"/>
  <c r="CH169" i="4"/>
  <c r="CH168" i="4"/>
  <c r="CH167" i="4"/>
  <c r="CH166" i="4"/>
  <c r="CH165" i="4"/>
  <c r="CH164" i="4"/>
  <c r="CH163" i="4"/>
  <c r="CH162" i="4"/>
  <c r="CH161" i="4"/>
  <c r="CH160" i="4"/>
  <c r="CH159" i="4"/>
  <c r="CH158" i="4"/>
  <c r="CH157" i="4"/>
  <c r="CH156" i="4"/>
  <c r="CH155" i="4"/>
  <c r="CH154" i="4"/>
  <c r="CH153" i="4"/>
  <c r="CH152" i="4"/>
  <c r="CH151" i="4"/>
  <c r="CH150" i="4"/>
  <c r="CH149" i="4"/>
  <c r="CH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H135" i="4"/>
  <c r="CH134" i="4"/>
  <c r="CH133" i="4"/>
  <c r="CH132" i="4"/>
  <c r="CH131" i="4"/>
  <c r="CH130" i="4"/>
  <c r="CH129" i="4"/>
  <c r="CH128" i="4"/>
  <c r="CH127" i="4"/>
  <c r="CH126" i="4"/>
  <c r="CH125" i="4"/>
  <c r="CH124" i="4"/>
  <c r="CH123" i="4"/>
  <c r="CH122" i="4"/>
  <c r="CH121" i="4"/>
  <c r="CH120" i="4"/>
  <c r="CH119" i="4"/>
  <c r="CH118" i="4"/>
  <c r="CH117" i="4"/>
  <c r="CH116" i="4"/>
  <c r="CH115" i="4"/>
  <c r="CH114" i="4"/>
  <c r="CH113" i="4"/>
  <c r="CH112" i="4"/>
  <c r="CH111" i="4"/>
  <c r="CH110" i="4"/>
  <c r="CH109" i="4"/>
  <c r="CH108" i="4"/>
  <c r="CH107" i="4"/>
  <c r="CH106" i="4"/>
  <c r="CH105" i="4"/>
  <c r="CH104" i="4"/>
  <c r="CH103" i="4"/>
  <c r="CH102" i="4"/>
  <c r="CH101" i="4"/>
  <c r="CH100" i="4"/>
  <c r="CH99" i="4"/>
  <c r="CH98" i="4"/>
  <c r="CH97" i="4"/>
  <c r="CH96" i="4"/>
  <c r="CH95" i="4"/>
  <c r="CH94" i="4"/>
  <c r="CH93" i="4"/>
  <c r="CH92" i="4"/>
  <c r="CH91" i="4"/>
  <c r="CH90" i="4"/>
  <c r="CH89" i="4"/>
  <c r="CH88" i="4"/>
  <c r="CH87" i="4"/>
  <c r="CH86" i="4"/>
  <c r="CH85" i="4"/>
  <c r="CH84" i="4"/>
  <c r="CH83" i="4"/>
  <c r="CH82" i="4"/>
  <c r="CH81" i="4"/>
  <c r="CH80" i="4"/>
  <c r="CH79" i="4"/>
  <c r="CH78" i="4"/>
  <c r="CH77" i="4"/>
  <c r="CH76" i="4"/>
  <c r="CH75" i="4"/>
  <c r="CH74" i="4"/>
  <c r="CH73" i="4"/>
  <c r="CH72" i="4"/>
  <c r="CH71" i="4"/>
  <c r="CH70" i="4"/>
  <c r="CH69" i="4"/>
  <c r="CH68" i="4"/>
  <c r="CH67" i="4"/>
  <c r="CH66" i="4"/>
  <c r="CH65" i="4"/>
  <c r="CH64" i="4"/>
  <c r="CH63" i="4"/>
  <c r="CH62" i="4"/>
  <c r="CH61" i="4"/>
  <c r="CH60" i="4"/>
  <c r="CH59" i="4"/>
  <c r="CH58" i="4"/>
  <c r="CH57" i="4"/>
  <c r="CH56" i="4"/>
  <c r="CH55" i="4"/>
  <c r="CH54" i="4"/>
  <c r="CH53" i="4"/>
  <c r="CH52" i="4"/>
  <c r="CH51" i="4"/>
  <c r="CH50" i="4"/>
  <c r="CH49" i="4"/>
  <c r="CH48" i="4"/>
  <c r="CH47" i="4"/>
  <c r="CH46" i="4"/>
  <c r="CH45" i="4"/>
  <c r="CH44" i="4"/>
  <c r="CH43" i="4"/>
  <c r="CH42" i="4"/>
  <c r="CH41" i="4"/>
  <c r="CH40" i="4"/>
  <c r="CH39" i="4"/>
  <c r="CH38" i="4"/>
  <c r="CH37" i="4"/>
  <c r="CH36" i="4"/>
  <c r="CH35" i="4"/>
  <c r="CH34" i="4"/>
  <c r="CH33" i="4"/>
  <c r="CH32" i="4"/>
  <c r="CH31" i="4"/>
  <c r="CH30" i="4"/>
  <c r="CH29" i="4"/>
  <c r="CH28" i="4"/>
  <c r="CH27" i="4"/>
  <c r="CH26" i="4"/>
  <c r="CH25" i="4"/>
  <c r="CH24" i="4"/>
  <c r="CH23" i="4"/>
  <c r="CH22" i="4"/>
  <c r="CH21" i="4"/>
  <c r="CH20" i="4"/>
  <c r="CH19" i="4"/>
  <c r="CH18" i="4"/>
  <c r="CH17" i="4"/>
  <c r="CH16" i="4"/>
  <c r="CH15" i="4"/>
  <c r="CH14" i="4"/>
  <c r="CH13" i="4"/>
  <c r="CH12" i="4"/>
  <c r="CH11" i="4"/>
  <c r="CH10" i="4"/>
  <c r="CH9" i="4"/>
  <c r="CH8" i="4"/>
  <c r="CH7" i="4"/>
  <c r="CH6" i="4"/>
  <c r="CH5" i="4"/>
  <c r="CH4" i="4"/>
  <c r="CH213" i="2"/>
  <c r="CH212" i="2"/>
  <c r="CH211" i="2"/>
  <c r="CH210" i="2"/>
  <c r="CH209" i="2"/>
  <c r="CH208" i="2"/>
  <c r="CH207" i="2"/>
  <c r="CH206" i="2"/>
  <c r="CH205" i="2"/>
  <c r="CH204" i="2"/>
  <c r="CH203" i="2"/>
  <c r="CH202" i="2"/>
  <c r="CH201" i="2"/>
  <c r="CH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H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H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H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H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H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H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H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H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H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H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H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H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H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H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5" i="2"/>
  <c r="CH4" i="2"/>
  <c r="BV4" i="2"/>
  <c r="BY213" i="4"/>
  <c r="BY212" i="4"/>
  <c r="BY211" i="4"/>
  <c r="BY210" i="4"/>
  <c r="BY209" i="4"/>
  <c r="BY208" i="4"/>
  <c r="BY207" i="4"/>
  <c r="BY206" i="4"/>
  <c r="BY205" i="4"/>
  <c r="BY204" i="4"/>
  <c r="BY203" i="4"/>
  <c r="BY202" i="4"/>
  <c r="BY201" i="4"/>
  <c r="BY200" i="4"/>
  <c r="BY199" i="4"/>
  <c r="BY198" i="4"/>
  <c r="BY197" i="4"/>
  <c r="BY196" i="4"/>
  <c r="BY195" i="4"/>
  <c r="BY194" i="4"/>
  <c r="BY193" i="4"/>
  <c r="BY192" i="4"/>
  <c r="BY191" i="4"/>
  <c r="BY190" i="4"/>
  <c r="BY189" i="4"/>
  <c r="BY188" i="4"/>
  <c r="BY187" i="4"/>
  <c r="BY186" i="4"/>
  <c r="BY185" i="4"/>
  <c r="BY184" i="4"/>
  <c r="BY183" i="4"/>
  <c r="BY182" i="4"/>
  <c r="BY181" i="4"/>
  <c r="BY180" i="4"/>
  <c r="BY179" i="4"/>
  <c r="BY178" i="4"/>
  <c r="BY177" i="4"/>
  <c r="BY176" i="4"/>
  <c r="BY175" i="4"/>
  <c r="BY174" i="4"/>
  <c r="BY173" i="4"/>
  <c r="BY172" i="4"/>
  <c r="BY171" i="4"/>
  <c r="BY170" i="4"/>
  <c r="BY169" i="4"/>
  <c r="BY168" i="4"/>
  <c r="BY167" i="4"/>
  <c r="BY166" i="4"/>
  <c r="BY165" i="4"/>
  <c r="BY164" i="4"/>
  <c r="BY163" i="4"/>
  <c r="BY162" i="4"/>
  <c r="BY161" i="4"/>
  <c r="BY160" i="4"/>
  <c r="BY159" i="4"/>
  <c r="BY158" i="4"/>
  <c r="BY157" i="4"/>
  <c r="BY156" i="4"/>
  <c r="BY155" i="4"/>
  <c r="BY154" i="4"/>
  <c r="BY153" i="4"/>
  <c r="BY152" i="4"/>
  <c r="BY151" i="4"/>
  <c r="BY150" i="4"/>
  <c r="BY149" i="4"/>
  <c r="BY148" i="4"/>
  <c r="BY147" i="4"/>
  <c r="BY146" i="4"/>
  <c r="BY145" i="4"/>
  <c r="BY144" i="4"/>
  <c r="BY143" i="4"/>
  <c r="BY142" i="4"/>
  <c r="BY141" i="4"/>
  <c r="BY140" i="4"/>
  <c r="BY139" i="4"/>
  <c r="BY138" i="4"/>
  <c r="BY137" i="4"/>
  <c r="BY136" i="4"/>
  <c r="BY135" i="4"/>
  <c r="BY134" i="4"/>
  <c r="BY133" i="4"/>
  <c r="BY132" i="4"/>
  <c r="BY131" i="4"/>
  <c r="BY130" i="4"/>
  <c r="BY129" i="4"/>
  <c r="BY128" i="4"/>
  <c r="BY127" i="4"/>
  <c r="BY126" i="4"/>
  <c r="BY125" i="4"/>
  <c r="BY124" i="4"/>
  <c r="BY123" i="4"/>
  <c r="BY122" i="4"/>
  <c r="BY121" i="4"/>
  <c r="BY120" i="4"/>
  <c r="BY119" i="4"/>
  <c r="BY118" i="4"/>
  <c r="BY117" i="4"/>
  <c r="BY116" i="4"/>
  <c r="BY115" i="4"/>
  <c r="BY114" i="4"/>
  <c r="BY113" i="4"/>
  <c r="BY112" i="4"/>
  <c r="BY111" i="4"/>
  <c r="BY110" i="4"/>
  <c r="BY109" i="4"/>
  <c r="BY108" i="4"/>
  <c r="BY107" i="4"/>
  <c r="BY106" i="4"/>
  <c r="BY105" i="4"/>
  <c r="BY104" i="4"/>
  <c r="BY103" i="4"/>
  <c r="BY102" i="4"/>
  <c r="BY101" i="4"/>
  <c r="BY100" i="4"/>
  <c r="BY99" i="4"/>
  <c r="BY98" i="4"/>
  <c r="BY97" i="4"/>
  <c r="BY96" i="4"/>
  <c r="BY95" i="4"/>
  <c r="BY94" i="4"/>
  <c r="BY93" i="4"/>
  <c r="BY92" i="4"/>
  <c r="BY91" i="4"/>
  <c r="BY90" i="4"/>
  <c r="BY89" i="4"/>
  <c r="BY88" i="4"/>
  <c r="BY87" i="4"/>
  <c r="BY86" i="4"/>
  <c r="BY85" i="4"/>
  <c r="BY84" i="4"/>
  <c r="BY83" i="4"/>
  <c r="BY82" i="4"/>
  <c r="BY81" i="4"/>
  <c r="BY80" i="4"/>
  <c r="BY79" i="4"/>
  <c r="BY78" i="4"/>
  <c r="BY77" i="4"/>
  <c r="BY76" i="4"/>
  <c r="BY75" i="4"/>
  <c r="BY74" i="4"/>
  <c r="BY73" i="4"/>
  <c r="BY72" i="4"/>
  <c r="BY71" i="4"/>
  <c r="BY70" i="4"/>
  <c r="BY69" i="4"/>
  <c r="BY68" i="4"/>
  <c r="BY67" i="4"/>
  <c r="BY66" i="4"/>
  <c r="BY65" i="4"/>
  <c r="BY64" i="4"/>
  <c r="BY63" i="4"/>
  <c r="BY62" i="4"/>
  <c r="BY61" i="4"/>
  <c r="BY60" i="4"/>
  <c r="BY59" i="4"/>
  <c r="BY58" i="4"/>
  <c r="BY57" i="4"/>
  <c r="BY56" i="4"/>
  <c r="BY55" i="4"/>
  <c r="BY54" i="4"/>
  <c r="BY53" i="4"/>
  <c r="BY52" i="4"/>
  <c r="BY51" i="4"/>
  <c r="BY50" i="4"/>
  <c r="BY49" i="4"/>
  <c r="BY48" i="4"/>
  <c r="BY47" i="4"/>
  <c r="BY46" i="4"/>
  <c r="BY45" i="4"/>
  <c r="BY44" i="4"/>
  <c r="BY43" i="4"/>
  <c r="BY42" i="4"/>
  <c r="BY41" i="4"/>
  <c r="BY40" i="4"/>
  <c r="BY39" i="4"/>
  <c r="BY38" i="4"/>
  <c r="BY37" i="4"/>
  <c r="BY36" i="4"/>
  <c r="BY35" i="4"/>
  <c r="BY34" i="4"/>
  <c r="BY33" i="4"/>
  <c r="BY32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BY18" i="4"/>
  <c r="BY17" i="4"/>
  <c r="BY16" i="4"/>
  <c r="BY15" i="4"/>
  <c r="BY14" i="4"/>
  <c r="BY13" i="4"/>
  <c r="BY12" i="4"/>
  <c r="BY11" i="4"/>
  <c r="BY10" i="4"/>
  <c r="BY9" i="4"/>
  <c r="BY8" i="4"/>
  <c r="BY7" i="4"/>
  <c r="BY6" i="4"/>
  <c r="BY5" i="4"/>
  <c r="BY4" i="4"/>
  <c r="CN213" i="4"/>
  <c r="CM213" i="4"/>
  <c r="CL213" i="4"/>
  <c r="CI213" i="4"/>
  <c r="CG213" i="4"/>
  <c r="CF213" i="4"/>
  <c r="CE213" i="4"/>
  <c r="CD213" i="4"/>
  <c r="CC213" i="4"/>
  <c r="BX213" i="4"/>
  <c r="BW213" i="4"/>
  <c r="BV213" i="4"/>
  <c r="BU213" i="4"/>
  <c r="BT213" i="4"/>
  <c r="BS213" i="4"/>
  <c r="BR213" i="4"/>
  <c r="CN212" i="4"/>
  <c r="CM212" i="4"/>
  <c r="CL212" i="4"/>
  <c r="CI212" i="4"/>
  <c r="CG212" i="4"/>
  <c r="CF212" i="4"/>
  <c r="CE212" i="4"/>
  <c r="CD212" i="4"/>
  <c r="CC212" i="4"/>
  <c r="BX212" i="4"/>
  <c r="BW212" i="4"/>
  <c r="BV212" i="4"/>
  <c r="BU212" i="4"/>
  <c r="BT212" i="4"/>
  <c r="BS212" i="4"/>
  <c r="BR212" i="4"/>
  <c r="CN211" i="4"/>
  <c r="CM211" i="4"/>
  <c r="CL211" i="4"/>
  <c r="CI211" i="4"/>
  <c r="CG211" i="4"/>
  <c r="CF211" i="4"/>
  <c r="CE211" i="4"/>
  <c r="CD211" i="4"/>
  <c r="CC211" i="4"/>
  <c r="BX211" i="4"/>
  <c r="BW211" i="4"/>
  <c r="BV211" i="4"/>
  <c r="BU211" i="4"/>
  <c r="BT211" i="4"/>
  <c r="BS211" i="4"/>
  <c r="BR211" i="4"/>
  <c r="CN210" i="4"/>
  <c r="CM210" i="4"/>
  <c r="CL210" i="4"/>
  <c r="CI210" i="4"/>
  <c r="CG210" i="4"/>
  <c r="CF210" i="4"/>
  <c r="CE210" i="4"/>
  <c r="CD210" i="4"/>
  <c r="CC210" i="4"/>
  <c r="BX210" i="4"/>
  <c r="BW210" i="4"/>
  <c r="BV210" i="4"/>
  <c r="BU210" i="4"/>
  <c r="BT210" i="4"/>
  <c r="BS210" i="4"/>
  <c r="BR210" i="4"/>
  <c r="CN209" i="4"/>
  <c r="CM209" i="4"/>
  <c r="CL209" i="4"/>
  <c r="CI209" i="4"/>
  <c r="CG209" i="4"/>
  <c r="CF209" i="4"/>
  <c r="CE209" i="4"/>
  <c r="CD209" i="4"/>
  <c r="CC209" i="4"/>
  <c r="BX209" i="4"/>
  <c r="BW209" i="4"/>
  <c r="BV209" i="4"/>
  <c r="BU209" i="4"/>
  <c r="BT209" i="4"/>
  <c r="BS209" i="4"/>
  <c r="BR209" i="4"/>
  <c r="CN208" i="4"/>
  <c r="CM208" i="4"/>
  <c r="CL208" i="4"/>
  <c r="CI208" i="4"/>
  <c r="CG208" i="4"/>
  <c r="CF208" i="4"/>
  <c r="CE208" i="4"/>
  <c r="CD208" i="4"/>
  <c r="CC208" i="4"/>
  <c r="BX208" i="4"/>
  <c r="BW208" i="4"/>
  <c r="BV208" i="4"/>
  <c r="BU208" i="4"/>
  <c r="BT208" i="4"/>
  <c r="BS208" i="4"/>
  <c r="BR208" i="4"/>
  <c r="CN207" i="4"/>
  <c r="CM207" i="4"/>
  <c r="CL207" i="4"/>
  <c r="CI207" i="4"/>
  <c r="CG207" i="4"/>
  <c r="CF207" i="4"/>
  <c r="CE207" i="4"/>
  <c r="CD207" i="4"/>
  <c r="CC207" i="4"/>
  <c r="BX207" i="4"/>
  <c r="BW207" i="4"/>
  <c r="BV207" i="4"/>
  <c r="BU207" i="4"/>
  <c r="BT207" i="4"/>
  <c r="BS207" i="4"/>
  <c r="BR207" i="4"/>
  <c r="CN206" i="4"/>
  <c r="CM206" i="4"/>
  <c r="CL206" i="4"/>
  <c r="CI206" i="4"/>
  <c r="CG206" i="4"/>
  <c r="CF206" i="4"/>
  <c r="CE206" i="4"/>
  <c r="CD206" i="4"/>
  <c r="CC206" i="4"/>
  <c r="BX206" i="4"/>
  <c r="BW206" i="4"/>
  <c r="BV206" i="4"/>
  <c r="BU206" i="4"/>
  <c r="BT206" i="4"/>
  <c r="BS206" i="4"/>
  <c r="BR206" i="4"/>
  <c r="CN205" i="4"/>
  <c r="CM205" i="4"/>
  <c r="CL205" i="4"/>
  <c r="CI205" i="4"/>
  <c r="CG205" i="4"/>
  <c r="CF205" i="4"/>
  <c r="CE205" i="4"/>
  <c r="CD205" i="4"/>
  <c r="CC205" i="4"/>
  <c r="BX205" i="4"/>
  <c r="BW205" i="4"/>
  <c r="BV205" i="4"/>
  <c r="BU205" i="4"/>
  <c r="BT205" i="4"/>
  <c r="BS205" i="4"/>
  <c r="BR205" i="4"/>
  <c r="CN204" i="4"/>
  <c r="CM204" i="4"/>
  <c r="CL204" i="4"/>
  <c r="CI204" i="4"/>
  <c r="CG204" i="4"/>
  <c r="CF204" i="4"/>
  <c r="CE204" i="4"/>
  <c r="CD204" i="4"/>
  <c r="CC204" i="4"/>
  <c r="BX204" i="4"/>
  <c r="BW204" i="4"/>
  <c r="BV204" i="4"/>
  <c r="BU204" i="4"/>
  <c r="BT204" i="4"/>
  <c r="BS204" i="4"/>
  <c r="BR204" i="4"/>
  <c r="CN203" i="4"/>
  <c r="CM203" i="4"/>
  <c r="CL203" i="4"/>
  <c r="CI203" i="4"/>
  <c r="CG203" i="4"/>
  <c r="CF203" i="4"/>
  <c r="CE203" i="4"/>
  <c r="CD203" i="4"/>
  <c r="CC203" i="4"/>
  <c r="BX203" i="4"/>
  <c r="BW203" i="4"/>
  <c r="BV203" i="4"/>
  <c r="BU203" i="4"/>
  <c r="BT203" i="4"/>
  <c r="BS203" i="4"/>
  <c r="BR203" i="4"/>
  <c r="CN202" i="4"/>
  <c r="CM202" i="4"/>
  <c r="CL202" i="4"/>
  <c r="CI202" i="4"/>
  <c r="CG202" i="4"/>
  <c r="CF202" i="4"/>
  <c r="CE202" i="4"/>
  <c r="CD202" i="4"/>
  <c r="CC202" i="4"/>
  <c r="BX202" i="4"/>
  <c r="BW202" i="4"/>
  <c r="BV202" i="4"/>
  <c r="BU202" i="4"/>
  <c r="BT202" i="4"/>
  <c r="BS202" i="4"/>
  <c r="BR202" i="4"/>
  <c r="CN201" i="4"/>
  <c r="CM201" i="4"/>
  <c r="CL201" i="4"/>
  <c r="CI201" i="4"/>
  <c r="CG201" i="4"/>
  <c r="CF201" i="4"/>
  <c r="CE201" i="4"/>
  <c r="CD201" i="4"/>
  <c r="CC201" i="4"/>
  <c r="BX201" i="4"/>
  <c r="BW201" i="4"/>
  <c r="BV201" i="4"/>
  <c r="BU201" i="4"/>
  <c r="BT201" i="4"/>
  <c r="BS201" i="4"/>
  <c r="BR201" i="4"/>
  <c r="CN200" i="4"/>
  <c r="CM200" i="4"/>
  <c r="CL200" i="4"/>
  <c r="CI200" i="4"/>
  <c r="CG200" i="4"/>
  <c r="CF200" i="4"/>
  <c r="CE200" i="4"/>
  <c r="CD200" i="4"/>
  <c r="CC200" i="4"/>
  <c r="BX200" i="4"/>
  <c r="BW200" i="4"/>
  <c r="BV200" i="4"/>
  <c r="BU200" i="4"/>
  <c r="BT200" i="4"/>
  <c r="BS200" i="4"/>
  <c r="BR200" i="4"/>
  <c r="CN199" i="4"/>
  <c r="CM199" i="4"/>
  <c r="CL199" i="4"/>
  <c r="CI199" i="4"/>
  <c r="CG199" i="4"/>
  <c r="CF199" i="4"/>
  <c r="CE199" i="4"/>
  <c r="CD199" i="4"/>
  <c r="CC199" i="4"/>
  <c r="BX199" i="4"/>
  <c r="BW199" i="4"/>
  <c r="BV199" i="4"/>
  <c r="BU199" i="4"/>
  <c r="BT199" i="4"/>
  <c r="BS199" i="4"/>
  <c r="BR199" i="4"/>
  <c r="CN198" i="4"/>
  <c r="CM198" i="4"/>
  <c r="CL198" i="4"/>
  <c r="CI198" i="4"/>
  <c r="CG198" i="4"/>
  <c r="CF198" i="4"/>
  <c r="CE198" i="4"/>
  <c r="CD198" i="4"/>
  <c r="CC198" i="4"/>
  <c r="BX198" i="4"/>
  <c r="BW198" i="4"/>
  <c r="BV198" i="4"/>
  <c r="BU198" i="4"/>
  <c r="BT198" i="4"/>
  <c r="BS198" i="4"/>
  <c r="BR198" i="4"/>
  <c r="CN197" i="4"/>
  <c r="CM197" i="4"/>
  <c r="CL197" i="4"/>
  <c r="CI197" i="4"/>
  <c r="CG197" i="4"/>
  <c r="CF197" i="4"/>
  <c r="CE197" i="4"/>
  <c r="CD197" i="4"/>
  <c r="CC197" i="4"/>
  <c r="BX197" i="4"/>
  <c r="BW197" i="4"/>
  <c r="BV197" i="4"/>
  <c r="BU197" i="4"/>
  <c r="BT197" i="4"/>
  <c r="BS197" i="4"/>
  <c r="BR197" i="4"/>
  <c r="CN196" i="4"/>
  <c r="CM196" i="4"/>
  <c r="CL196" i="4"/>
  <c r="CI196" i="4"/>
  <c r="CG196" i="4"/>
  <c r="CF196" i="4"/>
  <c r="CE196" i="4"/>
  <c r="CD196" i="4"/>
  <c r="CC196" i="4"/>
  <c r="BX196" i="4"/>
  <c r="BW196" i="4"/>
  <c r="BV196" i="4"/>
  <c r="BU196" i="4"/>
  <c r="BT196" i="4"/>
  <c r="BS196" i="4"/>
  <c r="BR196" i="4"/>
  <c r="CN195" i="4"/>
  <c r="CM195" i="4"/>
  <c r="CL195" i="4"/>
  <c r="CI195" i="4"/>
  <c r="CG195" i="4"/>
  <c r="CF195" i="4"/>
  <c r="CE195" i="4"/>
  <c r="CD195" i="4"/>
  <c r="CC195" i="4"/>
  <c r="BX195" i="4"/>
  <c r="BW195" i="4"/>
  <c r="BV195" i="4"/>
  <c r="BU195" i="4"/>
  <c r="BT195" i="4"/>
  <c r="BS195" i="4"/>
  <c r="BR195" i="4"/>
  <c r="CN194" i="4"/>
  <c r="CM194" i="4"/>
  <c r="CL194" i="4"/>
  <c r="CI194" i="4"/>
  <c r="CG194" i="4"/>
  <c r="CF194" i="4"/>
  <c r="CE194" i="4"/>
  <c r="CD194" i="4"/>
  <c r="CC194" i="4"/>
  <c r="BX194" i="4"/>
  <c r="BW194" i="4"/>
  <c r="BV194" i="4"/>
  <c r="BU194" i="4"/>
  <c r="BT194" i="4"/>
  <c r="BS194" i="4"/>
  <c r="BR194" i="4"/>
  <c r="CN193" i="4"/>
  <c r="CM193" i="4"/>
  <c r="CL193" i="4"/>
  <c r="CI193" i="4"/>
  <c r="CG193" i="4"/>
  <c r="CF193" i="4"/>
  <c r="CE193" i="4"/>
  <c r="CD193" i="4"/>
  <c r="CC193" i="4"/>
  <c r="BX193" i="4"/>
  <c r="BW193" i="4"/>
  <c r="BV193" i="4"/>
  <c r="BU193" i="4"/>
  <c r="BT193" i="4"/>
  <c r="BS193" i="4"/>
  <c r="BR193" i="4"/>
  <c r="CN192" i="4"/>
  <c r="CM192" i="4"/>
  <c r="CL192" i="4"/>
  <c r="CI192" i="4"/>
  <c r="CG192" i="4"/>
  <c r="CF192" i="4"/>
  <c r="CE192" i="4"/>
  <c r="CD192" i="4"/>
  <c r="CC192" i="4"/>
  <c r="BX192" i="4"/>
  <c r="BW192" i="4"/>
  <c r="BV192" i="4"/>
  <c r="BU192" i="4"/>
  <c r="BT192" i="4"/>
  <c r="BS192" i="4"/>
  <c r="BR192" i="4"/>
  <c r="CN191" i="4"/>
  <c r="CM191" i="4"/>
  <c r="CL191" i="4"/>
  <c r="CI191" i="4"/>
  <c r="CG191" i="4"/>
  <c r="CF191" i="4"/>
  <c r="CE191" i="4"/>
  <c r="CD191" i="4"/>
  <c r="CC191" i="4"/>
  <c r="BX191" i="4"/>
  <c r="BW191" i="4"/>
  <c r="BV191" i="4"/>
  <c r="BU191" i="4"/>
  <c r="BT191" i="4"/>
  <c r="BS191" i="4"/>
  <c r="BR191" i="4"/>
  <c r="CN190" i="4"/>
  <c r="CM190" i="4"/>
  <c r="CL190" i="4"/>
  <c r="CI190" i="4"/>
  <c r="CG190" i="4"/>
  <c r="CF190" i="4"/>
  <c r="CE190" i="4"/>
  <c r="CD190" i="4"/>
  <c r="CC190" i="4"/>
  <c r="BX190" i="4"/>
  <c r="BW190" i="4"/>
  <c r="BV190" i="4"/>
  <c r="BU190" i="4"/>
  <c r="BT190" i="4"/>
  <c r="BS190" i="4"/>
  <c r="BR190" i="4"/>
  <c r="CN189" i="4"/>
  <c r="CM189" i="4"/>
  <c r="CL189" i="4"/>
  <c r="CI189" i="4"/>
  <c r="CG189" i="4"/>
  <c r="CF189" i="4"/>
  <c r="CE189" i="4"/>
  <c r="CD189" i="4"/>
  <c r="CC189" i="4"/>
  <c r="BX189" i="4"/>
  <c r="BW189" i="4"/>
  <c r="BV189" i="4"/>
  <c r="BU189" i="4"/>
  <c r="BT189" i="4"/>
  <c r="BS189" i="4"/>
  <c r="BR189" i="4"/>
  <c r="CN188" i="4"/>
  <c r="CM188" i="4"/>
  <c r="CL188" i="4"/>
  <c r="CI188" i="4"/>
  <c r="CG188" i="4"/>
  <c r="CF188" i="4"/>
  <c r="CE188" i="4"/>
  <c r="CD188" i="4"/>
  <c r="CC188" i="4"/>
  <c r="BX188" i="4"/>
  <c r="BW188" i="4"/>
  <c r="BV188" i="4"/>
  <c r="BU188" i="4"/>
  <c r="BT188" i="4"/>
  <c r="BS188" i="4"/>
  <c r="BR188" i="4"/>
  <c r="CN187" i="4"/>
  <c r="CM187" i="4"/>
  <c r="CL187" i="4"/>
  <c r="CI187" i="4"/>
  <c r="CG187" i="4"/>
  <c r="CF187" i="4"/>
  <c r="CE187" i="4"/>
  <c r="CD187" i="4"/>
  <c r="CC187" i="4"/>
  <c r="BX187" i="4"/>
  <c r="BW187" i="4"/>
  <c r="BV187" i="4"/>
  <c r="BU187" i="4"/>
  <c r="BT187" i="4"/>
  <c r="BS187" i="4"/>
  <c r="BR187" i="4"/>
  <c r="CN186" i="4"/>
  <c r="CM186" i="4"/>
  <c r="CL186" i="4"/>
  <c r="CI186" i="4"/>
  <c r="CG186" i="4"/>
  <c r="CF186" i="4"/>
  <c r="CE186" i="4"/>
  <c r="CD186" i="4"/>
  <c r="CC186" i="4"/>
  <c r="BX186" i="4"/>
  <c r="BW186" i="4"/>
  <c r="BV186" i="4"/>
  <c r="BU186" i="4"/>
  <c r="BT186" i="4"/>
  <c r="BS186" i="4"/>
  <c r="BR186" i="4"/>
  <c r="CN185" i="4"/>
  <c r="CM185" i="4"/>
  <c r="CL185" i="4"/>
  <c r="CI185" i="4"/>
  <c r="CG185" i="4"/>
  <c r="CF185" i="4"/>
  <c r="CE185" i="4"/>
  <c r="CD185" i="4"/>
  <c r="CC185" i="4"/>
  <c r="BX185" i="4"/>
  <c r="BW185" i="4"/>
  <c r="BV185" i="4"/>
  <c r="BU185" i="4"/>
  <c r="BT185" i="4"/>
  <c r="BS185" i="4"/>
  <c r="BR185" i="4"/>
  <c r="CN184" i="4"/>
  <c r="CM184" i="4"/>
  <c r="CL184" i="4"/>
  <c r="CI184" i="4"/>
  <c r="CG184" i="4"/>
  <c r="CF184" i="4"/>
  <c r="CE184" i="4"/>
  <c r="CD184" i="4"/>
  <c r="CC184" i="4"/>
  <c r="BX184" i="4"/>
  <c r="BW184" i="4"/>
  <c r="BV184" i="4"/>
  <c r="BU184" i="4"/>
  <c r="BT184" i="4"/>
  <c r="BS184" i="4"/>
  <c r="BR184" i="4"/>
  <c r="CN183" i="4"/>
  <c r="CM183" i="4"/>
  <c r="CL183" i="4"/>
  <c r="CI183" i="4"/>
  <c r="CG183" i="4"/>
  <c r="CF183" i="4"/>
  <c r="CE183" i="4"/>
  <c r="CD183" i="4"/>
  <c r="CC183" i="4"/>
  <c r="BX183" i="4"/>
  <c r="BW183" i="4"/>
  <c r="BV183" i="4"/>
  <c r="BU183" i="4"/>
  <c r="BT183" i="4"/>
  <c r="BS183" i="4"/>
  <c r="BR183" i="4"/>
  <c r="CN182" i="4"/>
  <c r="CM182" i="4"/>
  <c r="CL182" i="4"/>
  <c r="CI182" i="4"/>
  <c r="CG182" i="4"/>
  <c r="CF182" i="4"/>
  <c r="CE182" i="4"/>
  <c r="CD182" i="4"/>
  <c r="CC182" i="4"/>
  <c r="BX182" i="4"/>
  <c r="BW182" i="4"/>
  <c r="BV182" i="4"/>
  <c r="BU182" i="4"/>
  <c r="BT182" i="4"/>
  <c r="BS182" i="4"/>
  <c r="BR182" i="4"/>
  <c r="CN181" i="4"/>
  <c r="CM181" i="4"/>
  <c r="CL181" i="4"/>
  <c r="CI181" i="4"/>
  <c r="CG181" i="4"/>
  <c r="CF181" i="4"/>
  <c r="CE181" i="4"/>
  <c r="CD181" i="4"/>
  <c r="CC181" i="4"/>
  <c r="BX181" i="4"/>
  <c r="BW181" i="4"/>
  <c r="BV181" i="4"/>
  <c r="BU181" i="4"/>
  <c r="BT181" i="4"/>
  <c r="BS181" i="4"/>
  <c r="BR181" i="4"/>
  <c r="CN180" i="4"/>
  <c r="CM180" i="4"/>
  <c r="CL180" i="4"/>
  <c r="CI180" i="4"/>
  <c r="CG180" i="4"/>
  <c r="CF180" i="4"/>
  <c r="CE180" i="4"/>
  <c r="CD180" i="4"/>
  <c r="CC180" i="4"/>
  <c r="BX180" i="4"/>
  <c r="BW180" i="4"/>
  <c r="BV180" i="4"/>
  <c r="BU180" i="4"/>
  <c r="BT180" i="4"/>
  <c r="BS180" i="4"/>
  <c r="BR180" i="4"/>
  <c r="CN179" i="4"/>
  <c r="CM179" i="4"/>
  <c r="CL179" i="4"/>
  <c r="CI179" i="4"/>
  <c r="CG179" i="4"/>
  <c r="CF179" i="4"/>
  <c r="CE179" i="4"/>
  <c r="CD179" i="4"/>
  <c r="CC179" i="4"/>
  <c r="BX179" i="4"/>
  <c r="BW179" i="4"/>
  <c r="BV179" i="4"/>
  <c r="BU179" i="4"/>
  <c r="BT179" i="4"/>
  <c r="BS179" i="4"/>
  <c r="BR179" i="4"/>
  <c r="CN178" i="4"/>
  <c r="CM178" i="4"/>
  <c r="CL178" i="4"/>
  <c r="CI178" i="4"/>
  <c r="CG178" i="4"/>
  <c r="CF178" i="4"/>
  <c r="CE178" i="4"/>
  <c r="CD178" i="4"/>
  <c r="CC178" i="4"/>
  <c r="BX178" i="4"/>
  <c r="BW178" i="4"/>
  <c r="BV178" i="4"/>
  <c r="BU178" i="4"/>
  <c r="BT178" i="4"/>
  <c r="BS178" i="4"/>
  <c r="BR178" i="4"/>
  <c r="CN177" i="4"/>
  <c r="CM177" i="4"/>
  <c r="CL177" i="4"/>
  <c r="CI177" i="4"/>
  <c r="CG177" i="4"/>
  <c r="CF177" i="4"/>
  <c r="CE177" i="4"/>
  <c r="CD177" i="4"/>
  <c r="CC177" i="4"/>
  <c r="BX177" i="4"/>
  <c r="BW177" i="4"/>
  <c r="BV177" i="4"/>
  <c r="BU177" i="4"/>
  <c r="BT177" i="4"/>
  <c r="BS177" i="4"/>
  <c r="BR177" i="4"/>
  <c r="CN176" i="4"/>
  <c r="CM176" i="4"/>
  <c r="CL176" i="4"/>
  <c r="CI176" i="4"/>
  <c r="CG176" i="4"/>
  <c r="CF176" i="4"/>
  <c r="CE176" i="4"/>
  <c r="CD176" i="4"/>
  <c r="CC176" i="4"/>
  <c r="BX176" i="4"/>
  <c r="BW176" i="4"/>
  <c r="BV176" i="4"/>
  <c r="BU176" i="4"/>
  <c r="BT176" i="4"/>
  <c r="BS176" i="4"/>
  <c r="BR176" i="4"/>
  <c r="CN175" i="4"/>
  <c r="CM175" i="4"/>
  <c r="CL175" i="4"/>
  <c r="CI175" i="4"/>
  <c r="CG175" i="4"/>
  <c r="CF175" i="4"/>
  <c r="CE175" i="4"/>
  <c r="CD175" i="4"/>
  <c r="CC175" i="4"/>
  <c r="BX175" i="4"/>
  <c r="BW175" i="4"/>
  <c r="BV175" i="4"/>
  <c r="BU175" i="4"/>
  <c r="BT175" i="4"/>
  <c r="BS175" i="4"/>
  <c r="BR175" i="4"/>
  <c r="CN174" i="4"/>
  <c r="CM174" i="4"/>
  <c r="CL174" i="4"/>
  <c r="CI174" i="4"/>
  <c r="CG174" i="4"/>
  <c r="CF174" i="4"/>
  <c r="CE174" i="4"/>
  <c r="CD174" i="4"/>
  <c r="CC174" i="4"/>
  <c r="BX174" i="4"/>
  <c r="BW174" i="4"/>
  <c r="BV174" i="4"/>
  <c r="BU174" i="4"/>
  <c r="BT174" i="4"/>
  <c r="BS174" i="4"/>
  <c r="BR174" i="4"/>
  <c r="CN173" i="4"/>
  <c r="CM173" i="4"/>
  <c r="CL173" i="4"/>
  <c r="CI173" i="4"/>
  <c r="CG173" i="4"/>
  <c r="CF173" i="4"/>
  <c r="CE173" i="4"/>
  <c r="CD173" i="4"/>
  <c r="CC173" i="4"/>
  <c r="BX173" i="4"/>
  <c r="BW173" i="4"/>
  <c r="BV173" i="4"/>
  <c r="BU173" i="4"/>
  <c r="BT173" i="4"/>
  <c r="BS173" i="4"/>
  <c r="BR173" i="4"/>
  <c r="CN172" i="4"/>
  <c r="CM172" i="4"/>
  <c r="CL172" i="4"/>
  <c r="CI172" i="4"/>
  <c r="CG172" i="4"/>
  <c r="CF172" i="4"/>
  <c r="CE172" i="4"/>
  <c r="CD172" i="4"/>
  <c r="CC172" i="4"/>
  <c r="BX172" i="4"/>
  <c r="BW172" i="4"/>
  <c r="BV172" i="4"/>
  <c r="BU172" i="4"/>
  <c r="BT172" i="4"/>
  <c r="BS172" i="4"/>
  <c r="BR172" i="4"/>
  <c r="CN171" i="4"/>
  <c r="CM171" i="4"/>
  <c r="CL171" i="4"/>
  <c r="CI171" i="4"/>
  <c r="CG171" i="4"/>
  <c r="CF171" i="4"/>
  <c r="CE171" i="4"/>
  <c r="CD171" i="4"/>
  <c r="CC171" i="4"/>
  <c r="BX171" i="4"/>
  <c r="BW171" i="4"/>
  <c r="BV171" i="4"/>
  <c r="BU171" i="4"/>
  <c r="BT171" i="4"/>
  <c r="BS171" i="4"/>
  <c r="BR171" i="4"/>
  <c r="CN170" i="4"/>
  <c r="CM170" i="4"/>
  <c r="CL170" i="4"/>
  <c r="CI170" i="4"/>
  <c r="CG170" i="4"/>
  <c r="CF170" i="4"/>
  <c r="CE170" i="4"/>
  <c r="CD170" i="4"/>
  <c r="CC170" i="4"/>
  <c r="BX170" i="4"/>
  <c r="BW170" i="4"/>
  <c r="BV170" i="4"/>
  <c r="BU170" i="4"/>
  <c r="BT170" i="4"/>
  <c r="BS170" i="4"/>
  <c r="BR170" i="4"/>
  <c r="CN169" i="4"/>
  <c r="CM169" i="4"/>
  <c r="CL169" i="4"/>
  <c r="CI169" i="4"/>
  <c r="CG169" i="4"/>
  <c r="CF169" i="4"/>
  <c r="CE169" i="4"/>
  <c r="CD169" i="4"/>
  <c r="CC169" i="4"/>
  <c r="BX169" i="4"/>
  <c r="BW169" i="4"/>
  <c r="BV169" i="4"/>
  <c r="BU169" i="4"/>
  <c r="BT169" i="4"/>
  <c r="BS169" i="4"/>
  <c r="BR169" i="4"/>
  <c r="CN168" i="4"/>
  <c r="CM168" i="4"/>
  <c r="CL168" i="4"/>
  <c r="CI168" i="4"/>
  <c r="CG168" i="4"/>
  <c r="CF168" i="4"/>
  <c r="CE168" i="4"/>
  <c r="CD168" i="4"/>
  <c r="CC168" i="4"/>
  <c r="BX168" i="4"/>
  <c r="BW168" i="4"/>
  <c r="BV168" i="4"/>
  <c r="BU168" i="4"/>
  <c r="BT168" i="4"/>
  <c r="BS168" i="4"/>
  <c r="BR168" i="4"/>
  <c r="CN167" i="4"/>
  <c r="CM167" i="4"/>
  <c r="CL167" i="4"/>
  <c r="CI167" i="4"/>
  <c r="CG167" i="4"/>
  <c r="CF167" i="4"/>
  <c r="CE167" i="4"/>
  <c r="CD167" i="4"/>
  <c r="CC167" i="4"/>
  <c r="BX167" i="4"/>
  <c r="BW167" i="4"/>
  <c r="BV167" i="4"/>
  <c r="BU167" i="4"/>
  <c r="BT167" i="4"/>
  <c r="BS167" i="4"/>
  <c r="BR167" i="4"/>
  <c r="CN166" i="4"/>
  <c r="CM166" i="4"/>
  <c r="CL166" i="4"/>
  <c r="CI166" i="4"/>
  <c r="CG166" i="4"/>
  <c r="CF166" i="4"/>
  <c r="CE166" i="4"/>
  <c r="CD166" i="4"/>
  <c r="CC166" i="4"/>
  <c r="BX166" i="4"/>
  <c r="BW166" i="4"/>
  <c r="BV166" i="4"/>
  <c r="BU166" i="4"/>
  <c r="BT166" i="4"/>
  <c r="BS166" i="4"/>
  <c r="BR166" i="4"/>
  <c r="CN165" i="4"/>
  <c r="CM165" i="4"/>
  <c r="CL165" i="4"/>
  <c r="CI165" i="4"/>
  <c r="CG165" i="4"/>
  <c r="CF165" i="4"/>
  <c r="CE165" i="4"/>
  <c r="CD165" i="4"/>
  <c r="CC165" i="4"/>
  <c r="BX165" i="4"/>
  <c r="BW165" i="4"/>
  <c r="BV165" i="4"/>
  <c r="BU165" i="4"/>
  <c r="BT165" i="4"/>
  <c r="BS165" i="4"/>
  <c r="BR165" i="4"/>
  <c r="CN164" i="4"/>
  <c r="CM164" i="4"/>
  <c r="CL164" i="4"/>
  <c r="CI164" i="4"/>
  <c r="CG164" i="4"/>
  <c r="CF164" i="4"/>
  <c r="CE164" i="4"/>
  <c r="CD164" i="4"/>
  <c r="CC164" i="4"/>
  <c r="BX164" i="4"/>
  <c r="BW164" i="4"/>
  <c r="BV164" i="4"/>
  <c r="BU164" i="4"/>
  <c r="BT164" i="4"/>
  <c r="BS164" i="4"/>
  <c r="BR164" i="4"/>
  <c r="CN163" i="4"/>
  <c r="CM163" i="4"/>
  <c r="CL163" i="4"/>
  <c r="CI163" i="4"/>
  <c r="CG163" i="4"/>
  <c r="CF163" i="4"/>
  <c r="CE163" i="4"/>
  <c r="CD163" i="4"/>
  <c r="CC163" i="4"/>
  <c r="BX163" i="4"/>
  <c r="BW163" i="4"/>
  <c r="BV163" i="4"/>
  <c r="BU163" i="4"/>
  <c r="BT163" i="4"/>
  <c r="BS163" i="4"/>
  <c r="BR163" i="4"/>
  <c r="CN162" i="4"/>
  <c r="CM162" i="4"/>
  <c r="CL162" i="4"/>
  <c r="CI162" i="4"/>
  <c r="CG162" i="4"/>
  <c r="CF162" i="4"/>
  <c r="CE162" i="4"/>
  <c r="CD162" i="4"/>
  <c r="CC162" i="4"/>
  <c r="BX162" i="4"/>
  <c r="BW162" i="4"/>
  <c r="BV162" i="4"/>
  <c r="BU162" i="4"/>
  <c r="BT162" i="4"/>
  <c r="BS162" i="4"/>
  <c r="BR162" i="4"/>
  <c r="CN161" i="4"/>
  <c r="CM161" i="4"/>
  <c r="CL161" i="4"/>
  <c r="CI161" i="4"/>
  <c r="CG161" i="4"/>
  <c r="CF161" i="4"/>
  <c r="CE161" i="4"/>
  <c r="CD161" i="4"/>
  <c r="CC161" i="4"/>
  <c r="BX161" i="4"/>
  <c r="BW161" i="4"/>
  <c r="BV161" i="4"/>
  <c r="BU161" i="4"/>
  <c r="BT161" i="4"/>
  <c r="BS161" i="4"/>
  <c r="BR161" i="4"/>
  <c r="CN160" i="4"/>
  <c r="CM160" i="4"/>
  <c r="CL160" i="4"/>
  <c r="CI160" i="4"/>
  <c r="CG160" i="4"/>
  <c r="CF160" i="4"/>
  <c r="CE160" i="4"/>
  <c r="CD160" i="4"/>
  <c r="CC160" i="4"/>
  <c r="BX160" i="4"/>
  <c r="BW160" i="4"/>
  <c r="BV160" i="4"/>
  <c r="BU160" i="4"/>
  <c r="BT160" i="4"/>
  <c r="BS160" i="4"/>
  <c r="BR160" i="4"/>
  <c r="CN159" i="4"/>
  <c r="CM159" i="4"/>
  <c r="CL159" i="4"/>
  <c r="CI159" i="4"/>
  <c r="CG159" i="4"/>
  <c r="CF159" i="4"/>
  <c r="CE159" i="4"/>
  <c r="CD159" i="4"/>
  <c r="CC159" i="4"/>
  <c r="BX159" i="4"/>
  <c r="BW159" i="4"/>
  <c r="BV159" i="4"/>
  <c r="BU159" i="4"/>
  <c r="BT159" i="4"/>
  <c r="BS159" i="4"/>
  <c r="BR159" i="4"/>
  <c r="CN158" i="4"/>
  <c r="CM158" i="4"/>
  <c r="CL158" i="4"/>
  <c r="CI158" i="4"/>
  <c r="CG158" i="4"/>
  <c r="CF158" i="4"/>
  <c r="CE158" i="4"/>
  <c r="CD158" i="4"/>
  <c r="CC158" i="4"/>
  <c r="BX158" i="4"/>
  <c r="BW158" i="4"/>
  <c r="BV158" i="4"/>
  <c r="BU158" i="4"/>
  <c r="BT158" i="4"/>
  <c r="BS158" i="4"/>
  <c r="BR158" i="4"/>
  <c r="CN157" i="4"/>
  <c r="CM157" i="4"/>
  <c r="CL157" i="4"/>
  <c r="CI157" i="4"/>
  <c r="CG157" i="4"/>
  <c r="CF157" i="4"/>
  <c r="CE157" i="4"/>
  <c r="CD157" i="4"/>
  <c r="CC157" i="4"/>
  <c r="BX157" i="4"/>
  <c r="BW157" i="4"/>
  <c r="BV157" i="4"/>
  <c r="BU157" i="4"/>
  <c r="BT157" i="4"/>
  <c r="BS157" i="4"/>
  <c r="BR157" i="4"/>
  <c r="CN156" i="4"/>
  <c r="CM156" i="4"/>
  <c r="CL156" i="4"/>
  <c r="CI156" i="4"/>
  <c r="CG156" i="4"/>
  <c r="CF156" i="4"/>
  <c r="CE156" i="4"/>
  <c r="CD156" i="4"/>
  <c r="CC156" i="4"/>
  <c r="BX156" i="4"/>
  <c r="BW156" i="4"/>
  <c r="BV156" i="4"/>
  <c r="BU156" i="4"/>
  <c r="BT156" i="4"/>
  <c r="BS156" i="4"/>
  <c r="BR156" i="4"/>
  <c r="CN155" i="4"/>
  <c r="CM155" i="4"/>
  <c r="CL155" i="4"/>
  <c r="CI155" i="4"/>
  <c r="CG155" i="4"/>
  <c r="CF155" i="4"/>
  <c r="CE155" i="4"/>
  <c r="CD155" i="4"/>
  <c r="CC155" i="4"/>
  <c r="BX155" i="4"/>
  <c r="BW155" i="4"/>
  <c r="BV155" i="4"/>
  <c r="BU155" i="4"/>
  <c r="BT155" i="4"/>
  <c r="BS155" i="4"/>
  <c r="BR155" i="4"/>
  <c r="CN154" i="4"/>
  <c r="CM154" i="4"/>
  <c r="CL154" i="4"/>
  <c r="CI154" i="4"/>
  <c r="CG154" i="4"/>
  <c r="CF154" i="4"/>
  <c r="CE154" i="4"/>
  <c r="CD154" i="4"/>
  <c r="CC154" i="4"/>
  <c r="BX154" i="4"/>
  <c r="BW154" i="4"/>
  <c r="BV154" i="4"/>
  <c r="BU154" i="4"/>
  <c r="BT154" i="4"/>
  <c r="BS154" i="4"/>
  <c r="BR154" i="4"/>
  <c r="CN153" i="4"/>
  <c r="CM153" i="4"/>
  <c r="CL153" i="4"/>
  <c r="CI153" i="4"/>
  <c r="CG153" i="4"/>
  <c r="CF153" i="4"/>
  <c r="CE153" i="4"/>
  <c r="CD153" i="4"/>
  <c r="CC153" i="4"/>
  <c r="BX153" i="4"/>
  <c r="BW153" i="4"/>
  <c r="BV153" i="4"/>
  <c r="BU153" i="4"/>
  <c r="BT153" i="4"/>
  <c r="BS153" i="4"/>
  <c r="BR153" i="4"/>
  <c r="CN152" i="4"/>
  <c r="CM152" i="4"/>
  <c r="CL152" i="4"/>
  <c r="CI152" i="4"/>
  <c r="CG152" i="4"/>
  <c r="CF152" i="4"/>
  <c r="CE152" i="4"/>
  <c r="CD152" i="4"/>
  <c r="CC152" i="4"/>
  <c r="BX152" i="4"/>
  <c r="BW152" i="4"/>
  <c r="BV152" i="4"/>
  <c r="BU152" i="4"/>
  <c r="BT152" i="4"/>
  <c r="BS152" i="4"/>
  <c r="BR152" i="4"/>
  <c r="CN151" i="4"/>
  <c r="CM151" i="4"/>
  <c r="CL151" i="4"/>
  <c r="CI151" i="4"/>
  <c r="CG151" i="4"/>
  <c r="CF151" i="4"/>
  <c r="CE151" i="4"/>
  <c r="CD151" i="4"/>
  <c r="CC151" i="4"/>
  <c r="BX151" i="4"/>
  <c r="BW151" i="4"/>
  <c r="BV151" i="4"/>
  <c r="BU151" i="4"/>
  <c r="BT151" i="4"/>
  <c r="BS151" i="4"/>
  <c r="BR151" i="4"/>
  <c r="CN150" i="4"/>
  <c r="CM150" i="4"/>
  <c r="CL150" i="4"/>
  <c r="CI150" i="4"/>
  <c r="CG150" i="4"/>
  <c r="CF150" i="4"/>
  <c r="CE150" i="4"/>
  <c r="CD150" i="4"/>
  <c r="CC150" i="4"/>
  <c r="BX150" i="4"/>
  <c r="BW150" i="4"/>
  <c r="BV150" i="4"/>
  <c r="BU150" i="4"/>
  <c r="BT150" i="4"/>
  <c r="BS150" i="4"/>
  <c r="BR150" i="4"/>
  <c r="CN149" i="4"/>
  <c r="CM149" i="4"/>
  <c r="CL149" i="4"/>
  <c r="CI149" i="4"/>
  <c r="CG149" i="4"/>
  <c r="CF149" i="4"/>
  <c r="CE149" i="4"/>
  <c r="CD149" i="4"/>
  <c r="CC149" i="4"/>
  <c r="BX149" i="4"/>
  <c r="BW149" i="4"/>
  <c r="BV149" i="4"/>
  <c r="BU149" i="4"/>
  <c r="BT149" i="4"/>
  <c r="BS149" i="4"/>
  <c r="BR149" i="4"/>
  <c r="CN148" i="4"/>
  <c r="CM148" i="4"/>
  <c r="CL148" i="4"/>
  <c r="CI148" i="4"/>
  <c r="CG148" i="4"/>
  <c r="CF148" i="4"/>
  <c r="CE148" i="4"/>
  <c r="CD148" i="4"/>
  <c r="CC148" i="4"/>
  <c r="BX148" i="4"/>
  <c r="BW148" i="4"/>
  <c r="BV148" i="4"/>
  <c r="BU148" i="4"/>
  <c r="BT148" i="4"/>
  <c r="BS148" i="4"/>
  <c r="BR148" i="4"/>
  <c r="CN147" i="4"/>
  <c r="CM147" i="4"/>
  <c r="CL147" i="4"/>
  <c r="CI147" i="4"/>
  <c r="CG147" i="4"/>
  <c r="CF147" i="4"/>
  <c r="CE147" i="4"/>
  <c r="CD147" i="4"/>
  <c r="CC147" i="4"/>
  <c r="BX147" i="4"/>
  <c r="BW147" i="4"/>
  <c r="BV147" i="4"/>
  <c r="BU147" i="4"/>
  <c r="BT147" i="4"/>
  <c r="BS147" i="4"/>
  <c r="BR147" i="4"/>
  <c r="CN146" i="4"/>
  <c r="CM146" i="4"/>
  <c r="CL146" i="4"/>
  <c r="CI146" i="4"/>
  <c r="CG146" i="4"/>
  <c r="CF146" i="4"/>
  <c r="CE146" i="4"/>
  <c r="CD146" i="4"/>
  <c r="CC146" i="4"/>
  <c r="BX146" i="4"/>
  <c r="BW146" i="4"/>
  <c r="BV146" i="4"/>
  <c r="BU146" i="4"/>
  <c r="BT146" i="4"/>
  <c r="BS146" i="4"/>
  <c r="BR146" i="4"/>
  <c r="CN145" i="4"/>
  <c r="CM145" i="4"/>
  <c r="CL145" i="4"/>
  <c r="CI145" i="4"/>
  <c r="CG145" i="4"/>
  <c r="CF145" i="4"/>
  <c r="CE145" i="4"/>
  <c r="CD145" i="4"/>
  <c r="CC145" i="4"/>
  <c r="BX145" i="4"/>
  <c r="BW145" i="4"/>
  <c r="BV145" i="4"/>
  <c r="BU145" i="4"/>
  <c r="BT145" i="4"/>
  <c r="BS145" i="4"/>
  <c r="BR145" i="4"/>
  <c r="CN144" i="4"/>
  <c r="CM144" i="4"/>
  <c r="CL144" i="4"/>
  <c r="CI144" i="4"/>
  <c r="CG144" i="4"/>
  <c r="CF144" i="4"/>
  <c r="CE144" i="4"/>
  <c r="CD144" i="4"/>
  <c r="CC144" i="4"/>
  <c r="BX144" i="4"/>
  <c r="BW144" i="4"/>
  <c r="BV144" i="4"/>
  <c r="BU144" i="4"/>
  <c r="BT144" i="4"/>
  <c r="BS144" i="4"/>
  <c r="BR144" i="4"/>
  <c r="CN143" i="4"/>
  <c r="CM143" i="4"/>
  <c r="CL143" i="4"/>
  <c r="CI143" i="4"/>
  <c r="CG143" i="4"/>
  <c r="CF143" i="4"/>
  <c r="CE143" i="4"/>
  <c r="CD143" i="4"/>
  <c r="CC143" i="4"/>
  <c r="BX143" i="4"/>
  <c r="BW143" i="4"/>
  <c r="BV143" i="4"/>
  <c r="BU143" i="4"/>
  <c r="BT143" i="4"/>
  <c r="BS143" i="4"/>
  <c r="BR143" i="4"/>
  <c r="CN142" i="4"/>
  <c r="CM142" i="4"/>
  <c r="CL142" i="4"/>
  <c r="CI142" i="4"/>
  <c r="CG142" i="4"/>
  <c r="CF142" i="4"/>
  <c r="CE142" i="4"/>
  <c r="CD142" i="4"/>
  <c r="CC142" i="4"/>
  <c r="BX142" i="4"/>
  <c r="BW142" i="4"/>
  <c r="BV142" i="4"/>
  <c r="BU142" i="4"/>
  <c r="BT142" i="4"/>
  <c r="BS142" i="4"/>
  <c r="BR142" i="4"/>
  <c r="CN141" i="4"/>
  <c r="CM141" i="4"/>
  <c r="CL141" i="4"/>
  <c r="CI141" i="4"/>
  <c r="CG141" i="4"/>
  <c r="CF141" i="4"/>
  <c r="CE141" i="4"/>
  <c r="CD141" i="4"/>
  <c r="CC141" i="4"/>
  <c r="BX141" i="4"/>
  <c r="BW141" i="4"/>
  <c r="BV141" i="4"/>
  <c r="BU141" i="4"/>
  <c r="BT141" i="4"/>
  <c r="BS141" i="4"/>
  <c r="BR141" i="4"/>
  <c r="CN140" i="4"/>
  <c r="CM140" i="4"/>
  <c r="CL140" i="4"/>
  <c r="CI140" i="4"/>
  <c r="CG140" i="4"/>
  <c r="CF140" i="4"/>
  <c r="CE140" i="4"/>
  <c r="CD140" i="4"/>
  <c r="CC140" i="4"/>
  <c r="BX140" i="4"/>
  <c r="BW140" i="4"/>
  <c r="BV140" i="4"/>
  <c r="BU140" i="4"/>
  <c r="BT140" i="4"/>
  <c r="BS140" i="4"/>
  <c r="BR140" i="4"/>
  <c r="CN139" i="4"/>
  <c r="CM139" i="4"/>
  <c r="CL139" i="4"/>
  <c r="CI139" i="4"/>
  <c r="CG139" i="4"/>
  <c r="CF139" i="4"/>
  <c r="CE139" i="4"/>
  <c r="CD139" i="4"/>
  <c r="CC139" i="4"/>
  <c r="BX139" i="4"/>
  <c r="BW139" i="4"/>
  <c r="BV139" i="4"/>
  <c r="BU139" i="4"/>
  <c r="BT139" i="4"/>
  <c r="BS139" i="4"/>
  <c r="BR139" i="4"/>
  <c r="CN138" i="4"/>
  <c r="CM138" i="4"/>
  <c r="CL138" i="4"/>
  <c r="CI138" i="4"/>
  <c r="CG138" i="4"/>
  <c r="CF138" i="4"/>
  <c r="CE138" i="4"/>
  <c r="CD138" i="4"/>
  <c r="CC138" i="4"/>
  <c r="BX138" i="4"/>
  <c r="BW138" i="4"/>
  <c r="BV138" i="4"/>
  <c r="BU138" i="4"/>
  <c r="BT138" i="4"/>
  <c r="BS138" i="4"/>
  <c r="BR138" i="4"/>
  <c r="CN137" i="4"/>
  <c r="CM137" i="4"/>
  <c r="CL137" i="4"/>
  <c r="CI137" i="4"/>
  <c r="CG137" i="4"/>
  <c r="CF137" i="4"/>
  <c r="CE137" i="4"/>
  <c r="CD137" i="4"/>
  <c r="CC137" i="4"/>
  <c r="BX137" i="4"/>
  <c r="BW137" i="4"/>
  <c r="BV137" i="4"/>
  <c r="BU137" i="4"/>
  <c r="BT137" i="4"/>
  <c r="BS137" i="4"/>
  <c r="BR137" i="4"/>
  <c r="CN136" i="4"/>
  <c r="CM136" i="4"/>
  <c r="CL136" i="4"/>
  <c r="CI136" i="4"/>
  <c r="CG136" i="4"/>
  <c r="CF136" i="4"/>
  <c r="CE136" i="4"/>
  <c r="CD136" i="4"/>
  <c r="CC136" i="4"/>
  <c r="BX136" i="4"/>
  <c r="BW136" i="4"/>
  <c r="BV136" i="4"/>
  <c r="BU136" i="4"/>
  <c r="BT136" i="4"/>
  <c r="BS136" i="4"/>
  <c r="BR136" i="4"/>
  <c r="CN135" i="4"/>
  <c r="CM135" i="4"/>
  <c r="CL135" i="4"/>
  <c r="CI135" i="4"/>
  <c r="CG135" i="4"/>
  <c r="CF135" i="4"/>
  <c r="CE135" i="4"/>
  <c r="CD135" i="4"/>
  <c r="CC135" i="4"/>
  <c r="BX135" i="4"/>
  <c r="BW135" i="4"/>
  <c r="BV135" i="4"/>
  <c r="BU135" i="4"/>
  <c r="BT135" i="4"/>
  <c r="BS135" i="4"/>
  <c r="BR135" i="4"/>
  <c r="CN134" i="4"/>
  <c r="CM134" i="4"/>
  <c r="CL134" i="4"/>
  <c r="CI134" i="4"/>
  <c r="CG134" i="4"/>
  <c r="CF134" i="4"/>
  <c r="CE134" i="4"/>
  <c r="CD134" i="4"/>
  <c r="CC134" i="4"/>
  <c r="BX134" i="4"/>
  <c r="BW134" i="4"/>
  <c r="BV134" i="4"/>
  <c r="BU134" i="4"/>
  <c r="BT134" i="4"/>
  <c r="BS134" i="4"/>
  <c r="BR134" i="4"/>
  <c r="CN133" i="4"/>
  <c r="CM133" i="4"/>
  <c r="CL133" i="4"/>
  <c r="CI133" i="4"/>
  <c r="CG133" i="4"/>
  <c r="CF133" i="4"/>
  <c r="CE133" i="4"/>
  <c r="CD133" i="4"/>
  <c r="CC133" i="4"/>
  <c r="BX133" i="4"/>
  <c r="BW133" i="4"/>
  <c r="BV133" i="4"/>
  <c r="BU133" i="4"/>
  <c r="BT133" i="4"/>
  <c r="BS133" i="4"/>
  <c r="BR133" i="4"/>
  <c r="CN132" i="4"/>
  <c r="CM132" i="4"/>
  <c r="CL132" i="4"/>
  <c r="CI132" i="4"/>
  <c r="CG132" i="4"/>
  <c r="CF132" i="4"/>
  <c r="CE132" i="4"/>
  <c r="CD132" i="4"/>
  <c r="CC132" i="4"/>
  <c r="BX132" i="4"/>
  <c r="BW132" i="4"/>
  <c r="BV132" i="4"/>
  <c r="BU132" i="4"/>
  <c r="BT132" i="4"/>
  <c r="BS132" i="4"/>
  <c r="BR132" i="4"/>
  <c r="CN131" i="4"/>
  <c r="CM131" i="4"/>
  <c r="CL131" i="4"/>
  <c r="CI131" i="4"/>
  <c r="CG131" i="4"/>
  <c r="CF131" i="4"/>
  <c r="CE131" i="4"/>
  <c r="CD131" i="4"/>
  <c r="CC131" i="4"/>
  <c r="BX131" i="4"/>
  <c r="BW131" i="4"/>
  <c r="BV131" i="4"/>
  <c r="BU131" i="4"/>
  <c r="BT131" i="4"/>
  <c r="BS131" i="4"/>
  <c r="BR131" i="4"/>
  <c r="CN130" i="4"/>
  <c r="CM130" i="4"/>
  <c r="CL130" i="4"/>
  <c r="CI130" i="4"/>
  <c r="CG130" i="4"/>
  <c r="CF130" i="4"/>
  <c r="CE130" i="4"/>
  <c r="CD130" i="4"/>
  <c r="CC130" i="4"/>
  <c r="BX130" i="4"/>
  <c r="BW130" i="4"/>
  <c r="BV130" i="4"/>
  <c r="BU130" i="4"/>
  <c r="BT130" i="4"/>
  <c r="BS130" i="4"/>
  <c r="BR130" i="4"/>
  <c r="CN129" i="4"/>
  <c r="CM129" i="4"/>
  <c r="CL129" i="4"/>
  <c r="CI129" i="4"/>
  <c r="CG129" i="4"/>
  <c r="CF129" i="4"/>
  <c r="CE129" i="4"/>
  <c r="CD129" i="4"/>
  <c r="CC129" i="4"/>
  <c r="BX129" i="4"/>
  <c r="BW129" i="4"/>
  <c r="BV129" i="4"/>
  <c r="BU129" i="4"/>
  <c r="BT129" i="4"/>
  <c r="BS129" i="4"/>
  <c r="BR129" i="4"/>
  <c r="CN128" i="4"/>
  <c r="CM128" i="4"/>
  <c r="CL128" i="4"/>
  <c r="CI128" i="4"/>
  <c r="CG128" i="4"/>
  <c r="CF128" i="4"/>
  <c r="CE128" i="4"/>
  <c r="CD128" i="4"/>
  <c r="CC128" i="4"/>
  <c r="BX128" i="4"/>
  <c r="BW128" i="4"/>
  <c r="BV128" i="4"/>
  <c r="BU128" i="4"/>
  <c r="BT128" i="4"/>
  <c r="BS128" i="4"/>
  <c r="BR128" i="4"/>
  <c r="CN127" i="4"/>
  <c r="CM127" i="4"/>
  <c r="CL127" i="4"/>
  <c r="CI127" i="4"/>
  <c r="CG127" i="4"/>
  <c r="CF127" i="4"/>
  <c r="CE127" i="4"/>
  <c r="CD127" i="4"/>
  <c r="CC127" i="4"/>
  <c r="BX127" i="4"/>
  <c r="BW127" i="4"/>
  <c r="BV127" i="4"/>
  <c r="BU127" i="4"/>
  <c r="BT127" i="4"/>
  <c r="BS127" i="4"/>
  <c r="BR127" i="4"/>
  <c r="CN126" i="4"/>
  <c r="CM126" i="4"/>
  <c r="CL126" i="4"/>
  <c r="CI126" i="4"/>
  <c r="CG126" i="4"/>
  <c r="CF126" i="4"/>
  <c r="CE126" i="4"/>
  <c r="CD126" i="4"/>
  <c r="CC126" i="4"/>
  <c r="BX126" i="4"/>
  <c r="BW126" i="4"/>
  <c r="BV126" i="4"/>
  <c r="BU126" i="4"/>
  <c r="BT126" i="4"/>
  <c r="BS126" i="4"/>
  <c r="BR126" i="4"/>
  <c r="CN125" i="4"/>
  <c r="CM125" i="4"/>
  <c r="CL125" i="4"/>
  <c r="CI125" i="4"/>
  <c r="CG125" i="4"/>
  <c r="CF125" i="4"/>
  <c r="CE125" i="4"/>
  <c r="CD125" i="4"/>
  <c r="CC125" i="4"/>
  <c r="BX125" i="4"/>
  <c r="BW125" i="4"/>
  <c r="BV125" i="4"/>
  <c r="BU125" i="4"/>
  <c r="BT125" i="4"/>
  <c r="BS125" i="4"/>
  <c r="BR125" i="4"/>
  <c r="CN124" i="4"/>
  <c r="CM124" i="4"/>
  <c r="CL124" i="4"/>
  <c r="CI124" i="4"/>
  <c r="CG124" i="4"/>
  <c r="CF124" i="4"/>
  <c r="CE124" i="4"/>
  <c r="CD124" i="4"/>
  <c r="CC124" i="4"/>
  <c r="BX124" i="4"/>
  <c r="BW124" i="4"/>
  <c r="BV124" i="4"/>
  <c r="BU124" i="4"/>
  <c r="BT124" i="4"/>
  <c r="BS124" i="4"/>
  <c r="BR124" i="4"/>
  <c r="CN123" i="4"/>
  <c r="CM123" i="4"/>
  <c r="CL123" i="4"/>
  <c r="CI123" i="4"/>
  <c r="CG123" i="4"/>
  <c r="CF123" i="4"/>
  <c r="CE123" i="4"/>
  <c r="CD123" i="4"/>
  <c r="CC123" i="4"/>
  <c r="BX123" i="4"/>
  <c r="BW123" i="4"/>
  <c r="BV123" i="4"/>
  <c r="BU123" i="4"/>
  <c r="BT123" i="4"/>
  <c r="BS123" i="4"/>
  <c r="BR123" i="4"/>
  <c r="CN122" i="4"/>
  <c r="CM122" i="4"/>
  <c r="CL122" i="4"/>
  <c r="CI122" i="4"/>
  <c r="CG122" i="4"/>
  <c r="CF122" i="4"/>
  <c r="CE122" i="4"/>
  <c r="CD122" i="4"/>
  <c r="CC122" i="4"/>
  <c r="BX122" i="4"/>
  <c r="BW122" i="4"/>
  <c r="BV122" i="4"/>
  <c r="BU122" i="4"/>
  <c r="BT122" i="4"/>
  <c r="BS122" i="4"/>
  <c r="BR122" i="4"/>
  <c r="CN121" i="4"/>
  <c r="CM121" i="4"/>
  <c r="CL121" i="4"/>
  <c r="CI121" i="4"/>
  <c r="CG121" i="4"/>
  <c r="CF121" i="4"/>
  <c r="CE121" i="4"/>
  <c r="CD121" i="4"/>
  <c r="CC121" i="4"/>
  <c r="BX121" i="4"/>
  <c r="BW121" i="4"/>
  <c r="BV121" i="4"/>
  <c r="BU121" i="4"/>
  <c r="BT121" i="4"/>
  <c r="BS121" i="4"/>
  <c r="BR121" i="4"/>
  <c r="CN120" i="4"/>
  <c r="CM120" i="4"/>
  <c r="CL120" i="4"/>
  <c r="CI120" i="4"/>
  <c r="CG120" i="4"/>
  <c r="CF120" i="4"/>
  <c r="CE120" i="4"/>
  <c r="CD120" i="4"/>
  <c r="CC120" i="4"/>
  <c r="BX120" i="4"/>
  <c r="BW120" i="4"/>
  <c r="BV120" i="4"/>
  <c r="BU120" i="4"/>
  <c r="BT120" i="4"/>
  <c r="BS120" i="4"/>
  <c r="BR120" i="4"/>
  <c r="CN119" i="4"/>
  <c r="CM119" i="4"/>
  <c r="CL119" i="4"/>
  <c r="CI119" i="4"/>
  <c r="CG119" i="4"/>
  <c r="CF119" i="4"/>
  <c r="CE119" i="4"/>
  <c r="CD119" i="4"/>
  <c r="CC119" i="4"/>
  <c r="BX119" i="4"/>
  <c r="BW119" i="4"/>
  <c r="BV119" i="4"/>
  <c r="BU119" i="4"/>
  <c r="BT119" i="4"/>
  <c r="BS119" i="4"/>
  <c r="BR119" i="4"/>
  <c r="CN118" i="4"/>
  <c r="CM118" i="4"/>
  <c r="CL118" i="4"/>
  <c r="CI118" i="4"/>
  <c r="CG118" i="4"/>
  <c r="CF118" i="4"/>
  <c r="CE118" i="4"/>
  <c r="CD118" i="4"/>
  <c r="CC118" i="4"/>
  <c r="BX118" i="4"/>
  <c r="BW118" i="4"/>
  <c r="BV118" i="4"/>
  <c r="BU118" i="4"/>
  <c r="BT118" i="4"/>
  <c r="BS118" i="4"/>
  <c r="BR118" i="4"/>
  <c r="CN117" i="4"/>
  <c r="CM117" i="4"/>
  <c r="CL117" i="4"/>
  <c r="CI117" i="4"/>
  <c r="CG117" i="4"/>
  <c r="CF117" i="4"/>
  <c r="CE117" i="4"/>
  <c r="CD117" i="4"/>
  <c r="CC117" i="4"/>
  <c r="BX117" i="4"/>
  <c r="BW117" i="4"/>
  <c r="BV117" i="4"/>
  <c r="BU117" i="4"/>
  <c r="BT117" i="4"/>
  <c r="BS117" i="4"/>
  <c r="BR117" i="4"/>
  <c r="CN116" i="4"/>
  <c r="CM116" i="4"/>
  <c r="CL116" i="4"/>
  <c r="CI116" i="4"/>
  <c r="CG116" i="4"/>
  <c r="CF116" i="4"/>
  <c r="CE116" i="4"/>
  <c r="CD116" i="4"/>
  <c r="CC116" i="4"/>
  <c r="BX116" i="4"/>
  <c r="BW116" i="4"/>
  <c r="BV116" i="4"/>
  <c r="BU116" i="4"/>
  <c r="BT116" i="4"/>
  <c r="BS116" i="4"/>
  <c r="BR116" i="4"/>
  <c r="CN115" i="4"/>
  <c r="CM115" i="4"/>
  <c r="CL115" i="4"/>
  <c r="CI115" i="4"/>
  <c r="CG115" i="4"/>
  <c r="CF115" i="4"/>
  <c r="CE115" i="4"/>
  <c r="CD115" i="4"/>
  <c r="CC115" i="4"/>
  <c r="BX115" i="4"/>
  <c r="BW115" i="4"/>
  <c r="BV115" i="4"/>
  <c r="BU115" i="4"/>
  <c r="BT115" i="4"/>
  <c r="BS115" i="4"/>
  <c r="BR115" i="4"/>
  <c r="CN114" i="4"/>
  <c r="CM114" i="4"/>
  <c r="CL114" i="4"/>
  <c r="CI114" i="4"/>
  <c r="CG114" i="4"/>
  <c r="CF114" i="4"/>
  <c r="CE114" i="4"/>
  <c r="CD114" i="4"/>
  <c r="CC114" i="4"/>
  <c r="BX114" i="4"/>
  <c r="BW114" i="4"/>
  <c r="BV114" i="4"/>
  <c r="BU114" i="4"/>
  <c r="BT114" i="4"/>
  <c r="BS114" i="4"/>
  <c r="BR114" i="4"/>
  <c r="CN113" i="4"/>
  <c r="CM113" i="4"/>
  <c r="CL113" i="4"/>
  <c r="CI113" i="4"/>
  <c r="CG113" i="4"/>
  <c r="CF113" i="4"/>
  <c r="CE113" i="4"/>
  <c r="CD113" i="4"/>
  <c r="CC113" i="4"/>
  <c r="BX113" i="4"/>
  <c r="BW113" i="4"/>
  <c r="BV113" i="4"/>
  <c r="BU113" i="4"/>
  <c r="BT113" i="4"/>
  <c r="BS113" i="4"/>
  <c r="BR113" i="4"/>
  <c r="CN112" i="4"/>
  <c r="CM112" i="4"/>
  <c r="CL112" i="4"/>
  <c r="CI112" i="4"/>
  <c r="CG112" i="4"/>
  <c r="CF112" i="4"/>
  <c r="CE112" i="4"/>
  <c r="CD112" i="4"/>
  <c r="CC112" i="4"/>
  <c r="BX112" i="4"/>
  <c r="BW112" i="4"/>
  <c r="BV112" i="4"/>
  <c r="BU112" i="4"/>
  <c r="BT112" i="4"/>
  <c r="BS112" i="4"/>
  <c r="BR112" i="4"/>
  <c r="CN111" i="4"/>
  <c r="CM111" i="4"/>
  <c r="CL111" i="4"/>
  <c r="CI111" i="4"/>
  <c r="CG111" i="4"/>
  <c r="CF111" i="4"/>
  <c r="CE111" i="4"/>
  <c r="CD111" i="4"/>
  <c r="CC111" i="4"/>
  <c r="BX111" i="4"/>
  <c r="BW111" i="4"/>
  <c r="BV111" i="4"/>
  <c r="BU111" i="4"/>
  <c r="BT111" i="4"/>
  <c r="BS111" i="4"/>
  <c r="BR111" i="4"/>
  <c r="CN110" i="4"/>
  <c r="CM110" i="4"/>
  <c r="CL110" i="4"/>
  <c r="CI110" i="4"/>
  <c r="CG110" i="4"/>
  <c r="CF110" i="4"/>
  <c r="CE110" i="4"/>
  <c r="CD110" i="4"/>
  <c r="CC110" i="4"/>
  <c r="BX110" i="4"/>
  <c r="BW110" i="4"/>
  <c r="BV110" i="4"/>
  <c r="BU110" i="4"/>
  <c r="BT110" i="4"/>
  <c r="BS110" i="4"/>
  <c r="BR110" i="4"/>
  <c r="CN109" i="4"/>
  <c r="CM109" i="4"/>
  <c r="CL109" i="4"/>
  <c r="CI109" i="4"/>
  <c r="CG109" i="4"/>
  <c r="CF109" i="4"/>
  <c r="CE109" i="4"/>
  <c r="CD109" i="4"/>
  <c r="CC109" i="4"/>
  <c r="BX109" i="4"/>
  <c r="BW109" i="4"/>
  <c r="BV109" i="4"/>
  <c r="BU109" i="4"/>
  <c r="BT109" i="4"/>
  <c r="BS109" i="4"/>
  <c r="BR109" i="4"/>
  <c r="CN108" i="4"/>
  <c r="CM108" i="4"/>
  <c r="CL108" i="4"/>
  <c r="CI108" i="4"/>
  <c r="CG108" i="4"/>
  <c r="CF108" i="4"/>
  <c r="CE108" i="4"/>
  <c r="CD108" i="4"/>
  <c r="CC108" i="4"/>
  <c r="BX108" i="4"/>
  <c r="BW108" i="4"/>
  <c r="BV108" i="4"/>
  <c r="BU108" i="4"/>
  <c r="BT108" i="4"/>
  <c r="BS108" i="4"/>
  <c r="BR108" i="4"/>
  <c r="CN107" i="4"/>
  <c r="CM107" i="4"/>
  <c r="CL107" i="4"/>
  <c r="CI107" i="4"/>
  <c r="CG107" i="4"/>
  <c r="CF107" i="4"/>
  <c r="CE107" i="4"/>
  <c r="CD107" i="4"/>
  <c r="CC107" i="4"/>
  <c r="BX107" i="4"/>
  <c r="BW107" i="4"/>
  <c r="BV107" i="4"/>
  <c r="BU107" i="4"/>
  <c r="BT107" i="4"/>
  <c r="BS107" i="4"/>
  <c r="BR107" i="4"/>
  <c r="CN106" i="4"/>
  <c r="CM106" i="4"/>
  <c r="CL106" i="4"/>
  <c r="CI106" i="4"/>
  <c r="CG106" i="4"/>
  <c r="CF106" i="4"/>
  <c r="CE106" i="4"/>
  <c r="CD106" i="4"/>
  <c r="CC106" i="4"/>
  <c r="BX106" i="4"/>
  <c r="BW106" i="4"/>
  <c r="BV106" i="4"/>
  <c r="BU106" i="4"/>
  <c r="BT106" i="4"/>
  <c r="BS106" i="4"/>
  <c r="BR106" i="4"/>
  <c r="CN105" i="4"/>
  <c r="CM105" i="4"/>
  <c r="CL105" i="4"/>
  <c r="CI105" i="4"/>
  <c r="CG105" i="4"/>
  <c r="CF105" i="4"/>
  <c r="CE105" i="4"/>
  <c r="CD105" i="4"/>
  <c r="CC105" i="4"/>
  <c r="BX105" i="4"/>
  <c r="BW105" i="4"/>
  <c r="BV105" i="4"/>
  <c r="BU105" i="4"/>
  <c r="BT105" i="4"/>
  <c r="BS105" i="4"/>
  <c r="BR105" i="4"/>
  <c r="CN104" i="4"/>
  <c r="CM104" i="4"/>
  <c r="CL104" i="4"/>
  <c r="CI104" i="4"/>
  <c r="CG104" i="4"/>
  <c r="CF104" i="4"/>
  <c r="CE104" i="4"/>
  <c r="CD104" i="4"/>
  <c r="CC104" i="4"/>
  <c r="BX104" i="4"/>
  <c r="BW104" i="4"/>
  <c r="BV104" i="4"/>
  <c r="BU104" i="4"/>
  <c r="BT104" i="4"/>
  <c r="BS104" i="4"/>
  <c r="BR104" i="4"/>
  <c r="CN103" i="4"/>
  <c r="CM103" i="4"/>
  <c r="CL103" i="4"/>
  <c r="CI103" i="4"/>
  <c r="CG103" i="4"/>
  <c r="CF103" i="4"/>
  <c r="CE103" i="4"/>
  <c r="CD103" i="4"/>
  <c r="CC103" i="4"/>
  <c r="BX103" i="4"/>
  <c r="BW103" i="4"/>
  <c r="BV103" i="4"/>
  <c r="BU103" i="4"/>
  <c r="BT103" i="4"/>
  <c r="BS103" i="4"/>
  <c r="BR103" i="4"/>
  <c r="CN102" i="4"/>
  <c r="CM102" i="4"/>
  <c r="CL102" i="4"/>
  <c r="CI102" i="4"/>
  <c r="CG102" i="4"/>
  <c r="CF102" i="4"/>
  <c r="CE102" i="4"/>
  <c r="CD102" i="4"/>
  <c r="CC102" i="4"/>
  <c r="BX102" i="4"/>
  <c r="BW102" i="4"/>
  <c r="BV102" i="4"/>
  <c r="BU102" i="4"/>
  <c r="BT102" i="4"/>
  <c r="BS102" i="4"/>
  <c r="BR102" i="4"/>
  <c r="CN101" i="4"/>
  <c r="CM101" i="4"/>
  <c r="CL101" i="4"/>
  <c r="CI101" i="4"/>
  <c r="CG101" i="4"/>
  <c r="CF101" i="4"/>
  <c r="CE101" i="4"/>
  <c r="CD101" i="4"/>
  <c r="CC101" i="4"/>
  <c r="BX101" i="4"/>
  <c r="BW101" i="4"/>
  <c r="BV101" i="4"/>
  <c r="BU101" i="4"/>
  <c r="BT101" i="4"/>
  <c r="BS101" i="4"/>
  <c r="BR101" i="4"/>
  <c r="CN100" i="4"/>
  <c r="CM100" i="4"/>
  <c r="CL100" i="4"/>
  <c r="CI100" i="4"/>
  <c r="CG100" i="4"/>
  <c r="CF100" i="4"/>
  <c r="CE100" i="4"/>
  <c r="CD100" i="4"/>
  <c r="CC100" i="4"/>
  <c r="BX100" i="4"/>
  <c r="BW100" i="4"/>
  <c r="BV100" i="4"/>
  <c r="BU100" i="4"/>
  <c r="BT100" i="4"/>
  <c r="BS100" i="4"/>
  <c r="BR100" i="4"/>
  <c r="CN99" i="4"/>
  <c r="CM99" i="4"/>
  <c r="CL99" i="4"/>
  <c r="CI99" i="4"/>
  <c r="CG99" i="4"/>
  <c r="CF99" i="4"/>
  <c r="CE99" i="4"/>
  <c r="CD99" i="4"/>
  <c r="CC99" i="4"/>
  <c r="BX99" i="4"/>
  <c r="BW99" i="4"/>
  <c r="BV99" i="4"/>
  <c r="BU99" i="4"/>
  <c r="BT99" i="4"/>
  <c r="BS99" i="4"/>
  <c r="BR99" i="4"/>
  <c r="CN98" i="4"/>
  <c r="CM98" i="4"/>
  <c r="CL98" i="4"/>
  <c r="CI98" i="4"/>
  <c r="CG98" i="4"/>
  <c r="CF98" i="4"/>
  <c r="CE98" i="4"/>
  <c r="CD98" i="4"/>
  <c r="CC98" i="4"/>
  <c r="BX98" i="4"/>
  <c r="BW98" i="4"/>
  <c r="BV98" i="4"/>
  <c r="BU98" i="4"/>
  <c r="BT98" i="4"/>
  <c r="BS98" i="4"/>
  <c r="BR98" i="4"/>
  <c r="CN97" i="4"/>
  <c r="CM97" i="4"/>
  <c r="CL97" i="4"/>
  <c r="CI97" i="4"/>
  <c r="CG97" i="4"/>
  <c r="CF97" i="4"/>
  <c r="CE97" i="4"/>
  <c r="CD97" i="4"/>
  <c r="CC97" i="4"/>
  <c r="BX97" i="4"/>
  <c r="BW97" i="4"/>
  <c r="BV97" i="4"/>
  <c r="BU97" i="4"/>
  <c r="BT97" i="4"/>
  <c r="BS97" i="4"/>
  <c r="BR97" i="4"/>
  <c r="CN96" i="4"/>
  <c r="CM96" i="4"/>
  <c r="CL96" i="4"/>
  <c r="CI96" i="4"/>
  <c r="CG96" i="4"/>
  <c r="CF96" i="4"/>
  <c r="CE96" i="4"/>
  <c r="CD96" i="4"/>
  <c r="CC96" i="4"/>
  <c r="BX96" i="4"/>
  <c r="BW96" i="4"/>
  <c r="BV96" i="4"/>
  <c r="BU96" i="4"/>
  <c r="BT96" i="4"/>
  <c r="BS96" i="4"/>
  <c r="BR96" i="4"/>
  <c r="CN95" i="4"/>
  <c r="CM95" i="4"/>
  <c r="CL95" i="4"/>
  <c r="CI95" i="4"/>
  <c r="CG95" i="4"/>
  <c r="CF95" i="4"/>
  <c r="CE95" i="4"/>
  <c r="CD95" i="4"/>
  <c r="CC95" i="4"/>
  <c r="BX95" i="4"/>
  <c r="BW95" i="4"/>
  <c r="BV95" i="4"/>
  <c r="BU95" i="4"/>
  <c r="BT95" i="4"/>
  <c r="BS95" i="4"/>
  <c r="BR95" i="4"/>
  <c r="CN94" i="4"/>
  <c r="CM94" i="4"/>
  <c r="CL94" i="4"/>
  <c r="CI94" i="4"/>
  <c r="CG94" i="4"/>
  <c r="CF94" i="4"/>
  <c r="CE94" i="4"/>
  <c r="CD94" i="4"/>
  <c r="CC94" i="4"/>
  <c r="BX94" i="4"/>
  <c r="BW94" i="4"/>
  <c r="BV94" i="4"/>
  <c r="BU94" i="4"/>
  <c r="BT94" i="4"/>
  <c r="BS94" i="4"/>
  <c r="BR94" i="4"/>
  <c r="CN93" i="4"/>
  <c r="CM93" i="4"/>
  <c r="CL93" i="4"/>
  <c r="CI93" i="4"/>
  <c r="CG93" i="4"/>
  <c r="CF93" i="4"/>
  <c r="CE93" i="4"/>
  <c r="CD93" i="4"/>
  <c r="CC93" i="4"/>
  <c r="BX93" i="4"/>
  <c r="BW93" i="4"/>
  <c r="BV93" i="4"/>
  <c r="BU93" i="4"/>
  <c r="BT93" i="4"/>
  <c r="BS93" i="4"/>
  <c r="BR93" i="4"/>
  <c r="CN92" i="4"/>
  <c r="CM92" i="4"/>
  <c r="CL92" i="4"/>
  <c r="CI92" i="4"/>
  <c r="CG92" i="4"/>
  <c r="CF92" i="4"/>
  <c r="CE92" i="4"/>
  <c r="CD92" i="4"/>
  <c r="CC92" i="4"/>
  <c r="BX92" i="4"/>
  <c r="BW92" i="4"/>
  <c r="BV92" i="4"/>
  <c r="BU92" i="4"/>
  <c r="BT92" i="4"/>
  <c r="BS92" i="4"/>
  <c r="BR92" i="4"/>
  <c r="CN91" i="4"/>
  <c r="CM91" i="4"/>
  <c r="CL91" i="4"/>
  <c r="CI91" i="4"/>
  <c r="CG91" i="4"/>
  <c r="CF91" i="4"/>
  <c r="CE91" i="4"/>
  <c r="CD91" i="4"/>
  <c r="CC91" i="4"/>
  <c r="BX91" i="4"/>
  <c r="BW91" i="4"/>
  <c r="BV91" i="4"/>
  <c r="BU91" i="4"/>
  <c r="BT91" i="4"/>
  <c r="BS91" i="4"/>
  <c r="BR91" i="4"/>
  <c r="CN90" i="4"/>
  <c r="CM90" i="4"/>
  <c r="CL90" i="4"/>
  <c r="CI90" i="4"/>
  <c r="CG90" i="4"/>
  <c r="CF90" i="4"/>
  <c r="CE90" i="4"/>
  <c r="CD90" i="4"/>
  <c r="CC90" i="4"/>
  <c r="BX90" i="4"/>
  <c r="BW90" i="4"/>
  <c r="BV90" i="4"/>
  <c r="BU90" i="4"/>
  <c r="BT90" i="4"/>
  <c r="BS90" i="4"/>
  <c r="BR90" i="4"/>
  <c r="CN89" i="4"/>
  <c r="CM89" i="4"/>
  <c r="CL89" i="4"/>
  <c r="CI89" i="4"/>
  <c r="CG89" i="4"/>
  <c r="CF89" i="4"/>
  <c r="CE89" i="4"/>
  <c r="CD89" i="4"/>
  <c r="CC89" i="4"/>
  <c r="BX89" i="4"/>
  <c r="BW89" i="4"/>
  <c r="BV89" i="4"/>
  <c r="BU89" i="4"/>
  <c r="BT89" i="4"/>
  <c r="BS89" i="4"/>
  <c r="BR89" i="4"/>
  <c r="CN88" i="4"/>
  <c r="CM88" i="4"/>
  <c r="CL88" i="4"/>
  <c r="CI88" i="4"/>
  <c r="CG88" i="4"/>
  <c r="CF88" i="4"/>
  <c r="CE88" i="4"/>
  <c r="CD88" i="4"/>
  <c r="CC88" i="4"/>
  <c r="BX88" i="4"/>
  <c r="BW88" i="4"/>
  <c r="BV88" i="4"/>
  <c r="BU88" i="4"/>
  <c r="BT88" i="4"/>
  <c r="BS88" i="4"/>
  <c r="BR88" i="4"/>
  <c r="CN87" i="4"/>
  <c r="CM87" i="4"/>
  <c r="CL87" i="4"/>
  <c r="CI87" i="4"/>
  <c r="CG87" i="4"/>
  <c r="CF87" i="4"/>
  <c r="CE87" i="4"/>
  <c r="CD87" i="4"/>
  <c r="CC87" i="4"/>
  <c r="BX87" i="4"/>
  <c r="BW87" i="4"/>
  <c r="BV87" i="4"/>
  <c r="BU87" i="4"/>
  <c r="BT87" i="4"/>
  <c r="BS87" i="4"/>
  <c r="BR87" i="4"/>
  <c r="CN86" i="4"/>
  <c r="CM86" i="4"/>
  <c r="CL86" i="4"/>
  <c r="CI86" i="4"/>
  <c r="CG86" i="4"/>
  <c r="CF86" i="4"/>
  <c r="CE86" i="4"/>
  <c r="CD86" i="4"/>
  <c r="CC86" i="4"/>
  <c r="BX86" i="4"/>
  <c r="BW86" i="4"/>
  <c r="BV86" i="4"/>
  <c r="BU86" i="4"/>
  <c r="BT86" i="4"/>
  <c r="BS86" i="4"/>
  <c r="BR86" i="4"/>
  <c r="CN85" i="4"/>
  <c r="CM85" i="4"/>
  <c r="CL85" i="4"/>
  <c r="CI85" i="4"/>
  <c r="CG85" i="4"/>
  <c r="CF85" i="4"/>
  <c r="CE85" i="4"/>
  <c r="CD85" i="4"/>
  <c r="CC85" i="4"/>
  <c r="BX85" i="4"/>
  <c r="BW85" i="4"/>
  <c r="BV85" i="4"/>
  <c r="BU85" i="4"/>
  <c r="BT85" i="4"/>
  <c r="BS85" i="4"/>
  <c r="BR85" i="4"/>
  <c r="CN84" i="4"/>
  <c r="CM84" i="4"/>
  <c r="CL84" i="4"/>
  <c r="CI84" i="4"/>
  <c r="CG84" i="4"/>
  <c r="CF84" i="4"/>
  <c r="CE84" i="4"/>
  <c r="CD84" i="4"/>
  <c r="CC84" i="4"/>
  <c r="BX84" i="4"/>
  <c r="BW84" i="4"/>
  <c r="BV84" i="4"/>
  <c r="BU84" i="4"/>
  <c r="BT84" i="4"/>
  <c r="BS84" i="4"/>
  <c r="BR84" i="4"/>
  <c r="CN83" i="4"/>
  <c r="CM83" i="4"/>
  <c r="CL83" i="4"/>
  <c r="CI83" i="4"/>
  <c r="CG83" i="4"/>
  <c r="CF83" i="4"/>
  <c r="CE83" i="4"/>
  <c r="CD83" i="4"/>
  <c r="CC83" i="4"/>
  <c r="BX83" i="4"/>
  <c r="BW83" i="4"/>
  <c r="BV83" i="4"/>
  <c r="BU83" i="4"/>
  <c r="BT83" i="4"/>
  <c r="BS83" i="4"/>
  <c r="BR83" i="4"/>
  <c r="CN82" i="4"/>
  <c r="CM82" i="4"/>
  <c r="CL82" i="4"/>
  <c r="CI82" i="4"/>
  <c r="CG82" i="4"/>
  <c r="CF82" i="4"/>
  <c r="CE82" i="4"/>
  <c r="CD82" i="4"/>
  <c r="CC82" i="4"/>
  <c r="BX82" i="4"/>
  <c r="BW82" i="4"/>
  <c r="BV82" i="4"/>
  <c r="BU82" i="4"/>
  <c r="BT82" i="4"/>
  <c r="BS82" i="4"/>
  <c r="BR82" i="4"/>
  <c r="CN81" i="4"/>
  <c r="CM81" i="4"/>
  <c r="CL81" i="4"/>
  <c r="CI81" i="4"/>
  <c r="CG81" i="4"/>
  <c r="CF81" i="4"/>
  <c r="CE81" i="4"/>
  <c r="CD81" i="4"/>
  <c r="CC81" i="4"/>
  <c r="BX81" i="4"/>
  <c r="BW81" i="4"/>
  <c r="BV81" i="4"/>
  <c r="BU81" i="4"/>
  <c r="BT81" i="4"/>
  <c r="BS81" i="4"/>
  <c r="BR81" i="4"/>
  <c r="CN80" i="4"/>
  <c r="CM80" i="4"/>
  <c r="CL80" i="4"/>
  <c r="CI80" i="4"/>
  <c r="CG80" i="4"/>
  <c r="CF80" i="4"/>
  <c r="CE80" i="4"/>
  <c r="CD80" i="4"/>
  <c r="CC80" i="4"/>
  <c r="BX80" i="4"/>
  <c r="BW80" i="4"/>
  <c r="BV80" i="4"/>
  <c r="BU80" i="4"/>
  <c r="BT80" i="4"/>
  <c r="BS80" i="4"/>
  <c r="BR80" i="4"/>
  <c r="CN79" i="4"/>
  <c r="CM79" i="4"/>
  <c r="CL79" i="4"/>
  <c r="CI79" i="4"/>
  <c r="CG79" i="4"/>
  <c r="CF79" i="4"/>
  <c r="CE79" i="4"/>
  <c r="CD79" i="4"/>
  <c r="CC79" i="4"/>
  <c r="BX79" i="4"/>
  <c r="BW79" i="4"/>
  <c r="BV79" i="4"/>
  <c r="BU79" i="4"/>
  <c r="BT79" i="4"/>
  <c r="BS79" i="4"/>
  <c r="BR79" i="4"/>
  <c r="CN78" i="4"/>
  <c r="CM78" i="4"/>
  <c r="CL78" i="4"/>
  <c r="CI78" i="4"/>
  <c r="CG78" i="4"/>
  <c r="CF78" i="4"/>
  <c r="CE78" i="4"/>
  <c r="CD78" i="4"/>
  <c r="CC78" i="4"/>
  <c r="BX78" i="4"/>
  <c r="BW78" i="4"/>
  <c r="BV78" i="4"/>
  <c r="BU78" i="4"/>
  <c r="BT78" i="4"/>
  <c r="BS78" i="4"/>
  <c r="BR78" i="4"/>
  <c r="CN77" i="4"/>
  <c r="CM77" i="4"/>
  <c r="CL77" i="4"/>
  <c r="CI77" i="4"/>
  <c r="CG77" i="4"/>
  <c r="CF77" i="4"/>
  <c r="CE77" i="4"/>
  <c r="CD77" i="4"/>
  <c r="CC77" i="4"/>
  <c r="BX77" i="4"/>
  <c r="BW77" i="4"/>
  <c r="BV77" i="4"/>
  <c r="BU77" i="4"/>
  <c r="BT77" i="4"/>
  <c r="BS77" i="4"/>
  <c r="BR77" i="4"/>
  <c r="CN76" i="4"/>
  <c r="CM76" i="4"/>
  <c r="CL76" i="4"/>
  <c r="CI76" i="4"/>
  <c r="CG76" i="4"/>
  <c r="CF76" i="4"/>
  <c r="CE76" i="4"/>
  <c r="CD76" i="4"/>
  <c r="CC76" i="4"/>
  <c r="BX76" i="4"/>
  <c r="BW76" i="4"/>
  <c r="BV76" i="4"/>
  <c r="BU76" i="4"/>
  <c r="BT76" i="4"/>
  <c r="BS76" i="4"/>
  <c r="BR76" i="4"/>
  <c r="CN75" i="4"/>
  <c r="CM75" i="4"/>
  <c r="CL75" i="4"/>
  <c r="CI75" i="4"/>
  <c r="CG75" i="4"/>
  <c r="CF75" i="4"/>
  <c r="CE75" i="4"/>
  <c r="CD75" i="4"/>
  <c r="CC75" i="4"/>
  <c r="BX75" i="4"/>
  <c r="BW75" i="4"/>
  <c r="BV75" i="4"/>
  <c r="BU75" i="4"/>
  <c r="BT75" i="4"/>
  <c r="BS75" i="4"/>
  <c r="BR75" i="4"/>
  <c r="CN74" i="4"/>
  <c r="CM74" i="4"/>
  <c r="CL74" i="4"/>
  <c r="CI74" i="4"/>
  <c r="CG74" i="4"/>
  <c r="CF74" i="4"/>
  <c r="CE74" i="4"/>
  <c r="CD74" i="4"/>
  <c r="CC74" i="4"/>
  <c r="BX74" i="4"/>
  <c r="BW74" i="4"/>
  <c r="BV74" i="4"/>
  <c r="BU74" i="4"/>
  <c r="BT74" i="4"/>
  <c r="BS74" i="4"/>
  <c r="BR74" i="4"/>
  <c r="CN73" i="4"/>
  <c r="CM73" i="4"/>
  <c r="CL73" i="4"/>
  <c r="CI73" i="4"/>
  <c r="CG73" i="4"/>
  <c r="CF73" i="4"/>
  <c r="CE73" i="4"/>
  <c r="CD73" i="4"/>
  <c r="CC73" i="4"/>
  <c r="BX73" i="4"/>
  <c r="BW73" i="4"/>
  <c r="BV73" i="4"/>
  <c r="BU73" i="4"/>
  <c r="BT73" i="4"/>
  <c r="BS73" i="4"/>
  <c r="BR73" i="4"/>
  <c r="CN72" i="4"/>
  <c r="CM72" i="4"/>
  <c r="CL72" i="4"/>
  <c r="CI72" i="4"/>
  <c r="CG72" i="4"/>
  <c r="CF72" i="4"/>
  <c r="CE72" i="4"/>
  <c r="CD72" i="4"/>
  <c r="CC72" i="4"/>
  <c r="BX72" i="4"/>
  <c r="BW72" i="4"/>
  <c r="BV72" i="4"/>
  <c r="BU72" i="4"/>
  <c r="BT72" i="4"/>
  <c r="BS72" i="4"/>
  <c r="BR72" i="4"/>
  <c r="CN71" i="4"/>
  <c r="CM71" i="4"/>
  <c r="CL71" i="4"/>
  <c r="CI71" i="4"/>
  <c r="CG71" i="4"/>
  <c r="CF71" i="4"/>
  <c r="CE71" i="4"/>
  <c r="CD71" i="4"/>
  <c r="CC71" i="4"/>
  <c r="BX71" i="4"/>
  <c r="BW71" i="4"/>
  <c r="BV71" i="4"/>
  <c r="BU71" i="4"/>
  <c r="BT71" i="4"/>
  <c r="BS71" i="4"/>
  <c r="BR71" i="4"/>
  <c r="CN70" i="4"/>
  <c r="CM70" i="4"/>
  <c r="CL70" i="4"/>
  <c r="CI70" i="4"/>
  <c r="CG70" i="4"/>
  <c r="CF70" i="4"/>
  <c r="CE70" i="4"/>
  <c r="CD70" i="4"/>
  <c r="CC70" i="4"/>
  <c r="BX70" i="4"/>
  <c r="BW70" i="4"/>
  <c r="BV70" i="4"/>
  <c r="BU70" i="4"/>
  <c r="BT70" i="4"/>
  <c r="BS70" i="4"/>
  <c r="BR70" i="4"/>
  <c r="CN69" i="4"/>
  <c r="CM69" i="4"/>
  <c r="CL69" i="4"/>
  <c r="CI69" i="4"/>
  <c r="CG69" i="4"/>
  <c r="CF69" i="4"/>
  <c r="CE69" i="4"/>
  <c r="CD69" i="4"/>
  <c r="CC69" i="4"/>
  <c r="BX69" i="4"/>
  <c r="BW69" i="4"/>
  <c r="BV69" i="4"/>
  <c r="BU69" i="4"/>
  <c r="BT69" i="4"/>
  <c r="BS69" i="4"/>
  <c r="BR69" i="4"/>
  <c r="CN68" i="4"/>
  <c r="CM68" i="4"/>
  <c r="CL68" i="4"/>
  <c r="CI68" i="4"/>
  <c r="CG68" i="4"/>
  <c r="CF68" i="4"/>
  <c r="CE68" i="4"/>
  <c r="CD68" i="4"/>
  <c r="CC68" i="4"/>
  <c r="BX68" i="4"/>
  <c r="BW68" i="4"/>
  <c r="BV68" i="4"/>
  <c r="BU68" i="4"/>
  <c r="BT68" i="4"/>
  <c r="BS68" i="4"/>
  <c r="BR68" i="4"/>
  <c r="CN67" i="4"/>
  <c r="CM67" i="4"/>
  <c r="CL67" i="4"/>
  <c r="CI67" i="4"/>
  <c r="CG67" i="4"/>
  <c r="CF67" i="4"/>
  <c r="CE67" i="4"/>
  <c r="CD67" i="4"/>
  <c r="CC67" i="4"/>
  <c r="BX67" i="4"/>
  <c r="BW67" i="4"/>
  <c r="BV67" i="4"/>
  <c r="BU67" i="4"/>
  <c r="BT67" i="4"/>
  <c r="BS67" i="4"/>
  <c r="BR67" i="4"/>
  <c r="CN66" i="4"/>
  <c r="CM66" i="4"/>
  <c r="CL66" i="4"/>
  <c r="CI66" i="4"/>
  <c r="CG66" i="4"/>
  <c r="CF66" i="4"/>
  <c r="CE66" i="4"/>
  <c r="CD66" i="4"/>
  <c r="CC66" i="4"/>
  <c r="BX66" i="4"/>
  <c r="BW66" i="4"/>
  <c r="BV66" i="4"/>
  <c r="BU66" i="4"/>
  <c r="BT66" i="4"/>
  <c r="BS66" i="4"/>
  <c r="BR66" i="4"/>
  <c r="CN65" i="4"/>
  <c r="CM65" i="4"/>
  <c r="CL65" i="4"/>
  <c r="CI65" i="4"/>
  <c r="CG65" i="4"/>
  <c r="CF65" i="4"/>
  <c r="CE65" i="4"/>
  <c r="CD65" i="4"/>
  <c r="CC65" i="4"/>
  <c r="BX65" i="4"/>
  <c r="BW65" i="4"/>
  <c r="BV65" i="4"/>
  <c r="BU65" i="4"/>
  <c r="BT65" i="4"/>
  <c r="BS65" i="4"/>
  <c r="BR65" i="4"/>
  <c r="CN64" i="4"/>
  <c r="CM64" i="4"/>
  <c r="CL64" i="4"/>
  <c r="CI64" i="4"/>
  <c r="CG64" i="4"/>
  <c r="CF64" i="4"/>
  <c r="CE64" i="4"/>
  <c r="CD64" i="4"/>
  <c r="CC64" i="4"/>
  <c r="BX64" i="4"/>
  <c r="BW64" i="4"/>
  <c r="BV64" i="4"/>
  <c r="BU64" i="4"/>
  <c r="BT64" i="4"/>
  <c r="BS64" i="4"/>
  <c r="BR64" i="4"/>
  <c r="CN63" i="4"/>
  <c r="CM63" i="4"/>
  <c r="CL63" i="4"/>
  <c r="CI63" i="4"/>
  <c r="CG63" i="4"/>
  <c r="CF63" i="4"/>
  <c r="CE63" i="4"/>
  <c r="CD63" i="4"/>
  <c r="CC63" i="4"/>
  <c r="BX63" i="4"/>
  <c r="BW63" i="4"/>
  <c r="BV63" i="4"/>
  <c r="BU63" i="4"/>
  <c r="BT63" i="4"/>
  <c r="BS63" i="4"/>
  <c r="BR63" i="4"/>
  <c r="CN62" i="4"/>
  <c r="CM62" i="4"/>
  <c r="CL62" i="4"/>
  <c r="CI62" i="4"/>
  <c r="CG62" i="4"/>
  <c r="CF62" i="4"/>
  <c r="CE62" i="4"/>
  <c r="CD62" i="4"/>
  <c r="CC62" i="4"/>
  <c r="BX62" i="4"/>
  <c r="BW62" i="4"/>
  <c r="BV62" i="4"/>
  <c r="BU62" i="4"/>
  <c r="BT62" i="4"/>
  <c r="BS62" i="4"/>
  <c r="BR62" i="4"/>
  <c r="CN61" i="4"/>
  <c r="CM61" i="4"/>
  <c r="CL61" i="4"/>
  <c r="CI61" i="4"/>
  <c r="CG61" i="4"/>
  <c r="CF61" i="4"/>
  <c r="CE61" i="4"/>
  <c r="CD61" i="4"/>
  <c r="CC61" i="4"/>
  <c r="BX61" i="4"/>
  <c r="BW61" i="4"/>
  <c r="BV61" i="4"/>
  <c r="BU61" i="4"/>
  <c r="BT61" i="4"/>
  <c r="BS61" i="4"/>
  <c r="BR61" i="4"/>
  <c r="CN60" i="4"/>
  <c r="CM60" i="4"/>
  <c r="CL60" i="4"/>
  <c r="CI60" i="4"/>
  <c r="CG60" i="4"/>
  <c r="CF60" i="4"/>
  <c r="CE60" i="4"/>
  <c r="CD60" i="4"/>
  <c r="CC60" i="4"/>
  <c r="BX60" i="4"/>
  <c r="BW60" i="4"/>
  <c r="BV60" i="4"/>
  <c r="BU60" i="4"/>
  <c r="BT60" i="4"/>
  <c r="BS60" i="4"/>
  <c r="BR60" i="4"/>
  <c r="CN59" i="4"/>
  <c r="CM59" i="4"/>
  <c r="CL59" i="4"/>
  <c r="CI59" i="4"/>
  <c r="CG59" i="4"/>
  <c r="CF59" i="4"/>
  <c r="CE59" i="4"/>
  <c r="CD59" i="4"/>
  <c r="CC59" i="4"/>
  <c r="BX59" i="4"/>
  <c r="BW59" i="4"/>
  <c r="BV59" i="4"/>
  <c r="BU59" i="4"/>
  <c r="BT59" i="4"/>
  <c r="BS59" i="4"/>
  <c r="BR59" i="4"/>
  <c r="CN58" i="4"/>
  <c r="CM58" i="4"/>
  <c r="CL58" i="4"/>
  <c r="CI58" i="4"/>
  <c r="CG58" i="4"/>
  <c r="CF58" i="4"/>
  <c r="CE58" i="4"/>
  <c r="CD58" i="4"/>
  <c r="CC58" i="4"/>
  <c r="BX58" i="4"/>
  <c r="BW58" i="4"/>
  <c r="BV58" i="4"/>
  <c r="BU58" i="4"/>
  <c r="BT58" i="4"/>
  <c r="BS58" i="4"/>
  <c r="BR58" i="4"/>
  <c r="CN57" i="4"/>
  <c r="CM57" i="4"/>
  <c r="CL57" i="4"/>
  <c r="CI57" i="4"/>
  <c r="CG57" i="4"/>
  <c r="CF57" i="4"/>
  <c r="CE57" i="4"/>
  <c r="CD57" i="4"/>
  <c r="CC57" i="4"/>
  <c r="BX57" i="4"/>
  <c r="BW57" i="4"/>
  <c r="BV57" i="4"/>
  <c r="BU57" i="4"/>
  <c r="BT57" i="4"/>
  <c r="BS57" i="4"/>
  <c r="BR57" i="4"/>
  <c r="CN56" i="4"/>
  <c r="CM56" i="4"/>
  <c r="CL56" i="4"/>
  <c r="CI56" i="4"/>
  <c r="CG56" i="4"/>
  <c r="CF56" i="4"/>
  <c r="CE56" i="4"/>
  <c r="CD56" i="4"/>
  <c r="CC56" i="4"/>
  <c r="BX56" i="4"/>
  <c r="BW56" i="4"/>
  <c r="BV56" i="4"/>
  <c r="BU56" i="4"/>
  <c r="BT56" i="4"/>
  <c r="BS56" i="4"/>
  <c r="BR56" i="4"/>
  <c r="CN55" i="4"/>
  <c r="CM55" i="4"/>
  <c r="CL55" i="4"/>
  <c r="CI55" i="4"/>
  <c r="CG55" i="4"/>
  <c r="CF55" i="4"/>
  <c r="CE55" i="4"/>
  <c r="CD55" i="4"/>
  <c r="CC55" i="4"/>
  <c r="BX55" i="4"/>
  <c r="BW55" i="4"/>
  <c r="BV55" i="4"/>
  <c r="BU55" i="4"/>
  <c r="BT55" i="4"/>
  <c r="BS55" i="4"/>
  <c r="BR55" i="4"/>
  <c r="CN54" i="4"/>
  <c r="CM54" i="4"/>
  <c r="CL54" i="4"/>
  <c r="CI54" i="4"/>
  <c r="CG54" i="4"/>
  <c r="CF54" i="4"/>
  <c r="CE54" i="4"/>
  <c r="CD54" i="4"/>
  <c r="CC54" i="4"/>
  <c r="BX54" i="4"/>
  <c r="BW54" i="4"/>
  <c r="BV54" i="4"/>
  <c r="BU54" i="4"/>
  <c r="BT54" i="4"/>
  <c r="BS54" i="4"/>
  <c r="BR54" i="4"/>
  <c r="CN53" i="4"/>
  <c r="CM53" i="4"/>
  <c r="CL53" i="4"/>
  <c r="CI53" i="4"/>
  <c r="CG53" i="4"/>
  <c r="CF53" i="4"/>
  <c r="CE53" i="4"/>
  <c r="CD53" i="4"/>
  <c r="CC53" i="4"/>
  <c r="BX53" i="4"/>
  <c r="BW53" i="4"/>
  <c r="BV53" i="4"/>
  <c r="BU53" i="4"/>
  <c r="BT53" i="4"/>
  <c r="BS53" i="4"/>
  <c r="BR53" i="4"/>
  <c r="CN52" i="4"/>
  <c r="CM52" i="4"/>
  <c r="CL52" i="4"/>
  <c r="CI52" i="4"/>
  <c r="CG52" i="4"/>
  <c r="CF52" i="4"/>
  <c r="CE52" i="4"/>
  <c r="CD52" i="4"/>
  <c r="CC52" i="4"/>
  <c r="BX52" i="4"/>
  <c r="BW52" i="4"/>
  <c r="BV52" i="4"/>
  <c r="BU52" i="4"/>
  <c r="BT52" i="4"/>
  <c r="BS52" i="4"/>
  <c r="BR52" i="4"/>
  <c r="CN51" i="4"/>
  <c r="CM51" i="4"/>
  <c r="CL51" i="4"/>
  <c r="CI51" i="4"/>
  <c r="CG51" i="4"/>
  <c r="CF51" i="4"/>
  <c r="CE51" i="4"/>
  <c r="CD51" i="4"/>
  <c r="CC51" i="4"/>
  <c r="BX51" i="4"/>
  <c r="BW51" i="4"/>
  <c r="BV51" i="4"/>
  <c r="BU51" i="4"/>
  <c r="BT51" i="4"/>
  <c r="BS51" i="4"/>
  <c r="BR51" i="4"/>
  <c r="CN50" i="4"/>
  <c r="CM50" i="4"/>
  <c r="CL50" i="4"/>
  <c r="CI50" i="4"/>
  <c r="CG50" i="4"/>
  <c r="CF50" i="4"/>
  <c r="CE50" i="4"/>
  <c r="CD50" i="4"/>
  <c r="CC50" i="4"/>
  <c r="BX50" i="4"/>
  <c r="BW50" i="4"/>
  <c r="BV50" i="4"/>
  <c r="BU50" i="4"/>
  <c r="BT50" i="4"/>
  <c r="BS50" i="4"/>
  <c r="BR50" i="4"/>
  <c r="CN49" i="4"/>
  <c r="CM49" i="4"/>
  <c r="CL49" i="4"/>
  <c r="CI49" i="4"/>
  <c r="CG49" i="4"/>
  <c r="CF49" i="4"/>
  <c r="CE49" i="4"/>
  <c r="CD49" i="4"/>
  <c r="CC49" i="4"/>
  <c r="BX49" i="4"/>
  <c r="BW49" i="4"/>
  <c r="BV49" i="4"/>
  <c r="BU49" i="4"/>
  <c r="BT49" i="4"/>
  <c r="BS49" i="4"/>
  <c r="BR49" i="4"/>
  <c r="CN48" i="4"/>
  <c r="CM48" i="4"/>
  <c r="CL48" i="4"/>
  <c r="CI48" i="4"/>
  <c r="CG48" i="4"/>
  <c r="CF48" i="4"/>
  <c r="CE48" i="4"/>
  <c r="CD48" i="4"/>
  <c r="CC48" i="4"/>
  <c r="BX48" i="4"/>
  <c r="BW48" i="4"/>
  <c r="BV48" i="4"/>
  <c r="BU48" i="4"/>
  <c r="BT48" i="4"/>
  <c r="BS48" i="4"/>
  <c r="BR48" i="4"/>
  <c r="CN47" i="4"/>
  <c r="CM47" i="4"/>
  <c r="CL47" i="4"/>
  <c r="CI47" i="4"/>
  <c r="CG47" i="4"/>
  <c r="CF47" i="4"/>
  <c r="CE47" i="4"/>
  <c r="CD47" i="4"/>
  <c r="CC47" i="4"/>
  <c r="BX47" i="4"/>
  <c r="BW47" i="4"/>
  <c r="BV47" i="4"/>
  <c r="BU47" i="4"/>
  <c r="BT47" i="4"/>
  <c r="BS47" i="4"/>
  <c r="BR47" i="4"/>
  <c r="CN46" i="4"/>
  <c r="CM46" i="4"/>
  <c r="CL46" i="4"/>
  <c r="CI46" i="4"/>
  <c r="CG46" i="4"/>
  <c r="CF46" i="4"/>
  <c r="CE46" i="4"/>
  <c r="CD46" i="4"/>
  <c r="CC46" i="4"/>
  <c r="BX46" i="4"/>
  <c r="BW46" i="4"/>
  <c r="BV46" i="4"/>
  <c r="BU46" i="4"/>
  <c r="BT46" i="4"/>
  <c r="BS46" i="4"/>
  <c r="BR46" i="4"/>
  <c r="CN45" i="4"/>
  <c r="CM45" i="4"/>
  <c r="CL45" i="4"/>
  <c r="CI45" i="4"/>
  <c r="CG45" i="4"/>
  <c r="CF45" i="4"/>
  <c r="CE45" i="4"/>
  <c r="CD45" i="4"/>
  <c r="CC45" i="4"/>
  <c r="BX45" i="4"/>
  <c r="BW45" i="4"/>
  <c r="BV45" i="4"/>
  <c r="BU45" i="4"/>
  <c r="BT45" i="4"/>
  <c r="BS45" i="4"/>
  <c r="BR45" i="4"/>
  <c r="CN44" i="4"/>
  <c r="CM44" i="4"/>
  <c r="CL44" i="4"/>
  <c r="CI44" i="4"/>
  <c r="CG44" i="4"/>
  <c r="CF44" i="4"/>
  <c r="CE44" i="4"/>
  <c r="CD44" i="4"/>
  <c r="CC44" i="4"/>
  <c r="BX44" i="4"/>
  <c r="BW44" i="4"/>
  <c r="BV44" i="4"/>
  <c r="BU44" i="4"/>
  <c r="BT44" i="4"/>
  <c r="BS44" i="4"/>
  <c r="BR44" i="4"/>
  <c r="CN43" i="4"/>
  <c r="CM43" i="4"/>
  <c r="CL43" i="4"/>
  <c r="CI43" i="4"/>
  <c r="CG43" i="4"/>
  <c r="CF43" i="4"/>
  <c r="CE43" i="4"/>
  <c r="CD43" i="4"/>
  <c r="CC43" i="4"/>
  <c r="BX43" i="4"/>
  <c r="BW43" i="4"/>
  <c r="BV43" i="4"/>
  <c r="BU43" i="4"/>
  <c r="BT43" i="4"/>
  <c r="BS43" i="4"/>
  <c r="BR43" i="4"/>
  <c r="CN42" i="4"/>
  <c r="CM42" i="4"/>
  <c r="CL42" i="4"/>
  <c r="CI42" i="4"/>
  <c r="CG42" i="4"/>
  <c r="CF42" i="4"/>
  <c r="CE42" i="4"/>
  <c r="CD42" i="4"/>
  <c r="CC42" i="4"/>
  <c r="BX42" i="4"/>
  <c r="BW42" i="4"/>
  <c r="BV42" i="4"/>
  <c r="BU42" i="4"/>
  <c r="BT42" i="4"/>
  <c r="BS42" i="4"/>
  <c r="BR42" i="4"/>
  <c r="CN41" i="4"/>
  <c r="CM41" i="4"/>
  <c r="CL41" i="4"/>
  <c r="CI41" i="4"/>
  <c r="CG41" i="4"/>
  <c r="CF41" i="4"/>
  <c r="CE41" i="4"/>
  <c r="CD41" i="4"/>
  <c r="CC41" i="4"/>
  <c r="BX41" i="4"/>
  <c r="BW41" i="4"/>
  <c r="BV41" i="4"/>
  <c r="BU41" i="4"/>
  <c r="BT41" i="4"/>
  <c r="BS41" i="4"/>
  <c r="BR41" i="4"/>
  <c r="CN40" i="4"/>
  <c r="CM40" i="4"/>
  <c r="CL40" i="4"/>
  <c r="CI40" i="4"/>
  <c r="CG40" i="4"/>
  <c r="CF40" i="4"/>
  <c r="CE40" i="4"/>
  <c r="CD40" i="4"/>
  <c r="CC40" i="4"/>
  <c r="BX40" i="4"/>
  <c r="BW40" i="4"/>
  <c r="BV40" i="4"/>
  <c r="BU40" i="4"/>
  <c r="BT40" i="4"/>
  <c r="BS40" i="4"/>
  <c r="BR40" i="4"/>
  <c r="CN39" i="4"/>
  <c r="CM39" i="4"/>
  <c r="CL39" i="4"/>
  <c r="CI39" i="4"/>
  <c r="CG39" i="4"/>
  <c r="CF39" i="4"/>
  <c r="CE39" i="4"/>
  <c r="CD39" i="4"/>
  <c r="CC39" i="4"/>
  <c r="BX39" i="4"/>
  <c r="BW39" i="4"/>
  <c r="BV39" i="4"/>
  <c r="BU39" i="4"/>
  <c r="BT39" i="4"/>
  <c r="BS39" i="4"/>
  <c r="BR39" i="4"/>
  <c r="CN38" i="4"/>
  <c r="CM38" i="4"/>
  <c r="CL38" i="4"/>
  <c r="CI38" i="4"/>
  <c r="CG38" i="4"/>
  <c r="CF38" i="4"/>
  <c r="CE38" i="4"/>
  <c r="CD38" i="4"/>
  <c r="CC38" i="4"/>
  <c r="BX38" i="4"/>
  <c r="BW38" i="4"/>
  <c r="BV38" i="4"/>
  <c r="BU38" i="4"/>
  <c r="BT38" i="4"/>
  <c r="BS38" i="4"/>
  <c r="BR38" i="4"/>
  <c r="CN37" i="4"/>
  <c r="CM37" i="4"/>
  <c r="CL37" i="4"/>
  <c r="CI37" i="4"/>
  <c r="CG37" i="4"/>
  <c r="CF37" i="4"/>
  <c r="CE37" i="4"/>
  <c r="CD37" i="4"/>
  <c r="CC37" i="4"/>
  <c r="BX37" i="4"/>
  <c r="BW37" i="4"/>
  <c r="BV37" i="4"/>
  <c r="BU37" i="4"/>
  <c r="BT37" i="4"/>
  <c r="BS37" i="4"/>
  <c r="BR37" i="4"/>
  <c r="CN36" i="4"/>
  <c r="CM36" i="4"/>
  <c r="CL36" i="4"/>
  <c r="CI36" i="4"/>
  <c r="CG36" i="4"/>
  <c r="CF36" i="4"/>
  <c r="CE36" i="4"/>
  <c r="CD36" i="4"/>
  <c r="CC36" i="4"/>
  <c r="BX36" i="4"/>
  <c r="BW36" i="4"/>
  <c r="BV36" i="4"/>
  <c r="BU36" i="4"/>
  <c r="BT36" i="4"/>
  <c r="BS36" i="4"/>
  <c r="BR36" i="4"/>
  <c r="CN35" i="4"/>
  <c r="CM35" i="4"/>
  <c r="CL35" i="4"/>
  <c r="CI35" i="4"/>
  <c r="CG35" i="4"/>
  <c r="CF35" i="4"/>
  <c r="CE35" i="4"/>
  <c r="CD35" i="4"/>
  <c r="CC35" i="4"/>
  <c r="BX35" i="4"/>
  <c r="BW35" i="4"/>
  <c r="BV35" i="4"/>
  <c r="BU35" i="4"/>
  <c r="BT35" i="4"/>
  <c r="BS35" i="4"/>
  <c r="BR35" i="4"/>
  <c r="CN34" i="4"/>
  <c r="CM34" i="4"/>
  <c r="CL34" i="4"/>
  <c r="CI34" i="4"/>
  <c r="CG34" i="4"/>
  <c r="CF34" i="4"/>
  <c r="CE34" i="4"/>
  <c r="CD34" i="4"/>
  <c r="CC34" i="4"/>
  <c r="BX34" i="4"/>
  <c r="BW34" i="4"/>
  <c r="BV34" i="4"/>
  <c r="BU34" i="4"/>
  <c r="BT34" i="4"/>
  <c r="BS34" i="4"/>
  <c r="BR34" i="4"/>
  <c r="CN33" i="4"/>
  <c r="CM33" i="4"/>
  <c r="CL33" i="4"/>
  <c r="CI33" i="4"/>
  <c r="CG33" i="4"/>
  <c r="CF33" i="4"/>
  <c r="CE33" i="4"/>
  <c r="CD33" i="4"/>
  <c r="CC33" i="4"/>
  <c r="BX33" i="4"/>
  <c r="BW33" i="4"/>
  <c r="BV33" i="4"/>
  <c r="BU33" i="4"/>
  <c r="BT33" i="4"/>
  <c r="BS33" i="4"/>
  <c r="BR33" i="4"/>
  <c r="CN32" i="4"/>
  <c r="CM32" i="4"/>
  <c r="CL32" i="4"/>
  <c r="CI32" i="4"/>
  <c r="CG32" i="4"/>
  <c r="CF32" i="4"/>
  <c r="CE32" i="4"/>
  <c r="CD32" i="4"/>
  <c r="CC32" i="4"/>
  <c r="BX32" i="4"/>
  <c r="BW32" i="4"/>
  <c r="BV32" i="4"/>
  <c r="BU32" i="4"/>
  <c r="BT32" i="4"/>
  <c r="BS32" i="4"/>
  <c r="BR32" i="4"/>
  <c r="CN31" i="4"/>
  <c r="CM31" i="4"/>
  <c r="CL31" i="4"/>
  <c r="CI31" i="4"/>
  <c r="CG31" i="4"/>
  <c r="CF31" i="4"/>
  <c r="CE31" i="4"/>
  <c r="CD31" i="4"/>
  <c r="CC31" i="4"/>
  <c r="BX31" i="4"/>
  <c r="BW31" i="4"/>
  <c r="BV31" i="4"/>
  <c r="BU31" i="4"/>
  <c r="BT31" i="4"/>
  <c r="BS31" i="4"/>
  <c r="BR31" i="4"/>
  <c r="CN30" i="4"/>
  <c r="CM30" i="4"/>
  <c r="CL30" i="4"/>
  <c r="CI30" i="4"/>
  <c r="CG30" i="4"/>
  <c r="CF30" i="4"/>
  <c r="CE30" i="4"/>
  <c r="CD30" i="4"/>
  <c r="CC30" i="4"/>
  <c r="BX30" i="4"/>
  <c r="BW30" i="4"/>
  <c r="BV30" i="4"/>
  <c r="BU30" i="4"/>
  <c r="BT30" i="4"/>
  <c r="BS30" i="4"/>
  <c r="BR30" i="4"/>
  <c r="CN29" i="4"/>
  <c r="CM29" i="4"/>
  <c r="CL29" i="4"/>
  <c r="CI29" i="4"/>
  <c r="CG29" i="4"/>
  <c r="CF29" i="4"/>
  <c r="CE29" i="4"/>
  <c r="CD29" i="4"/>
  <c r="CC29" i="4"/>
  <c r="BX29" i="4"/>
  <c r="BW29" i="4"/>
  <c r="BV29" i="4"/>
  <c r="BU29" i="4"/>
  <c r="BT29" i="4"/>
  <c r="BS29" i="4"/>
  <c r="BR29" i="4"/>
  <c r="CN28" i="4"/>
  <c r="CM28" i="4"/>
  <c r="CL28" i="4"/>
  <c r="CI28" i="4"/>
  <c r="CG28" i="4"/>
  <c r="CF28" i="4"/>
  <c r="CE28" i="4"/>
  <c r="CD28" i="4"/>
  <c r="CC28" i="4"/>
  <c r="BX28" i="4"/>
  <c r="BW28" i="4"/>
  <c r="BV28" i="4"/>
  <c r="BU28" i="4"/>
  <c r="BT28" i="4"/>
  <c r="BS28" i="4"/>
  <c r="BR28" i="4"/>
  <c r="CN27" i="4"/>
  <c r="CM27" i="4"/>
  <c r="CL27" i="4"/>
  <c r="CI27" i="4"/>
  <c r="CG27" i="4"/>
  <c r="CF27" i="4"/>
  <c r="CE27" i="4"/>
  <c r="CD27" i="4"/>
  <c r="CC27" i="4"/>
  <c r="BX27" i="4"/>
  <c r="BW27" i="4"/>
  <c r="BV27" i="4"/>
  <c r="BU27" i="4"/>
  <c r="BT27" i="4"/>
  <c r="BS27" i="4"/>
  <c r="BR27" i="4"/>
  <c r="CN26" i="4"/>
  <c r="CM26" i="4"/>
  <c r="CL26" i="4"/>
  <c r="CI26" i="4"/>
  <c r="CG26" i="4"/>
  <c r="CF26" i="4"/>
  <c r="CE26" i="4"/>
  <c r="CD26" i="4"/>
  <c r="CC26" i="4"/>
  <c r="BX26" i="4"/>
  <c r="BW26" i="4"/>
  <c r="BV26" i="4"/>
  <c r="BU26" i="4"/>
  <c r="BT26" i="4"/>
  <c r="BS26" i="4"/>
  <c r="BR26" i="4"/>
  <c r="CN25" i="4"/>
  <c r="CM25" i="4"/>
  <c r="CL25" i="4"/>
  <c r="CI25" i="4"/>
  <c r="CG25" i="4"/>
  <c r="CF25" i="4"/>
  <c r="CE25" i="4"/>
  <c r="CD25" i="4"/>
  <c r="CC25" i="4"/>
  <c r="BX25" i="4"/>
  <c r="BW25" i="4"/>
  <c r="BV25" i="4"/>
  <c r="BU25" i="4"/>
  <c r="BT25" i="4"/>
  <c r="BS25" i="4"/>
  <c r="BR25" i="4"/>
  <c r="CN24" i="4"/>
  <c r="CM24" i="4"/>
  <c r="CL24" i="4"/>
  <c r="CI24" i="4"/>
  <c r="CG24" i="4"/>
  <c r="CF24" i="4"/>
  <c r="CE24" i="4"/>
  <c r="CD24" i="4"/>
  <c r="CC24" i="4"/>
  <c r="BX24" i="4"/>
  <c r="BW24" i="4"/>
  <c r="BV24" i="4"/>
  <c r="BU24" i="4"/>
  <c r="BT24" i="4"/>
  <c r="BS24" i="4"/>
  <c r="BR24" i="4"/>
  <c r="CN23" i="4"/>
  <c r="CM23" i="4"/>
  <c r="CL23" i="4"/>
  <c r="CI23" i="4"/>
  <c r="CG23" i="4"/>
  <c r="CF23" i="4"/>
  <c r="CE23" i="4"/>
  <c r="CD23" i="4"/>
  <c r="CC23" i="4"/>
  <c r="BX23" i="4"/>
  <c r="BW23" i="4"/>
  <c r="BV23" i="4"/>
  <c r="BU23" i="4"/>
  <c r="BT23" i="4"/>
  <c r="BS23" i="4"/>
  <c r="BR23" i="4"/>
  <c r="CN22" i="4"/>
  <c r="CM22" i="4"/>
  <c r="CL22" i="4"/>
  <c r="CI22" i="4"/>
  <c r="CG22" i="4"/>
  <c r="CF22" i="4"/>
  <c r="CE22" i="4"/>
  <c r="CD22" i="4"/>
  <c r="CC22" i="4"/>
  <c r="BX22" i="4"/>
  <c r="BW22" i="4"/>
  <c r="BV22" i="4"/>
  <c r="BU22" i="4"/>
  <c r="BT22" i="4"/>
  <c r="BS22" i="4"/>
  <c r="BR22" i="4"/>
  <c r="CN21" i="4"/>
  <c r="CM21" i="4"/>
  <c r="CL21" i="4"/>
  <c r="CI21" i="4"/>
  <c r="CG21" i="4"/>
  <c r="CF21" i="4"/>
  <c r="CE21" i="4"/>
  <c r="CD21" i="4"/>
  <c r="CC21" i="4"/>
  <c r="BX21" i="4"/>
  <c r="BW21" i="4"/>
  <c r="BV21" i="4"/>
  <c r="BU21" i="4"/>
  <c r="BT21" i="4"/>
  <c r="BS21" i="4"/>
  <c r="BR21" i="4"/>
  <c r="CN20" i="4"/>
  <c r="CM20" i="4"/>
  <c r="CL20" i="4"/>
  <c r="CI20" i="4"/>
  <c r="CG20" i="4"/>
  <c r="CF20" i="4"/>
  <c r="CE20" i="4"/>
  <c r="CD20" i="4"/>
  <c r="CC20" i="4"/>
  <c r="BX20" i="4"/>
  <c r="BW20" i="4"/>
  <c r="BV20" i="4"/>
  <c r="BU20" i="4"/>
  <c r="BT20" i="4"/>
  <c r="BS20" i="4"/>
  <c r="BR20" i="4"/>
  <c r="CN19" i="4"/>
  <c r="CM19" i="4"/>
  <c r="CL19" i="4"/>
  <c r="CI19" i="4"/>
  <c r="CG19" i="4"/>
  <c r="CF19" i="4"/>
  <c r="CE19" i="4"/>
  <c r="CD19" i="4"/>
  <c r="CC19" i="4"/>
  <c r="BX19" i="4"/>
  <c r="BW19" i="4"/>
  <c r="BV19" i="4"/>
  <c r="BU19" i="4"/>
  <c r="BT19" i="4"/>
  <c r="BS19" i="4"/>
  <c r="BR19" i="4"/>
  <c r="CN18" i="4"/>
  <c r="CM18" i="4"/>
  <c r="CL18" i="4"/>
  <c r="CI18" i="4"/>
  <c r="CG18" i="4"/>
  <c r="CF18" i="4"/>
  <c r="CE18" i="4"/>
  <c r="CD18" i="4"/>
  <c r="CC18" i="4"/>
  <c r="BX18" i="4"/>
  <c r="BW18" i="4"/>
  <c r="BV18" i="4"/>
  <c r="BU18" i="4"/>
  <c r="BT18" i="4"/>
  <c r="BS18" i="4"/>
  <c r="BR18" i="4"/>
  <c r="CN17" i="4"/>
  <c r="CM17" i="4"/>
  <c r="CL17" i="4"/>
  <c r="CI17" i="4"/>
  <c r="CG17" i="4"/>
  <c r="CF17" i="4"/>
  <c r="CE17" i="4"/>
  <c r="CD17" i="4"/>
  <c r="CC17" i="4"/>
  <c r="BX17" i="4"/>
  <c r="BW17" i="4"/>
  <c r="BV17" i="4"/>
  <c r="BU17" i="4"/>
  <c r="BT17" i="4"/>
  <c r="BS17" i="4"/>
  <c r="BR17" i="4"/>
  <c r="CN16" i="4"/>
  <c r="CM16" i="4"/>
  <c r="CL16" i="4"/>
  <c r="CI16" i="4"/>
  <c r="CG16" i="4"/>
  <c r="CF16" i="4"/>
  <c r="CE16" i="4"/>
  <c r="CD16" i="4"/>
  <c r="CC16" i="4"/>
  <c r="BX16" i="4"/>
  <c r="BW16" i="4"/>
  <c r="BV16" i="4"/>
  <c r="BU16" i="4"/>
  <c r="BT16" i="4"/>
  <c r="BS16" i="4"/>
  <c r="BR16" i="4"/>
  <c r="CN15" i="4"/>
  <c r="CM15" i="4"/>
  <c r="CL15" i="4"/>
  <c r="CI15" i="4"/>
  <c r="CG15" i="4"/>
  <c r="CF15" i="4"/>
  <c r="CE15" i="4"/>
  <c r="CD15" i="4"/>
  <c r="CC15" i="4"/>
  <c r="BX15" i="4"/>
  <c r="BW15" i="4"/>
  <c r="BV15" i="4"/>
  <c r="BU15" i="4"/>
  <c r="BT15" i="4"/>
  <c r="BS15" i="4"/>
  <c r="BR15" i="4"/>
  <c r="CN14" i="4"/>
  <c r="CM14" i="4"/>
  <c r="CL14" i="4"/>
  <c r="CI14" i="4"/>
  <c r="CG14" i="4"/>
  <c r="CF14" i="4"/>
  <c r="CE14" i="4"/>
  <c r="CD14" i="4"/>
  <c r="CC14" i="4"/>
  <c r="BX14" i="4"/>
  <c r="BW14" i="4"/>
  <c r="BV14" i="4"/>
  <c r="BU14" i="4"/>
  <c r="BT14" i="4"/>
  <c r="BS14" i="4"/>
  <c r="BR14" i="4"/>
  <c r="CN13" i="4"/>
  <c r="CM13" i="4"/>
  <c r="CL13" i="4"/>
  <c r="CI13" i="4"/>
  <c r="CG13" i="4"/>
  <c r="CF13" i="4"/>
  <c r="CE13" i="4"/>
  <c r="CD13" i="4"/>
  <c r="CC13" i="4"/>
  <c r="BX13" i="4"/>
  <c r="BW13" i="4"/>
  <c r="BV13" i="4"/>
  <c r="BU13" i="4"/>
  <c r="BT13" i="4"/>
  <c r="BS13" i="4"/>
  <c r="BR13" i="4"/>
  <c r="CN12" i="4"/>
  <c r="CM12" i="4"/>
  <c r="CL12" i="4"/>
  <c r="CI12" i="4"/>
  <c r="CG12" i="4"/>
  <c r="CF12" i="4"/>
  <c r="CE12" i="4"/>
  <c r="CD12" i="4"/>
  <c r="CC12" i="4"/>
  <c r="BX12" i="4"/>
  <c r="BW12" i="4"/>
  <c r="BV12" i="4"/>
  <c r="BU12" i="4"/>
  <c r="BT12" i="4"/>
  <c r="BS12" i="4"/>
  <c r="BR12" i="4"/>
  <c r="CN11" i="4"/>
  <c r="CM11" i="4"/>
  <c r="CL11" i="4"/>
  <c r="CI11" i="4"/>
  <c r="CG11" i="4"/>
  <c r="CF11" i="4"/>
  <c r="CE11" i="4"/>
  <c r="CD11" i="4"/>
  <c r="CC11" i="4"/>
  <c r="BX11" i="4"/>
  <c r="BW11" i="4"/>
  <c r="BV11" i="4"/>
  <c r="BU11" i="4"/>
  <c r="BT11" i="4"/>
  <c r="BS11" i="4"/>
  <c r="BR11" i="4"/>
  <c r="CN10" i="4"/>
  <c r="CM10" i="4"/>
  <c r="CL10" i="4"/>
  <c r="CI10" i="4"/>
  <c r="CG10" i="4"/>
  <c r="CF10" i="4"/>
  <c r="CE10" i="4"/>
  <c r="CD10" i="4"/>
  <c r="CC10" i="4"/>
  <c r="BX10" i="4"/>
  <c r="BW10" i="4"/>
  <c r="BV10" i="4"/>
  <c r="BU10" i="4"/>
  <c r="BT10" i="4"/>
  <c r="BS10" i="4"/>
  <c r="BR10" i="4"/>
  <c r="CN9" i="4"/>
  <c r="CM9" i="4"/>
  <c r="CL9" i="4"/>
  <c r="CI9" i="4"/>
  <c r="CG9" i="4"/>
  <c r="CF9" i="4"/>
  <c r="CE9" i="4"/>
  <c r="CD9" i="4"/>
  <c r="CC9" i="4"/>
  <c r="BX9" i="4"/>
  <c r="BW9" i="4"/>
  <c r="BV9" i="4"/>
  <c r="BU9" i="4"/>
  <c r="BT9" i="4"/>
  <c r="BS9" i="4"/>
  <c r="BR9" i="4"/>
  <c r="CN8" i="4"/>
  <c r="CM8" i="4"/>
  <c r="CL8" i="4"/>
  <c r="CI8" i="4"/>
  <c r="CG8" i="4"/>
  <c r="CF8" i="4"/>
  <c r="CE8" i="4"/>
  <c r="CD8" i="4"/>
  <c r="CC8" i="4"/>
  <c r="BX8" i="4"/>
  <c r="BW8" i="4"/>
  <c r="BV8" i="4"/>
  <c r="BU8" i="4"/>
  <c r="BT8" i="4"/>
  <c r="BS8" i="4"/>
  <c r="BR8" i="4"/>
  <c r="CN7" i="4"/>
  <c r="CM7" i="4"/>
  <c r="CL7" i="4"/>
  <c r="CI7" i="4"/>
  <c r="CG7" i="4"/>
  <c r="CF7" i="4"/>
  <c r="CE7" i="4"/>
  <c r="CD7" i="4"/>
  <c r="CC7" i="4"/>
  <c r="BX7" i="4"/>
  <c r="BW7" i="4"/>
  <c r="BV7" i="4"/>
  <c r="BU7" i="4"/>
  <c r="BT7" i="4"/>
  <c r="BS7" i="4"/>
  <c r="BR7" i="4"/>
  <c r="CN6" i="4"/>
  <c r="CM6" i="4"/>
  <c r="CL6" i="4"/>
  <c r="CI6" i="4"/>
  <c r="CG6" i="4"/>
  <c r="CF6" i="4"/>
  <c r="CE6" i="4"/>
  <c r="CD6" i="4"/>
  <c r="CC6" i="4"/>
  <c r="BX6" i="4"/>
  <c r="BW6" i="4"/>
  <c r="BV6" i="4"/>
  <c r="BU6" i="4"/>
  <c r="BT6" i="4"/>
  <c r="BS6" i="4"/>
  <c r="BR6" i="4"/>
  <c r="CN5" i="4"/>
  <c r="CM5" i="4"/>
  <c r="CL5" i="4"/>
  <c r="CI5" i="4"/>
  <c r="CG5" i="4"/>
  <c r="CF5" i="4"/>
  <c r="CE5" i="4"/>
  <c r="CD5" i="4"/>
  <c r="CC5" i="4"/>
  <c r="BX5" i="4"/>
  <c r="BW5" i="4"/>
  <c r="BV5" i="4"/>
  <c r="BU5" i="4"/>
  <c r="BT5" i="4"/>
  <c r="BS5" i="4"/>
  <c r="BR5" i="4"/>
  <c r="CN4" i="4"/>
  <c r="CM4" i="4"/>
  <c r="CL4" i="4"/>
  <c r="CI4" i="4"/>
  <c r="CG4" i="4"/>
  <c r="CF4" i="4"/>
  <c r="CE4" i="4"/>
  <c r="CD4" i="4"/>
  <c r="CC4" i="4"/>
  <c r="BX4" i="4"/>
  <c r="BW4" i="4"/>
  <c r="BV4" i="4"/>
  <c r="BU4" i="4"/>
  <c r="BT4" i="4"/>
  <c r="BS4" i="4"/>
  <c r="BR4" i="4"/>
  <c r="CN213" i="2"/>
  <c r="CM213" i="2"/>
  <c r="CL213" i="2"/>
  <c r="CI213" i="2"/>
  <c r="CG213" i="2"/>
  <c r="CF213" i="2"/>
  <c r="CE213" i="2"/>
  <c r="CD213" i="2"/>
  <c r="CC213" i="2"/>
  <c r="CN212" i="2"/>
  <c r="CM212" i="2"/>
  <c r="CL212" i="2"/>
  <c r="CI212" i="2"/>
  <c r="CG212" i="2"/>
  <c r="CF212" i="2"/>
  <c r="CE212" i="2"/>
  <c r="CD212" i="2"/>
  <c r="CC212" i="2"/>
  <c r="CN211" i="2"/>
  <c r="CM211" i="2"/>
  <c r="CL211" i="2"/>
  <c r="CI211" i="2"/>
  <c r="CG211" i="2"/>
  <c r="CF211" i="2"/>
  <c r="CE211" i="2"/>
  <c r="CD211" i="2"/>
  <c r="CC211" i="2"/>
  <c r="CN210" i="2"/>
  <c r="CM210" i="2"/>
  <c r="CL210" i="2"/>
  <c r="CI210" i="2"/>
  <c r="CG210" i="2"/>
  <c r="CF210" i="2"/>
  <c r="CE210" i="2"/>
  <c r="CD210" i="2"/>
  <c r="CC210" i="2"/>
  <c r="CN209" i="2"/>
  <c r="CM209" i="2"/>
  <c r="CL209" i="2"/>
  <c r="CI209" i="2"/>
  <c r="CG209" i="2"/>
  <c r="CF209" i="2"/>
  <c r="CE209" i="2"/>
  <c r="CD209" i="2"/>
  <c r="CC209" i="2"/>
  <c r="CN208" i="2"/>
  <c r="CM208" i="2"/>
  <c r="CL208" i="2"/>
  <c r="CI208" i="2"/>
  <c r="CG208" i="2"/>
  <c r="CF208" i="2"/>
  <c r="CE208" i="2"/>
  <c r="CD208" i="2"/>
  <c r="CC208" i="2"/>
  <c r="CN207" i="2"/>
  <c r="CM207" i="2"/>
  <c r="CL207" i="2"/>
  <c r="CI207" i="2"/>
  <c r="CG207" i="2"/>
  <c r="CF207" i="2"/>
  <c r="CE207" i="2"/>
  <c r="CD207" i="2"/>
  <c r="CC207" i="2"/>
  <c r="CN206" i="2"/>
  <c r="CM206" i="2"/>
  <c r="CL206" i="2"/>
  <c r="CI206" i="2"/>
  <c r="CG206" i="2"/>
  <c r="CF206" i="2"/>
  <c r="CE206" i="2"/>
  <c r="CD206" i="2"/>
  <c r="CC206" i="2"/>
  <c r="CN205" i="2"/>
  <c r="CM205" i="2"/>
  <c r="CL205" i="2"/>
  <c r="CI205" i="2"/>
  <c r="CG205" i="2"/>
  <c r="CF205" i="2"/>
  <c r="CE205" i="2"/>
  <c r="CD205" i="2"/>
  <c r="CC205" i="2"/>
  <c r="CN204" i="2"/>
  <c r="CM204" i="2"/>
  <c r="CL204" i="2"/>
  <c r="CI204" i="2"/>
  <c r="CG204" i="2"/>
  <c r="CF204" i="2"/>
  <c r="CE204" i="2"/>
  <c r="CD204" i="2"/>
  <c r="CC204" i="2"/>
  <c r="CN203" i="2"/>
  <c r="CM203" i="2"/>
  <c r="CL203" i="2"/>
  <c r="CI203" i="2"/>
  <c r="CG203" i="2"/>
  <c r="CF203" i="2"/>
  <c r="CE203" i="2"/>
  <c r="CD203" i="2"/>
  <c r="CC203" i="2"/>
  <c r="CN202" i="2"/>
  <c r="CM202" i="2"/>
  <c r="CL202" i="2"/>
  <c r="CI202" i="2"/>
  <c r="CG202" i="2"/>
  <c r="CF202" i="2"/>
  <c r="CE202" i="2"/>
  <c r="CD202" i="2"/>
  <c r="CC202" i="2"/>
  <c r="CN201" i="2"/>
  <c r="CM201" i="2"/>
  <c r="CL201" i="2"/>
  <c r="CI201" i="2"/>
  <c r="CG201" i="2"/>
  <c r="CF201" i="2"/>
  <c r="CE201" i="2"/>
  <c r="CD201" i="2"/>
  <c r="CC201" i="2"/>
  <c r="CN200" i="2"/>
  <c r="CM200" i="2"/>
  <c r="CL200" i="2"/>
  <c r="CI200" i="2"/>
  <c r="CG200" i="2"/>
  <c r="CF200" i="2"/>
  <c r="CE200" i="2"/>
  <c r="CD200" i="2"/>
  <c r="CC200" i="2"/>
  <c r="CN199" i="2"/>
  <c r="CM199" i="2"/>
  <c r="CL199" i="2"/>
  <c r="CI199" i="2"/>
  <c r="CG199" i="2"/>
  <c r="CF199" i="2"/>
  <c r="CE199" i="2"/>
  <c r="CD199" i="2"/>
  <c r="CC199" i="2"/>
  <c r="CN198" i="2"/>
  <c r="CM198" i="2"/>
  <c r="CL198" i="2"/>
  <c r="CI198" i="2"/>
  <c r="CG198" i="2"/>
  <c r="CF198" i="2"/>
  <c r="CE198" i="2"/>
  <c r="CD198" i="2"/>
  <c r="CC198" i="2"/>
  <c r="CN197" i="2"/>
  <c r="CM197" i="2"/>
  <c r="CL197" i="2"/>
  <c r="CI197" i="2"/>
  <c r="CG197" i="2"/>
  <c r="CF197" i="2"/>
  <c r="CE197" i="2"/>
  <c r="CD197" i="2"/>
  <c r="CC197" i="2"/>
  <c r="CN196" i="2"/>
  <c r="CM196" i="2"/>
  <c r="CL196" i="2"/>
  <c r="CI196" i="2"/>
  <c r="CG196" i="2"/>
  <c r="CF196" i="2"/>
  <c r="CE196" i="2"/>
  <c r="CD196" i="2"/>
  <c r="CC196" i="2"/>
  <c r="CN195" i="2"/>
  <c r="CM195" i="2"/>
  <c r="CL195" i="2"/>
  <c r="CI195" i="2"/>
  <c r="CG195" i="2"/>
  <c r="CF195" i="2"/>
  <c r="CE195" i="2"/>
  <c r="CD195" i="2"/>
  <c r="CC195" i="2"/>
  <c r="CN194" i="2"/>
  <c r="CM194" i="2"/>
  <c r="CL194" i="2"/>
  <c r="CI194" i="2"/>
  <c r="CG194" i="2"/>
  <c r="CF194" i="2"/>
  <c r="CE194" i="2"/>
  <c r="CD194" i="2"/>
  <c r="CC194" i="2"/>
  <c r="CN193" i="2"/>
  <c r="CM193" i="2"/>
  <c r="CL193" i="2"/>
  <c r="CI193" i="2"/>
  <c r="CG193" i="2"/>
  <c r="CF193" i="2"/>
  <c r="CE193" i="2"/>
  <c r="CD193" i="2"/>
  <c r="CC193" i="2"/>
  <c r="CN192" i="2"/>
  <c r="CM192" i="2"/>
  <c r="CL192" i="2"/>
  <c r="CI192" i="2"/>
  <c r="CG192" i="2"/>
  <c r="CF192" i="2"/>
  <c r="CE192" i="2"/>
  <c r="CD192" i="2"/>
  <c r="CC192" i="2"/>
  <c r="CN191" i="2"/>
  <c r="CM191" i="2"/>
  <c r="CL191" i="2"/>
  <c r="CI191" i="2"/>
  <c r="CG191" i="2"/>
  <c r="CF191" i="2"/>
  <c r="CE191" i="2"/>
  <c r="CD191" i="2"/>
  <c r="CC191" i="2"/>
  <c r="CN190" i="2"/>
  <c r="CM190" i="2"/>
  <c r="CL190" i="2"/>
  <c r="CI190" i="2"/>
  <c r="CG190" i="2"/>
  <c r="CF190" i="2"/>
  <c r="CE190" i="2"/>
  <c r="CD190" i="2"/>
  <c r="CC190" i="2"/>
  <c r="CN189" i="2"/>
  <c r="CM189" i="2"/>
  <c r="CL189" i="2"/>
  <c r="CI189" i="2"/>
  <c r="CG189" i="2"/>
  <c r="CF189" i="2"/>
  <c r="CE189" i="2"/>
  <c r="CD189" i="2"/>
  <c r="CC189" i="2"/>
  <c r="CN188" i="2"/>
  <c r="CM188" i="2"/>
  <c r="CL188" i="2"/>
  <c r="CI188" i="2"/>
  <c r="CG188" i="2"/>
  <c r="CF188" i="2"/>
  <c r="CE188" i="2"/>
  <c r="CD188" i="2"/>
  <c r="CC188" i="2"/>
  <c r="CN187" i="2"/>
  <c r="CM187" i="2"/>
  <c r="CL187" i="2"/>
  <c r="CI187" i="2"/>
  <c r="CG187" i="2"/>
  <c r="CF187" i="2"/>
  <c r="CE187" i="2"/>
  <c r="CD187" i="2"/>
  <c r="CC187" i="2"/>
  <c r="CN186" i="2"/>
  <c r="CM186" i="2"/>
  <c r="CL186" i="2"/>
  <c r="CI186" i="2"/>
  <c r="CG186" i="2"/>
  <c r="CF186" i="2"/>
  <c r="CE186" i="2"/>
  <c r="CD186" i="2"/>
  <c r="CC186" i="2"/>
  <c r="CN185" i="2"/>
  <c r="CM185" i="2"/>
  <c r="CL185" i="2"/>
  <c r="CI185" i="2"/>
  <c r="CG185" i="2"/>
  <c r="CF185" i="2"/>
  <c r="CE185" i="2"/>
  <c r="CD185" i="2"/>
  <c r="CC185" i="2"/>
  <c r="CN184" i="2"/>
  <c r="CM184" i="2"/>
  <c r="CL184" i="2"/>
  <c r="CI184" i="2"/>
  <c r="CG184" i="2"/>
  <c r="CF184" i="2"/>
  <c r="CE184" i="2"/>
  <c r="CD184" i="2"/>
  <c r="CC184" i="2"/>
  <c r="CN183" i="2"/>
  <c r="CM183" i="2"/>
  <c r="CL183" i="2"/>
  <c r="CI183" i="2"/>
  <c r="CG183" i="2"/>
  <c r="CF183" i="2"/>
  <c r="CE183" i="2"/>
  <c r="CD183" i="2"/>
  <c r="CC183" i="2"/>
  <c r="CN182" i="2"/>
  <c r="CM182" i="2"/>
  <c r="CL182" i="2"/>
  <c r="CI182" i="2"/>
  <c r="CG182" i="2"/>
  <c r="CF182" i="2"/>
  <c r="CE182" i="2"/>
  <c r="CD182" i="2"/>
  <c r="CC182" i="2"/>
  <c r="CN181" i="2"/>
  <c r="CM181" i="2"/>
  <c r="CL181" i="2"/>
  <c r="CI181" i="2"/>
  <c r="CG181" i="2"/>
  <c r="CF181" i="2"/>
  <c r="CE181" i="2"/>
  <c r="CD181" i="2"/>
  <c r="CC181" i="2"/>
  <c r="CN180" i="2"/>
  <c r="CM180" i="2"/>
  <c r="CL180" i="2"/>
  <c r="CI180" i="2"/>
  <c r="CG180" i="2"/>
  <c r="CF180" i="2"/>
  <c r="CE180" i="2"/>
  <c r="CD180" i="2"/>
  <c r="CC180" i="2"/>
  <c r="CN179" i="2"/>
  <c r="CM179" i="2"/>
  <c r="CL179" i="2"/>
  <c r="CI179" i="2"/>
  <c r="CG179" i="2"/>
  <c r="CF179" i="2"/>
  <c r="CE179" i="2"/>
  <c r="CD179" i="2"/>
  <c r="CC179" i="2"/>
  <c r="CN178" i="2"/>
  <c r="CM178" i="2"/>
  <c r="CL178" i="2"/>
  <c r="CI178" i="2"/>
  <c r="CG178" i="2"/>
  <c r="CF178" i="2"/>
  <c r="CE178" i="2"/>
  <c r="CD178" i="2"/>
  <c r="CC178" i="2"/>
  <c r="CN177" i="2"/>
  <c r="CM177" i="2"/>
  <c r="CL177" i="2"/>
  <c r="CI177" i="2"/>
  <c r="CG177" i="2"/>
  <c r="CF177" i="2"/>
  <c r="CE177" i="2"/>
  <c r="CD177" i="2"/>
  <c r="CC177" i="2"/>
  <c r="CN176" i="2"/>
  <c r="CM176" i="2"/>
  <c r="CL176" i="2"/>
  <c r="CI176" i="2"/>
  <c r="CG176" i="2"/>
  <c r="CF176" i="2"/>
  <c r="CE176" i="2"/>
  <c r="CD176" i="2"/>
  <c r="CC176" i="2"/>
  <c r="CN175" i="2"/>
  <c r="CM175" i="2"/>
  <c r="CL175" i="2"/>
  <c r="CI175" i="2"/>
  <c r="CG175" i="2"/>
  <c r="CF175" i="2"/>
  <c r="CE175" i="2"/>
  <c r="CD175" i="2"/>
  <c r="CC175" i="2"/>
  <c r="CN174" i="2"/>
  <c r="CM174" i="2"/>
  <c r="CL174" i="2"/>
  <c r="CI174" i="2"/>
  <c r="CG174" i="2"/>
  <c r="CF174" i="2"/>
  <c r="CE174" i="2"/>
  <c r="CD174" i="2"/>
  <c r="CC174" i="2"/>
  <c r="CN173" i="2"/>
  <c r="CM173" i="2"/>
  <c r="CL173" i="2"/>
  <c r="CI173" i="2"/>
  <c r="CG173" i="2"/>
  <c r="CF173" i="2"/>
  <c r="CE173" i="2"/>
  <c r="CD173" i="2"/>
  <c r="CC173" i="2"/>
  <c r="CN172" i="2"/>
  <c r="CM172" i="2"/>
  <c r="CL172" i="2"/>
  <c r="CI172" i="2"/>
  <c r="CG172" i="2"/>
  <c r="CF172" i="2"/>
  <c r="CE172" i="2"/>
  <c r="CD172" i="2"/>
  <c r="CC172" i="2"/>
  <c r="CN171" i="2"/>
  <c r="CM171" i="2"/>
  <c r="CL171" i="2"/>
  <c r="CI171" i="2"/>
  <c r="CG171" i="2"/>
  <c r="CF171" i="2"/>
  <c r="CE171" i="2"/>
  <c r="CD171" i="2"/>
  <c r="CC171" i="2"/>
  <c r="CN170" i="2"/>
  <c r="CM170" i="2"/>
  <c r="CL170" i="2"/>
  <c r="CI170" i="2"/>
  <c r="CG170" i="2"/>
  <c r="CF170" i="2"/>
  <c r="CE170" i="2"/>
  <c r="CD170" i="2"/>
  <c r="CC170" i="2"/>
  <c r="CN169" i="2"/>
  <c r="CM169" i="2"/>
  <c r="CL169" i="2"/>
  <c r="CI169" i="2"/>
  <c r="CG169" i="2"/>
  <c r="CF169" i="2"/>
  <c r="CE169" i="2"/>
  <c r="CD169" i="2"/>
  <c r="CC169" i="2"/>
  <c r="CN168" i="2"/>
  <c r="CM168" i="2"/>
  <c r="CL168" i="2"/>
  <c r="CI168" i="2"/>
  <c r="CG168" i="2"/>
  <c r="CF168" i="2"/>
  <c r="CE168" i="2"/>
  <c r="CD168" i="2"/>
  <c r="CC168" i="2"/>
  <c r="CN167" i="2"/>
  <c r="CM167" i="2"/>
  <c r="CL167" i="2"/>
  <c r="CI167" i="2"/>
  <c r="CG167" i="2"/>
  <c r="CF167" i="2"/>
  <c r="CE167" i="2"/>
  <c r="CD167" i="2"/>
  <c r="CC167" i="2"/>
  <c r="CN166" i="2"/>
  <c r="CM166" i="2"/>
  <c r="CL166" i="2"/>
  <c r="CI166" i="2"/>
  <c r="CG166" i="2"/>
  <c r="CF166" i="2"/>
  <c r="CE166" i="2"/>
  <c r="CD166" i="2"/>
  <c r="CC166" i="2"/>
  <c r="CN165" i="2"/>
  <c r="CM165" i="2"/>
  <c r="CL165" i="2"/>
  <c r="CI165" i="2"/>
  <c r="CG165" i="2"/>
  <c r="CF165" i="2"/>
  <c r="CE165" i="2"/>
  <c r="CD165" i="2"/>
  <c r="CC165" i="2"/>
  <c r="CN164" i="2"/>
  <c r="CM164" i="2"/>
  <c r="CL164" i="2"/>
  <c r="CI164" i="2"/>
  <c r="CG164" i="2"/>
  <c r="CF164" i="2"/>
  <c r="CE164" i="2"/>
  <c r="CD164" i="2"/>
  <c r="CC164" i="2"/>
  <c r="CN163" i="2"/>
  <c r="CM163" i="2"/>
  <c r="CL163" i="2"/>
  <c r="CI163" i="2"/>
  <c r="CG163" i="2"/>
  <c r="CF163" i="2"/>
  <c r="CE163" i="2"/>
  <c r="CD163" i="2"/>
  <c r="CC163" i="2"/>
  <c r="CN162" i="2"/>
  <c r="CM162" i="2"/>
  <c r="CL162" i="2"/>
  <c r="CI162" i="2"/>
  <c r="CG162" i="2"/>
  <c r="CF162" i="2"/>
  <c r="CE162" i="2"/>
  <c r="CD162" i="2"/>
  <c r="CC162" i="2"/>
  <c r="CN161" i="2"/>
  <c r="CM161" i="2"/>
  <c r="CL161" i="2"/>
  <c r="CI161" i="2"/>
  <c r="CG161" i="2"/>
  <c r="CF161" i="2"/>
  <c r="CE161" i="2"/>
  <c r="CD161" i="2"/>
  <c r="CC161" i="2"/>
  <c r="CN160" i="2"/>
  <c r="CM160" i="2"/>
  <c r="CL160" i="2"/>
  <c r="CI160" i="2"/>
  <c r="CG160" i="2"/>
  <c r="CF160" i="2"/>
  <c r="CE160" i="2"/>
  <c r="CD160" i="2"/>
  <c r="CC160" i="2"/>
  <c r="CN159" i="2"/>
  <c r="CM159" i="2"/>
  <c r="CL159" i="2"/>
  <c r="CI159" i="2"/>
  <c r="CG159" i="2"/>
  <c r="CF159" i="2"/>
  <c r="CE159" i="2"/>
  <c r="CD159" i="2"/>
  <c r="CC159" i="2"/>
  <c r="CN158" i="2"/>
  <c r="CM158" i="2"/>
  <c r="CL158" i="2"/>
  <c r="CI158" i="2"/>
  <c r="CG158" i="2"/>
  <c r="CF158" i="2"/>
  <c r="CE158" i="2"/>
  <c r="CD158" i="2"/>
  <c r="CC158" i="2"/>
  <c r="CN157" i="2"/>
  <c r="CM157" i="2"/>
  <c r="CL157" i="2"/>
  <c r="CI157" i="2"/>
  <c r="CG157" i="2"/>
  <c r="CF157" i="2"/>
  <c r="CE157" i="2"/>
  <c r="CD157" i="2"/>
  <c r="CC157" i="2"/>
  <c r="CN156" i="2"/>
  <c r="CM156" i="2"/>
  <c r="CL156" i="2"/>
  <c r="CI156" i="2"/>
  <c r="CG156" i="2"/>
  <c r="CF156" i="2"/>
  <c r="CE156" i="2"/>
  <c r="CD156" i="2"/>
  <c r="CC156" i="2"/>
  <c r="CN155" i="2"/>
  <c r="CM155" i="2"/>
  <c r="CL155" i="2"/>
  <c r="CI155" i="2"/>
  <c r="CG155" i="2"/>
  <c r="CF155" i="2"/>
  <c r="CE155" i="2"/>
  <c r="CD155" i="2"/>
  <c r="CC155" i="2"/>
  <c r="CN154" i="2"/>
  <c r="CM154" i="2"/>
  <c r="CL154" i="2"/>
  <c r="CI154" i="2"/>
  <c r="CG154" i="2"/>
  <c r="CF154" i="2"/>
  <c r="CE154" i="2"/>
  <c r="CD154" i="2"/>
  <c r="CC154" i="2"/>
  <c r="CN153" i="2"/>
  <c r="CM153" i="2"/>
  <c r="CL153" i="2"/>
  <c r="CI153" i="2"/>
  <c r="CG153" i="2"/>
  <c r="CF153" i="2"/>
  <c r="CE153" i="2"/>
  <c r="CD153" i="2"/>
  <c r="CC153" i="2"/>
  <c r="CN152" i="2"/>
  <c r="CM152" i="2"/>
  <c r="CL152" i="2"/>
  <c r="CI152" i="2"/>
  <c r="CG152" i="2"/>
  <c r="CF152" i="2"/>
  <c r="CE152" i="2"/>
  <c r="CD152" i="2"/>
  <c r="CC152" i="2"/>
  <c r="CN151" i="2"/>
  <c r="CM151" i="2"/>
  <c r="CL151" i="2"/>
  <c r="CI151" i="2"/>
  <c r="CG151" i="2"/>
  <c r="CF151" i="2"/>
  <c r="CE151" i="2"/>
  <c r="CD151" i="2"/>
  <c r="CC151" i="2"/>
  <c r="CN150" i="2"/>
  <c r="CM150" i="2"/>
  <c r="CL150" i="2"/>
  <c r="CI150" i="2"/>
  <c r="CG150" i="2"/>
  <c r="CF150" i="2"/>
  <c r="CE150" i="2"/>
  <c r="CD150" i="2"/>
  <c r="CC150" i="2"/>
  <c r="CN149" i="2"/>
  <c r="CM149" i="2"/>
  <c r="CL149" i="2"/>
  <c r="CI149" i="2"/>
  <c r="CG149" i="2"/>
  <c r="CF149" i="2"/>
  <c r="CE149" i="2"/>
  <c r="CD149" i="2"/>
  <c r="CC149" i="2"/>
  <c r="CN148" i="2"/>
  <c r="CM148" i="2"/>
  <c r="CL148" i="2"/>
  <c r="CI148" i="2"/>
  <c r="CG148" i="2"/>
  <c r="CF148" i="2"/>
  <c r="CE148" i="2"/>
  <c r="CD148" i="2"/>
  <c r="CC148" i="2"/>
  <c r="CN147" i="2"/>
  <c r="CM147" i="2"/>
  <c r="CL147" i="2"/>
  <c r="CI147" i="2"/>
  <c r="CG147" i="2"/>
  <c r="CF147" i="2"/>
  <c r="CE147" i="2"/>
  <c r="CD147" i="2"/>
  <c r="CC147" i="2"/>
  <c r="CN146" i="2"/>
  <c r="CM146" i="2"/>
  <c r="CL146" i="2"/>
  <c r="CI146" i="2"/>
  <c r="CG146" i="2"/>
  <c r="CF146" i="2"/>
  <c r="CE146" i="2"/>
  <c r="CD146" i="2"/>
  <c r="CC146" i="2"/>
  <c r="CN145" i="2"/>
  <c r="CM145" i="2"/>
  <c r="CL145" i="2"/>
  <c r="CI145" i="2"/>
  <c r="CG145" i="2"/>
  <c r="CF145" i="2"/>
  <c r="CE145" i="2"/>
  <c r="CD145" i="2"/>
  <c r="CC145" i="2"/>
  <c r="CN144" i="2"/>
  <c r="CM144" i="2"/>
  <c r="CL144" i="2"/>
  <c r="CI144" i="2"/>
  <c r="CG144" i="2"/>
  <c r="CF144" i="2"/>
  <c r="CE144" i="2"/>
  <c r="CD144" i="2"/>
  <c r="CC144" i="2"/>
  <c r="CN143" i="2"/>
  <c r="CM143" i="2"/>
  <c r="CL143" i="2"/>
  <c r="CI143" i="2"/>
  <c r="CG143" i="2"/>
  <c r="CF143" i="2"/>
  <c r="CE143" i="2"/>
  <c r="CD143" i="2"/>
  <c r="CC143" i="2"/>
  <c r="CN142" i="2"/>
  <c r="CM142" i="2"/>
  <c r="CL142" i="2"/>
  <c r="CI142" i="2"/>
  <c r="CG142" i="2"/>
  <c r="CF142" i="2"/>
  <c r="CE142" i="2"/>
  <c r="CD142" i="2"/>
  <c r="CC142" i="2"/>
  <c r="CN141" i="2"/>
  <c r="CM141" i="2"/>
  <c r="CL141" i="2"/>
  <c r="CI141" i="2"/>
  <c r="CG141" i="2"/>
  <c r="CF141" i="2"/>
  <c r="CE141" i="2"/>
  <c r="CD141" i="2"/>
  <c r="CC141" i="2"/>
  <c r="CN140" i="2"/>
  <c r="CM140" i="2"/>
  <c r="CL140" i="2"/>
  <c r="CI140" i="2"/>
  <c r="CG140" i="2"/>
  <c r="CF140" i="2"/>
  <c r="CE140" i="2"/>
  <c r="CD140" i="2"/>
  <c r="CC140" i="2"/>
  <c r="CN139" i="2"/>
  <c r="CM139" i="2"/>
  <c r="CL139" i="2"/>
  <c r="CI139" i="2"/>
  <c r="CG139" i="2"/>
  <c r="CF139" i="2"/>
  <c r="CE139" i="2"/>
  <c r="CD139" i="2"/>
  <c r="CC139" i="2"/>
  <c r="CN138" i="2"/>
  <c r="CM138" i="2"/>
  <c r="CL138" i="2"/>
  <c r="CI138" i="2"/>
  <c r="CG138" i="2"/>
  <c r="CF138" i="2"/>
  <c r="CE138" i="2"/>
  <c r="CD138" i="2"/>
  <c r="CC138" i="2"/>
  <c r="CN137" i="2"/>
  <c r="CM137" i="2"/>
  <c r="CL137" i="2"/>
  <c r="CI137" i="2"/>
  <c r="CG137" i="2"/>
  <c r="CF137" i="2"/>
  <c r="CE137" i="2"/>
  <c r="CD137" i="2"/>
  <c r="CC137" i="2"/>
  <c r="CN136" i="2"/>
  <c r="CM136" i="2"/>
  <c r="CL136" i="2"/>
  <c r="CI136" i="2"/>
  <c r="CG136" i="2"/>
  <c r="CF136" i="2"/>
  <c r="CE136" i="2"/>
  <c r="CD136" i="2"/>
  <c r="CC136" i="2"/>
  <c r="CN135" i="2"/>
  <c r="CM135" i="2"/>
  <c r="CL135" i="2"/>
  <c r="CI135" i="2"/>
  <c r="CG135" i="2"/>
  <c r="CF135" i="2"/>
  <c r="CE135" i="2"/>
  <c r="CD135" i="2"/>
  <c r="CC135" i="2"/>
  <c r="CN134" i="2"/>
  <c r="CM134" i="2"/>
  <c r="CL134" i="2"/>
  <c r="CI134" i="2"/>
  <c r="CG134" i="2"/>
  <c r="CF134" i="2"/>
  <c r="CE134" i="2"/>
  <c r="CD134" i="2"/>
  <c r="CC134" i="2"/>
  <c r="CN133" i="2"/>
  <c r="CM133" i="2"/>
  <c r="CL133" i="2"/>
  <c r="CI133" i="2"/>
  <c r="CG133" i="2"/>
  <c r="CF133" i="2"/>
  <c r="CE133" i="2"/>
  <c r="CD133" i="2"/>
  <c r="CC133" i="2"/>
  <c r="CN132" i="2"/>
  <c r="CM132" i="2"/>
  <c r="CL132" i="2"/>
  <c r="CI132" i="2"/>
  <c r="CG132" i="2"/>
  <c r="CF132" i="2"/>
  <c r="CE132" i="2"/>
  <c r="CD132" i="2"/>
  <c r="CC132" i="2"/>
  <c r="CN131" i="2"/>
  <c r="CM131" i="2"/>
  <c r="CL131" i="2"/>
  <c r="CI131" i="2"/>
  <c r="CG131" i="2"/>
  <c r="CF131" i="2"/>
  <c r="CE131" i="2"/>
  <c r="CD131" i="2"/>
  <c r="CC131" i="2"/>
  <c r="CN130" i="2"/>
  <c r="CM130" i="2"/>
  <c r="CL130" i="2"/>
  <c r="CI130" i="2"/>
  <c r="CG130" i="2"/>
  <c r="CF130" i="2"/>
  <c r="CE130" i="2"/>
  <c r="CD130" i="2"/>
  <c r="CC130" i="2"/>
  <c r="CN129" i="2"/>
  <c r="CM129" i="2"/>
  <c r="CL129" i="2"/>
  <c r="CI129" i="2"/>
  <c r="CG129" i="2"/>
  <c r="CF129" i="2"/>
  <c r="CE129" i="2"/>
  <c r="CD129" i="2"/>
  <c r="CC129" i="2"/>
  <c r="CN128" i="2"/>
  <c r="CM128" i="2"/>
  <c r="CL128" i="2"/>
  <c r="CI128" i="2"/>
  <c r="CG128" i="2"/>
  <c r="CF128" i="2"/>
  <c r="CE128" i="2"/>
  <c r="CD128" i="2"/>
  <c r="CC128" i="2"/>
  <c r="CN127" i="2"/>
  <c r="CM127" i="2"/>
  <c r="CL127" i="2"/>
  <c r="CI127" i="2"/>
  <c r="CG127" i="2"/>
  <c r="CF127" i="2"/>
  <c r="CE127" i="2"/>
  <c r="CD127" i="2"/>
  <c r="CC127" i="2"/>
  <c r="CN126" i="2"/>
  <c r="CM126" i="2"/>
  <c r="CL126" i="2"/>
  <c r="CI126" i="2"/>
  <c r="CG126" i="2"/>
  <c r="CF126" i="2"/>
  <c r="CE126" i="2"/>
  <c r="CD126" i="2"/>
  <c r="CC126" i="2"/>
  <c r="CN125" i="2"/>
  <c r="CM125" i="2"/>
  <c r="CL125" i="2"/>
  <c r="CI125" i="2"/>
  <c r="CG125" i="2"/>
  <c r="CF125" i="2"/>
  <c r="CE125" i="2"/>
  <c r="CD125" i="2"/>
  <c r="CC125" i="2"/>
  <c r="CN124" i="2"/>
  <c r="CM124" i="2"/>
  <c r="CL124" i="2"/>
  <c r="CI124" i="2"/>
  <c r="CG124" i="2"/>
  <c r="CF124" i="2"/>
  <c r="CE124" i="2"/>
  <c r="CD124" i="2"/>
  <c r="CC124" i="2"/>
  <c r="CN123" i="2"/>
  <c r="CM123" i="2"/>
  <c r="CL123" i="2"/>
  <c r="CI123" i="2"/>
  <c r="CG123" i="2"/>
  <c r="CF123" i="2"/>
  <c r="CE123" i="2"/>
  <c r="CD123" i="2"/>
  <c r="CC123" i="2"/>
  <c r="CN122" i="2"/>
  <c r="CM122" i="2"/>
  <c r="CL122" i="2"/>
  <c r="CI122" i="2"/>
  <c r="CG122" i="2"/>
  <c r="CF122" i="2"/>
  <c r="CE122" i="2"/>
  <c r="CD122" i="2"/>
  <c r="CC122" i="2"/>
  <c r="CN121" i="2"/>
  <c r="CM121" i="2"/>
  <c r="CL121" i="2"/>
  <c r="CI121" i="2"/>
  <c r="CG121" i="2"/>
  <c r="CF121" i="2"/>
  <c r="CE121" i="2"/>
  <c r="CD121" i="2"/>
  <c r="CC121" i="2"/>
  <c r="CN120" i="2"/>
  <c r="CM120" i="2"/>
  <c r="CL120" i="2"/>
  <c r="CI120" i="2"/>
  <c r="CG120" i="2"/>
  <c r="CF120" i="2"/>
  <c r="CE120" i="2"/>
  <c r="CD120" i="2"/>
  <c r="CC120" i="2"/>
  <c r="CN119" i="2"/>
  <c r="CM119" i="2"/>
  <c r="CL119" i="2"/>
  <c r="CI119" i="2"/>
  <c r="CG119" i="2"/>
  <c r="CF119" i="2"/>
  <c r="CE119" i="2"/>
  <c r="CD119" i="2"/>
  <c r="CC119" i="2"/>
  <c r="CN118" i="2"/>
  <c r="CM118" i="2"/>
  <c r="CL118" i="2"/>
  <c r="CI118" i="2"/>
  <c r="CG118" i="2"/>
  <c r="CF118" i="2"/>
  <c r="CE118" i="2"/>
  <c r="CD118" i="2"/>
  <c r="CC118" i="2"/>
  <c r="CN117" i="2"/>
  <c r="CM117" i="2"/>
  <c r="CL117" i="2"/>
  <c r="CI117" i="2"/>
  <c r="CG117" i="2"/>
  <c r="CF117" i="2"/>
  <c r="CE117" i="2"/>
  <c r="CD117" i="2"/>
  <c r="CC117" i="2"/>
  <c r="CN116" i="2"/>
  <c r="CM116" i="2"/>
  <c r="CL116" i="2"/>
  <c r="CI116" i="2"/>
  <c r="CG116" i="2"/>
  <c r="CF116" i="2"/>
  <c r="CE116" i="2"/>
  <c r="CD116" i="2"/>
  <c r="CC116" i="2"/>
  <c r="CN115" i="2"/>
  <c r="CM115" i="2"/>
  <c r="CL115" i="2"/>
  <c r="CI115" i="2"/>
  <c r="CG115" i="2"/>
  <c r="CF115" i="2"/>
  <c r="CE115" i="2"/>
  <c r="CD115" i="2"/>
  <c r="CC115" i="2"/>
  <c r="CN114" i="2"/>
  <c r="CM114" i="2"/>
  <c r="CL114" i="2"/>
  <c r="CI114" i="2"/>
  <c r="CG114" i="2"/>
  <c r="CF114" i="2"/>
  <c r="CE114" i="2"/>
  <c r="CD114" i="2"/>
  <c r="CC114" i="2"/>
  <c r="CN113" i="2"/>
  <c r="CM113" i="2"/>
  <c r="CL113" i="2"/>
  <c r="CI113" i="2"/>
  <c r="CG113" i="2"/>
  <c r="CF113" i="2"/>
  <c r="CE113" i="2"/>
  <c r="CD113" i="2"/>
  <c r="CC113" i="2"/>
  <c r="CN112" i="2"/>
  <c r="CM112" i="2"/>
  <c r="CL112" i="2"/>
  <c r="CI112" i="2"/>
  <c r="CG112" i="2"/>
  <c r="CF112" i="2"/>
  <c r="CE112" i="2"/>
  <c r="CD112" i="2"/>
  <c r="CC112" i="2"/>
  <c r="CN111" i="2"/>
  <c r="CM111" i="2"/>
  <c r="CL111" i="2"/>
  <c r="CI111" i="2"/>
  <c r="CG111" i="2"/>
  <c r="CF111" i="2"/>
  <c r="CE111" i="2"/>
  <c r="CD111" i="2"/>
  <c r="CC111" i="2"/>
  <c r="CN110" i="2"/>
  <c r="CM110" i="2"/>
  <c r="CL110" i="2"/>
  <c r="CI110" i="2"/>
  <c r="CG110" i="2"/>
  <c r="CF110" i="2"/>
  <c r="CE110" i="2"/>
  <c r="CD110" i="2"/>
  <c r="CC110" i="2"/>
  <c r="CN109" i="2"/>
  <c r="CM109" i="2"/>
  <c r="CL109" i="2"/>
  <c r="CI109" i="2"/>
  <c r="CG109" i="2"/>
  <c r="CF109" i="2"/>
  <c r="CE109" i="2"/>
  <c r="CD109" i="2"/>
  <c r="CC109" i="2"/>
  <c r="CN108" i="2"/>
  <c r="CM108" i="2"/>
  <c r="CL108" i="2"/>
  <c r="CI108" i="2"/>
  <c r="CG108" i="2"/>
  <c r="CF108" i="2"/>
  <c r="CE108" i="2"/>
  <c r="CD108" i="2"/>
  <c r="CC108" i="2"/>
  <c r="CN107" i="2"/>
  <c r="CM107" i="2"/>
  <c r="CL107" i="2"/>
  <c r="CI107" i="2"/>
  <c r="CG107" i="2"/>
  <c r="CF107" i="2"/>
  <c r="CE107" i="2"/>
  <c r="CD107" i="2"/>
  <c r="CC107" i="2"/>
  <c r="CN106" i="2"/>
  <c r="CM106" i="2"/>
  <c r="CL106" i="2"/>
  <c r="CI106" i="2"/>
  <c r="CG106" i="2"/>
  <c r="CF106" i="2"/>
  <c r="CE106" i="2"/>
  <c r="CD106" i="2"/>
  <c r="CC106" i="2"/>
  <c r="CN105" i="2"/>
  <c r="CM105" i="2"/>
  <c r="CL105" i="2"/>
  <c r="CI105" i="2"/>
  <c r="CG105" i="2"/>
  <c r="CF105" i="2"/>
  <c r="CE105" i="2"/>
  <c r="CD105" i="2"/>
  <c r="CC105" i="2"/>
  <c r="CN104" i="2"/>
  <c r="CM104" i="2"/>
  <c r="CL104" i="2"/>
  <c r="CI104" i="2"/>
  <c r="CG104" i="2"/>
  <c r="CF104" i="2"/>
  <c r="CE104" i="2"/>
  <c r="CD104" i="2"/>
  <c r="CC104" i="2"/>
  <c r="CN103" i="2"/>
  <c r="CM103" i="2"/>
  <c r="CL103" i="2"/>
  <c r="CI103" i="2"/>
  <c r="CG103" i="2"/>
  <c r="CF103" i="2"/>
  <c r="CE103" i="2"/>
  <c r="CD103" i="2"/>
  <c r="CC103" i="2"/>
  <c r="CN102" i="2"/>
  <c r="CM102" i="2"/>
  <c r="CL102" i="2"/>
  <c r="CI102" i="2"/>
  <c r="CG102" i="2"/>
  <c r="CF102" i="2"/>
  <c r="CE102" i="2"/>
  <c r="CD102" i="2"/>
  <c r="CC102" i="2"/>
  <c r="CN101" i="2"/>
  <c r="CM101" i="2"/>
  <c r="CL101" i="2"/>
  <c r="CI101" i="2"/>
  <c r="CG101" i="2"/>
  <c r="CF101" i="2"/>
  <c r="CE101" i="2"/>
  <c r="CD101" i="2"/>
  <c r="CC101" i="2"/>
  <c r="CN100" i="2"/>
  <c r="CM100" i="2"/>
  <c r="CL100" i="2"/>
  <c r="CI100" i="2"/>
  <c r="CG100" i="2"/>
  <c r="CF100" i="2"/>
  <c r="CE100" i="2"/>
  <c r="CD100" i="2"/>
  <c r="CC100" i="2"/>
  <c r="CN99" i="2"/>
  <c r="CM99" i="2"/>
  <c r="CL99" i="2"/>
  <c r="CI99" i="2"/>
  <c r="CG99" i="2"/>
  <c r="CF99" i="2"/>
  <c r="CE99" i="2"/>
  <c r="CD99" i="2"/>
  <c r="CC99" i="2"/>
  <c r="CN98" i="2"/>
  <c r="CM98" i="2"/>
  <c r="CL98" i="2"/>
  <c r="CI98" i="2"/>
  <c r="CG98" i="2"/>
  <c r="CF98" i="2"/>
  <c r="CE98" i="2"/>
  <c r="CD98" i="2"/>
  <c r="CC98" i="2"/>
  <c r="CN97" i="2"/>
  <c r="CM97" i="2"/>
  <c r="CL97" i="2"/>
  <c r="CI97" i="2"/>
  <c r="CG97" i="2"/>
  <c r="CF97" i="2"/>
  <c r="CE97" i="2"/>
  <c r="CD97" i="2"/>
  <c r="CC97" i="2"/>
  <c r="CN96" i="2"/>
  <c r="CM96" i="2"/>
  <c r="CL96" i="2"/>
  <c r="CI96" i="2"/>
  <c r="CG96" i="2"/>
  <c r="CF96" i="2"/>
  <c r="CE96" i="2"/>
  <c r="CD96" i="2"/>
  <c r="CC96" i="2"/>
  <c r="CN95" i="2"/>
  <c r="CM95" i="2"/>
  <c r="CL95" i="2"/>
  <c r="CI95" i="2"/>
  <c r="CG95" i="2"/>
  <c r="CF95" i="2"/>
  <c r="CE95" i="2"/>
  <c r="CD95" i="2"/>
  <c r="CC95" i="2"/>
  <c r="CN94" i="2"/>
  <c r="CM94" i="2"/>
  <c r="CL94" i="2"/>
  <c r="CI94" i="2"/>
  <c r="CG94" i="2"/>
  <c r="CF94" i="2"/>
  <c r="CE94" i="2"/>
  <c r="CD94" i="2"/>
  <c r="CC94" i="2"/>
  <c r="CN93" i="2"/>
  <c r="CM93" i="2"/>
  <c r="CL93" i="2"/>
  <c r="CI93" i="2"/>
  <c r="CG93" i="2"/>
  <c r="CF93" i="2"/>
  <c r="CE93" i="2"/>
  <c r="CD93" i="2"/>
  <c r="CC93" i="2"/>
  <c r="CN92" i="2"/>
  <c r="CM92" i="2"/>
  <c r="CL92" i="2"/>
  <c r="CI92" i="2"/>
  <c r="CG92" i="2"/>
  <c r="CF92" i="2"/>
  <c r="CE92" i="2"/>
  <c r="CD92" i="2"/>
  <c r="CC92" i="2"/>
  <c r="CN91" i="2"/>
  <c r="CM91" i="2"/>
  <c r="CL91" i="2"/>
  <c r="CI91" i="2"/>
  <c r="CG91" i="2"/>
  <c r="CF91" i="2"/>
  <c r="CE91" i="2"/>
  <c r="CD91" i="2"/>
  <c r="CC91" i="2"/>
  <c r="CN90" i="2"/>
  <c r="CM90" i="2"/>
  <c r="CL90" i="2"/>
  <c r="CI90" i="2"/>
  <c r="CG90" i="2"/>
  <c r="CF90" i="2"/>
  <c r="CE90" i="2"/>
  <c r="CD90" i="2"/>
  <c r="CC90" i="2"/>
  <c r="CN89" i="2"/>
  <c r="CM89" i="2"/>
  <c r="CL89" i="2"/>
  <c r="CI89" i="2"/>
  <c r="CG89" i="2"/>
  <c r="CF89" i="2"/>
  <c r="CE89" i="2"/>
  <c r="CD89" i="2"/>
  <c r="CC89" i="2"/>
  <c r="CN88" i="2"/>
  <c r="CM88" i="2"/>
  <c r="CL88" i="2"/>
  <c r="CI88" i="2"/>
  <c r="CG88" i="2"/>
  <c r="CF88" i="2"/>
  <c r="CE88" i="2"/>
  <c r="CD88" i="2"/>
  <c r="CC88" i="2"/>
  <c r="CN87" i="2"/>
  <c r="CM87" i="2"/>
  <c r="CL87" i="2"/>
  <c r="CI87" i="2"/>
  <c r="CG87" i="2"/>
  <c r="CF87" i="2"/>
  <c r="CE87" i="2"/>
  <c r="CD87" i="2"/>
  <c r="CC87" i="2"/>
  <c r="CN86" i="2"/>
  <c r="CM86" i="2"/>
  <c r="CL86" i="2"/>
  <c r="CI86" i="2"/>
  <c r="CG86" i="2"/>
  <c r="CF86" i="2"/>
  <c r="CE86" i="2"/>
  <c r="CD86" i="2"/>
  <c r="CC86" i="2"/>
  <c r="CN85" i="2"/>
  <c r="CM85" i="2"/>
  <c r="CL85" i="2"/>
  <c r="CI85" i="2"/>
  <c r="CG85" i="2"/>
  <c r="CF85" i="2"/>
  <c r="CE85" i="2"/>
  <c r="CD85" i="2"/>
  <c r="CC85" i="2"/>
  <c r="CN84" i="2"/>
  <c r="CM84" i="2"/>
  <c r="CL84" i="2"/>
  <c r="CI84" i="2"/>
  <c r="CG84" i="2"/>
  <c r="CF84" i="2"/>
  <c r="CE84" i="2"/>
  <c r="CD84" i="2"/>
  <c r="CC84" i="2"/>
  <c r="CN83" i="2"/>
  <c r="CM83" i="2"/>
  <c r="CL83" i="2"/>
  <c r="CI83" i="2"/>
  <c r="CG83" i="2"/>
  <c r="CF83" i="2"/>
  <c r="CE83" i="2"/>
  <c r="CD83" i="2"/>
  <c r="CC83" i="2"/>
  <c r="CN82" i="2"/>
  <c r="CM82" i="2"/>
  <c r="CL82" i="2"/>
  <c r="CI82" i="2"/>
  <c r="CG82" i="2"/>
  <c r="CF82" i="2"/>
  <c r="CE82" i="2"/>
  <c r="CD82" i="2"/>
  <c r="CC82" i="2"/>
  <c r="CN81" i="2"/>
  <c r="CM81" i="2"/>
  <c r="CL81" i="2"/>
  <c r="CI81" i="2"/>
  <c r="CG81" i="2"/>
  <c r="CF81" i="2"/>
  <c r="CE81" i="2"/>
  <c r="CD81" i="2"/>
  <c r="CC81" i="2"/>
  <c r="CN80" i="2"/>
  <c r="CM80" i="2"/>
  <c r="CL80" i="2"/>
  <c r="CI80" i="2"/>
  <c r="CG80" i="2"/>
  <c r="CF80" i="2"/>
  <c r="CE80" i="2"/>
  <c r="CD80" i="2"/>
  <c r="CC80" i="2"/>
  <c r="CN79" i="2"/>
  <c r="CM79" i="2"/>
  <c r="CL79" i="2"/>
  <c r="CI79" i="2"/>
  <c r="CG79" i="2"/>
  <c r="CF79" i="2"/>
  <c r="CE79" i="2"/>
  <c r="CD79" i="2"/>
  <c r="CC79" i="2"/>
  <c r="CN78" i="2"/>
  <c r="CM78" i="2"/>
  <c r="CL78" i="2"/>
  <c r="CI78" i="2"/>
  <c r="CG78" i="2"/>
  <c r="CF78" i="2"/>
  <c r="CE78" i="2"/>
  <c r="CD78" i="2"/>
  <c r="CC78" i="2"/>
  <c r="CN77" i="2"/>
  <c r="CM77" i="2"/>
  <c r="CL77" i="2"/>
  <c r="CI77" i="2"/>
  <c r="CG77" i="2"/>
  <c r="CF77" i="2"/>
  <c r="CE77" i="2"/>
  <c r="CD77" i="2"/>
  <c r="CC77" i="2"/>
  <c r="CN76" i="2"/>
  <c r="CM76" i="2"/>
  <c r="CL76" i="2"/>
  <c r="CI76" i="2"/>
  <c r="CG76" i="2"/>
  <c r="CF76" i="2"/>
  <c r="CE76" i="2"/>
  <c r="CD76" i="2"/>
  <c r="CC76" i="2"/>
  <c r="CN75" i="2"/>
  <c r="CM75" i="2"/>
  <c r="CL75" i="2"/>
  <c r="CI75" i="2"/>
  <c r="CG75" i="2"/>
  <c r="CF75" i="2"/>
  <c r="CE75" i="2"/>
  <c r="CD75" i="2"/>
  <c r="CC75" i="2"/>
  <c r="CN74" i="2"/>
  <c r="CM74" i="2"/>
  <c r="CL74" i="2"/>
  <c r="CI74" i="2"/>
  <c r="CG74" i="2"/>
  <c r="CF74" i="2"/>
  <c r="CE74" i="2"/>
  <c r="CD74" i="2"/>
  <c r="CC74" i="2"/>
  <c r="CN73" i="2"/>
  <c r="CM73" i="2"/>
  <c r="CL73" i="2"/>
  <c r="CI73" i="2"/>
  <c r="CG73" i="2"/>
  <c r="CF73" i="2"/>
  <c r="CE73" i="2"/>
  <c r="CD73" i="2"/>
  <c r="CC73" i="2"/>
  <c r="CN72" i="2"/>
  <c r="CM72" i="2"/>
  <c r="CL72" i="2"/>
  <c r="CI72" i="2"/>
  <c r="CG72" i="2"/>
  <c r="CF72" i="2"/>
  <c r="CE72" i="2"/>
  <c r="CD72" i="2"/>
  <c r="CC72" i="2"/>
  <c r="CN71" i="2"/>
  <c r="CM71" i="2"/>
  <c r="CL71" i="2"/>
  <c r="CI71" i="2"/>
  <c r="CG71" i="2"/>
  <c r="CF71" i="2"/>
  <c r="CE71" i="2"/>
  <c r="CD71" i="2"/>
  <c r="CC71" i="2"/>
  <c r="CN70" i="2"/>
  <c r="CM70" i="2"/>
  <c r="CL70" i="2"/>
  <c r="CI70" i="2"/>
  <c r="CG70" i="2"/>
  <c r="CF70" i="2"/>
  <c r="CE70" i="2"/>
  <c r="CD70" i="2"/>
  <c r="CC70" i="2"/>
  <c r="CN69" i="2"/>
  <c r="CM69" i="2"/>
  <c r="CL69" i="2"/>
  <c r="CI69" i="2"/>
  <c r="CG69" i="2"/>
  <c r="CF69" i="2"/>
  <c r="CE69" i="2"/>
  <c r="CD69" i="2"/>
  <c r="CC69" i="2"/>
  <c r="CN68" i="2"/>
  <c r="CM68" i="2"/>
  <c r="CL68" i="2"/>
  <c r="CI68" i="2"/>
  <c r="CG68" i="2"/>
  <c r="CF68" i="2"/>
  <c r="CE68" i="2"/>
  <c r="CD68" i="2"/>
  <c r="CC68" i="2"/>
  <c r="CN67" i="2"/>
  <c r="CM67" i="2"/>
  <c r="CL67" i="2"/>
  <c r="CI67" i="2"/>
  <c r="CG67" i="2"/>
  <c r="CF67" i="2"/>
  <c r="CE67" i="2"/>
  <c r="CD67" i="2"/>
  <c r="CC67" i="2"/>
  <c r="CN66" i="2"/>
  <c r="CM66" i="2"/>
  <c r="CL66" i="2"/>
  <c r="CI66" i="2"/>
  <c r="CG66" i="2"/>
  <c r="CF66" i="2"/>
  <c r="CE66" i="2"/>
  <c r="CD66" i="2"/>
  <c r="CC66" i="2"/>
  <c r="CN65" i="2"/>
  <c r="CM65" i="2"/>
  <c r="CL65" i="2"/>
  <c r="CI65" i="2"/>
  <c r="CG65" i="2"/>
  <c r="CF65" i="2"/>
  <c r="CE65" i="2"/>
  <c r="CD65" i="2"/>
  <c r="CC65" i="2"/>
  <c r="CN64" i="2"/>
  <c r="CM64" i="2"/>
  <c r="CL64" i="2"/>
  <c r="CI64" i="2"/>
  <c r="CG64" i="2"/>
  <c r="CF64" i="2"/>
  <c r="CE64" i="2"/>
  <c r="CD64" i="2"/>
  <c r="CC64" i="2"/>
  <c r="CN63" i="2"/>
  <c r="CM63" i="2"/>
  <c r="CL63" i="2"/>
  <c r="CI63" i="2"/>
  <c r="CG63" i="2"/>
  <c r="CF63" i="2"/>
  <c r="CE63" i="2"/>
  <c r="CD63" i="2"/>
  <c r="CC63" i="2"/>
  <c r="CN62" i="2"/>
  <c r="CM62" i="2"/>
  <c r="CL62" i="2"/>
  <c r="CI62" i="2"/>
  <c r="CG62" i="2"/>
  <c r="CF62" i="2"/>
  <c r="CE62" i="2"/>
  <c r="CD62" i="2"/>
  <c r="CC62" i="2"/>
  <c r="CN61" i="2"/>
  <c r="CM61" i="2"/>
  <c r="CL61" i="2"/>
  <c r="CI61" i="2"/>
  <c r="CG61" i="2"/>
  <c r="CF61" i="2"/>
  <c r="CE61" i="2"/>
  <c r="CD61" i="2"/>
  <c r="CC61" i="2"/>
  <c r="CN60" i="2"/>
  <c r="CM60" i="2"/>
  <c r="CL60" i="2"/>
  <c r="CI60" i="2"/>
  <c r="CG60" i="2"/>
  <c r="CF60" i="2"/>
  <c r="CE60" i="2"/>
  <c r="CD60" i="2"/>
  <c r="CC60" i="2"/>
  <c r="CN59" i="2"/>
  <c r="CM59" i="2"/>
  <c r="CL59" i="2"/>
  <c r="CI59" i="2"/>
  <c r="CG59" i="2"/>
  <c r="CF59" i="2"/>
  <c r="CE59" i="2"/>
  <c r="CD59" i="2"/>
  <c r="CC59" i="2"/>
  <c r="CN58" i="2"/>
  <c r="CM58" i="2"/>
  <c r="CL58" i="2"/>
  <c r="CI58" i="2"/>
  <c r="CG58" i="2"/>
  <c r="CF58" i="2"/>
  <c r="CE58" i="2"/>
  <c r="CD58" i="2"/>
  <c r="CC58" i="2"/>
  <c r="CN57" i="2"/>
  <c r="CM57" i="2"/>
  <c r="CL57" i="2"/>
  <c r="CI57" i="2"/>
  <c r="CG57" i="2"/>
  <c r="CF57" i="2"/>
  <c r="CE57" i="2"/>
  <c r="CD57" i="2"/>
  <c r="CC57" i="2"/>
  <c r="CN56" i="2"/>
  <c r="CM56" i="2"/>
  <c r="CL56" i="2"/>
  <c r="CI56" i="2"/>
  <c r="CG56" i="2"/>
  <c r="CF56" i="2"/>
  <c r="CE56" i="2"/>
  <c r="CD56" i="2"/>
  <c r="CC56" i="2"/>
  <c r="CN55" i="2"/>
  <c r="CM55" i="2"/>
  <c r="CL55" i="2"/>
  <c r="CI55" i="2"/>
  <c r="CG55" i="2"/>
  <c r="CF55" i="2"/>
  <c r="CE55" i="2"/>
  <c r="CD55" i="2"/>
  <c r="CC55" i="2"/>
  <c r="CN54" i="2"/>
  <c r="CM54" i="2"/>
  <c r="CL54" i="2"/>
  <c r="CI54" i="2"/>
  <c r="CG54" i="2"/>
  <c r="CF54" i="2"/>
  <c r="CE54" i="2"/>
  <c r="CD54" i="2"/>
  <c r="CC54" i="2"/>
  <c r="CN53" i="2"/>
  <c r="CM53" i="2"/>
  <c r="CL53" i="2"/>
  <c r="CI53" i="2"/>
  <c r="CG53" i="2"/>
  <c r="CF53" i="2"/>
  <c r="CE53" i="2"/>
  <c r="CD53" i="2"/>
  <c r="CC53" i="2"/>
  <c r="CN52" i="2"/>
  <c r="CM52" i="2"/>
  <c r="CL52" i="2"/>
  <c r="CI52" i="2"/>
  <c r="CG52" i="2"/>
  <c r="CF52" i="2"/>
  <c r="CE52" i="2"/>
  <c r="CD52" i="2"/>
  <c r="CC52" i="2"/>
  <c r="CN51" i="2"/>
  <c r="CM51" i="2"/>
  <c r="CL51" i="2"/>
  <c r="CI51" i="2"/>
  <c r="CG51" i="2"/>
  <c r="CF51" i="2"/>
  <c r="CE51" i="2"/>
  <c r="CD51" i="2"/>
  <c r="CC51" i="2"/>
  <c r="CN50" i="2"/>
  <c r="CM50" i="2"/>
  <c r="CL50" i="2"/>
  <c r="CI50" i="2"/>
  <c r="CG50" i="2"/>
  <c r="CF50" i="2"/>
  <c r="CE50" i="2"/>
  <c r="CD50" i="2"/>
  <c r="CC50" i="2"/>
  <c r="CN49" i="2"/>
  <c r="CM49" i="2"/>
  <c r="CL49" i="2"/>
  <c r="CI49" i="2"/>
  <c r="CG49" i="2"/>
  <c r="CF49" i="2"/>
  <c r="CE49" i="2"/>
  <c r="CD49" i="2"/>
  <c r="CC49" i="2"/>
  <c r="CN48" i="2"/>
  <c r="CM48" i="2"/>
  <c r="CL48" i="2"/>
  <c r="CI48" i="2"/>
  <c r="CG48" i="2"/>
  <c r="CF48" i="2"/>
  <c r="CE48" i="2"/>
  <c r="CD48" i="2"/>
  <c r="CC48" i="2"/>
  <c r="CN47" i="2"/>
  <c r="CM47" i="2"/>
  <c r="CL47" i="2"/>
  <c r="CI47" i="2"/>
  <c r="CG47" i="2"/>
  <c r="CF47" i="2"/>
  <c r="CE47" i="2"/>
  <c r="CD47" i="2"/>
  <c r="CC47" i="2"/>
  <c r="CN46" i="2"/>
  <c r="CM46" i="2"/>
  <c r="CL46" i="2"/>
  <c r="CI46" i="2"/>
  <c r="CG46" i="2"/>
  <c r="CF46" i="2"/>
  <c r="CE46" i="2"/>
  <c r="CD46" i="2"/>
  <c r="CC46" i="2"/>
  <c r="CN45" i="2"/>
  <c r="CM45" i="2"/>
  <c r="CL45" i="2"/>
  <c r="CI45" i="2"/>
  <c r="CG45" i="2"/>
  <c r="CF45" i="2"/>
  <c r="CE45" i="2"/>
  <c r="CD45" i="2"/>
  <c r="CC45" i="2"/>
  <c r="CN44" i="2"/>
  <c r="CM44" i="2"/>
  <c r="CL44" i="2"/>
  <c r="CI44" i="2"/>
  <c r="CG44" i="2"/>
  <c r="CF44" i="2"/>
  <c r="CE44" i="2"/>
  <c r="CD44" i="2"/>
  <c r="CC44" i="2"/>
  <c r="CN43" i="2"/>
  <c r="CM43" i="2"/>
  <c r="CL43" i="2"/>
  <c r="CI43" i="2"/>
  <c r="CG43" i="2"/>
  <c r="CF43" i="2"/>
  <c r="CE43" i="2"/>
  <c r="CD43" i="2"/>
  <c r="CC43" i="2"/>
  <c r="CN42" i="2"/>
  <c r="CM42" i="2"/>
  <c r="CL42" i="2"/>
  <c r="CI42" i="2"/>
  <c r="CG42" i="2"/>
  <c r="CF42" i="2"/>
  <c r="CE42" i="2"/>
  <c r="CD42" i="2"/>
  <c r="CC42" i="2"/>
  <c r="CN41" i="2"/>
  <c r="CM41" i="2"/>
  <c r="CL41" i="2"/>
  <c r="CI41" i="2"/>
  <c r="CG41" i="2"/>
  <c r="CF41" i="2"/>
  <c r="CE41" i="2"/>
  <c r="CD41" i="2"/>
  <c r="CC41" i="2"/>
  <c r="CN40" i="2"/>
  <c r="CM40" i="2"/>
  <c r="CL40" i="2"/>
  <c r="CI40" i="2"/>
  <c r="CG40" i="2"/>
  <c r="CF40" i="2"/>
  <c r="CE40" i="2"/>
  <c r="CD40" i="2"/>
  <c r="CC40" i="2"/>
  <c r="CN39" i="2"/>
  <c r="CM39" i="2"/>
  <c r="CL39" i="2"/>
  <c r="CI39" i="2"/>
  <c r="CG39" i="2"/>
  <c r="CF39" i="2"/>
  <c r="CE39" i="2"/>
  <c r="CD39" i="2"/>
  <c r="CC39" i="2"/>
  <c r="CN38" i="2"/>
  <c r="CM38" i="2"/>
  <c r="CL38" i="2"/>
  <c r="CI38" i="2"/>
  <c r="CG38" i="2"/>
  <c r="CF38" i="2"/>
  <c r="CE38" i="2"/>
  <c r="CD38" i="2"/>
  <c r="CC38" i="2"/>
  <c r="CN37" i="2"/>
  <c r="CM37" i="2"/>
  <c r="CL37" i="2"/>
  <c r="CI37" i="2"/>
  <c r="CG37" i="2"/>
  <c r="CF37" i="2"/>
  <c r="CE37" i="2"/>
  <c r="CD37" i="2"/>
  <c r="CC37" i="2"/>
  <c r="CN36" i="2"/>
  <c r="CM36" i="2"/>
  <c r="CL36" i="2"/>
  <c r="CI36" i="2"/>
  <c r="CG36" i="2"/>
  <c r="CF36" i="2"/>
  <c r="CE36" i="2"/>
  <c r="CD36" i="2"/>
  <c r="CC36" i="2"/>
  <c r="CN35" i="2"/>
  <c r="CM35" i="2"/>
  <c r="CL35" i="2"/>
  <c r="CI35" i="2"/>
  <c r="CG35" i="2"/>
  <c r="CF35" i="2"/>
  <c r="CE35" i="2"/>
  <c r="CD35" i="2"/>
  <c r="CC35" i="2"/>
  <c r="CN34" i="2"/>
  <c r="CM34" i="2"/>
  <c r="CL34" i="2"/>
  <c r="CI34" i="2"/>
  <c r="CG34" i="2"/>
  <c r="CF34" i="2"/>
  <c r="CE34" i="2"/>
  <c r="CD34" i="2"/>
  <c r="CC34" i="2"/>
  <c r="CN33" i="2"/>
  <c r="CM33" i="2"/>
  <c r="CL33" i="2"/>
  <c r="CI33" i="2"/>
  <c r="CG33" i="2"/>
  <c r="CF33" i="2"/>
  <c r="CE33" i="2"/>
  <c r="CD33" i="2"/>
  <c r="CC33" i="2"/>
  <c r="CN32" i="2"/>
  <c r="CM32" i="2"/>
  <c r="CL32" i="2"/>
  <c r="CI32" i="2"/>
  <c r="CG32" i="2"/>
  <c r="CF32" i="2"/>
  <c r="CE32" i="2"/>
  <c r="CD32" i="2"/>
  <c r="CC32" i="2"/>
  <c r="CN31" i="2"/>
  <c r="CM31" i="2"/>
  <c r="CL31" i="2"/>
  <c r="CI31" i="2"/>
  <c r="CG31" i="2"/>
  <c r="CF31" i="2"/>
  <c r="CE31" i="2"/>
  <c r="CD31" i="2"/>
  <c r="CC31" i="2"/>
  <c r="CN30" i="2"/>
  <c r="CM30" i="2"/>
  <c r="CL30" i="2"/>
  <c r="CI30" i="2"/>
  <c r="CG30" i="2"/>
  <c r="CF30" i="2"/>
  <c r="CE30" i="2"/>
  <c r="CD30" i="2"/>
  <c r="CC30" i="2"/>
  <c r="CN29" i="2"/>
  <c r="CM29" i="2"/>
  <c r="CL29" i="2"/>
  <c r="CI29" i="2"/>
  <c r="CG29" i="2"/>
  <c r="CF29" i="2"/>
  <c r="CE29" i="2"/>
  <c r="CD29" i="2"/>
  <c r="CC29" i="2"/>
  <c r="CN28" i="2"/>
  <c r="CM28" i="2"/>
  <c r="CL28" i="2"/>
  <c r="CI28" i="2"/>
  <c r="CG28" i="2"/>
  <c r="CF28" i="2"/>
  <c r="CE28" i="2"/>
  <c r="CD28" i="2"/>
  <c r="CC28" i="2"/>
  <c r="CN27" i="2"/>
  <c r="CM27" i="2"/>
  <c r="CL27" i="2"/>
  <c r="CI27" i="2"/>
  <c r="CG27" i="2"/>
  <c r="CF27" i="2"/>
  <c r="CE27" i="2"/>
  <c r="CD27" i="2"/>
  <c r="CC27" i="2"/>
  <c r="CN26" i="2"/>
  <c r="CM26" i="2"/>
  <c r="CL26" i="2"/>
  <c r="CI26" i="2"/>
  <c r="CG26" i="2"/>
  <c r="CF26" i="2"/>
  <c r="CE26" i="2"/>
  <c r="CD26" i="2"/>
  <c r="CC26" i="2"/>
  <c r="CN25" i="2"/>
  <c r="CM25" i="2"/>
  <c r="CL25" i="2"/>
  <c r="CI25" i="2"/>
  <c r="CG25" i="2"/>
  <c r="CF25" i="2"/>
  <c r="CE25" i="2"/>
  <c r="CD25" i="2"/>
  <c r="CC25" i="2"/>
  <c r="CN24" i="2"/>
  <c r="CM24" i="2"/>
  <c r="CL24" i="2"/>
  <c r="CI24" i="2"/>
  <c r="CG24" i="2"/>
  <c r="CF24" i="2"/>
  <c r="CE24" i="2"/>
  <c r="CD24" i="2"/>
  <c r="CC24" i="2"/>
  <c r="CN23" i="2"/>
  <c r="CM23" i="2"/>
  <c r="CL23" i="2"/>
  <c r="CI23" i="2"/>
  <c r="CG23" i="2"/>
  <c r="CF23" i="2"/>
  <c r="CE23" i="2"/>
  <c r="CD23" i="2"/>
  <c r="CC23" i="2"/>
  <c r="CN22" i="2"/>
  <c r="CM22" i="2"/>
  <c r="CL22" i="2"/>
  <c r="CI22" i="2"/>
  <c r="CG22" i="2"/>
  <c r="CF22" i="2"/>
  <c r="CE22" i="2"/>
  <c r="CD22" i="2"/>
  <c r="CC22" i="2"/>
  <c r="CN21" i="2"/>
  <c r="CM21" i="2"/>
  <c r="CL21" i="2"/>
  <c r="CI21" i="2"/>
  <c r="CG21" i="2"/>
  <c r="CF21" i="2"/>
  <c r="CE21" i="2"/>
  <c r="CD21" i="2"/>
  <c r="CC21" i="2"/>
  <c r="CN20" i="2"/>
  <c r="CM20" i="2"/>
  <c r="CL20" i="2"/>
  <c r="CI20" i="2"/>
  <c r="CG20" i="2"/>
  <c r="CF20" i="2"/>
  <c r="CE20" i="2"/>
  <c r="CD20" i="2"/>
  <c r="CC20" i="2"/>
  <c r="CN19" i="2"/>
  <c r="CM19" i="2"/>
  <c r="CL19" i="2"/>
  <c r="CI19" i="2"/>
  <c r="CG19" i="2"/>
  <c r="CF19" i="2"/>
  <c r="CE19" i="2"/>
  <c r="CD19" i="2"/>
  <c r="CC19" i="2"/>
  <c r="CN18" i="2"/>
  <c r="CM18" i="2"/>
  <c r="CL18" i="2"/>
  <c r="CI18" i="2"/>
  <c r="CG18" i="2"/>
  <c r="CF18" i="2"/>
  <c r="CE18" i="2"/>
  <c r="CD18" i="2"/>
  <c r="CC18" i="2"/>
  <c r="CN17" i="2"/>
  <c r="CM17" i="2"/>
  <c r="CL17" i="2"/>
  <c r="CI17" i="2"/>
  <c r="CG17" i="2"/>
  <c r="CF17" i="2"/>
  <c r="CE17" i="2"/>
  <c r="CD17" i="2"/>
  <c r="CC17" i="2"/>
  <c r="CN16" i="2"/>
  <c r="CM16" i="2"/>
  <c r="CL16" i="2"/>
  <c r="CI16" i="2"/>
  <c r="CG16" i="2"/>
  <c r="CF16" i="2"/>
  <c r="CE16" i="2"/>
  <c r="CD16" i="2"/>
  <c r="CC16" i="2"/>
  <c r="CN15" i="2"/>
  <c r="CM15" i="2"/>
  <c r="CL15" i="2"/>
  <c r="CI15" i="2"/>
  <c r="CG15" i="2"/>
  <c r="CF15" i="2"/>
  <c r="CE15" i="2"/>
  <c r="CD15" i="2"/>
  <c r="CC15" i="2"/>
  <c r="CN14" i="2"/>
  <c r="CM14" i="2"/>
  <c r="CL14" i="2"/>
  <c r="CI14" i="2"/>
  <c r="CG14" i="2"/>
  <c r="CF14" i="2"/>
  <c r="CE14" i="2"/>
  <c r="CD14" i="2"/>
  <c r="CC14" i="2"/>
  <c r="CN13" i="2"/>
  <c r="CM13" i="2"/>
  <c r="CL13" i="2"/>
  <c r="CI13" i="2"/>
  <c r="CG13" i="2"/>
  <c r="CF13" i="2"/>
  <c r="CE13" i="2"/>
  <c r="CD13" i="2"/>
  <c r="CC13" i="2"/>
  <c r="CN12" i="2"/>
  <c r="CM12" i="2"/>
  <c r="CL12" i="2"/>
  <c r="CI12" i="2"/>
  <c r="CG12" i="2"/>
  <c r="CF12" i="2"/>
  <c r="CE12" i="2"/>
  <c r="CD12" i="2"/>
  <c r="CC12" i="2"/>
  <c r="CN11" i="2"/>
  <c r="CM11" i="2"/>
  <c r="CL11" i="2"/>
  <c r="CI11" i="2"/>
  <c r="CG11" i="2"/>
  <c r="CF11" i="2"/>
  <c r="CE11" i="2"/>
  <c r="CD11" i="2"/>
  <c r="CC11" i="2"/>
  <c r="CN10" i="2"/>
  <c r="CM10" i="2"/>
  <c r="CL10" i="2"/>
  <c r="CI10" i="2"/>
  <c r="CG10" i="2"/>
  <c r="CF10" i="2"/>
  <c r="CE10" i="2"/>
  <c r="CD10" i="2"/>
  <c r="CC10" i="2"/>
  <c r="CN9" i="2"/>
  <c r="CM9" i="2"/>
  <c r="CL9" i="2"/>
  <c r="CI9" i="2"/>
  <c r="CG9" i="2"/>
  <c r="CF9" i="2"/>
  <c r="CE9" i="2"/>
  <c r="CD9" i="2"/>
  <c r="CC9" i="2"/>
  <c r="CN8" i="2"/>
  <c r="CM8" i="2"/>
  <c r="CL8" i="2"/>
  <c r="CI8" i="2"/>
  <c r="CG8" i="2"/>
  <c r="CF8" i="2"/>
  <c r="CE8" i="2"/>
  <c r="CD8" i="2"/>
  <c r="CC8" i="2"/>
  <c r="CN7" i="2"/>
  <c r="CM7" i="2"/>
  <c r="CL7" i="2"/>
  <c r="CI7" i="2"/>
  <c r="CG7" i="2"/>
  <c r="CF7" i="2"/>
  <c r="CE7" i="2"/>
  <c r="CD7" i="2"/>
  <c r="CC7" i="2"/>
  <c r="CN6" i="2"/>
  <c r="CM6" i="2"/>
  <c r="CL6" i="2"/>
  <c r="CI6" i="2"/>
  <c r="CG6" i="2"/>
  <c r="CF6" i="2"/>
  <c r="CE6" i="2"/>
  <c r="CD6" i="2"/>
  <c r="CC6" i="2"/>
  <c r="CN5" i="2"/>
  <c r="CM5" i="2"/>
  <c r="CL5" i="2"/>
  <c r="CI5" i="2"/>
  <c r="CG5" i="2"/>
  <c r="CF5" i="2"/>
  <c r="CE5" i="2"/>
  <c r="CD5" i="2"/>
  <c r="CC5" i="2"/>
  <c r="CN4" i="2"/>
  <c r="CM4" i="2"/>
  <c r="CL4" i="2"/>
  <c r="CI4" i="2"/>
  <c r="CG4" i="2"/>
  <c r="CF4" i="2"/>
  <c r="CE4" i="2"/>
  <c r="CD4" i="2"/>
  <c r="CC4" i="2"/>
  <c r="BX213" i="2"/>
  <c r="BX212" i="2"/>
  <c r="BX211" i="2"/>
  <c r="BX210" i="2"/>
  <c r="BX209" i="2"/>
  <c r="BX208" i="2"/>
  <c r="BX207" i="2"/>
  <c r="BX206" i="2"/>
  <c r="BX205" i="2"/>
  <c r="BX204" i="2"/>
  <c r="BX203" i="2"/>
  <c r="BX202" i="2"/>
  <c r="BX201" i="2"/>
  <c r="BX200" i="2"/>
  <c r="BX199" i="2"/>
  <c r="BX198" i="2"/>
  <c r="BX197" i="2"/>
  <c r="BX196" i="2"/>
  <c r="BX195" i="2"/>
  <c r="BX194" i="2"/>
  <c r="BX193" i="2"/>
  <c r="BX192" i="2"/>
  <c r="BX191" i="2"/>
  <c r="BX190" i="2"/>
  <c r="BX189" i="2"/>
  <c r="BX188" i="2"/>
  <c r="BX187" i="2"/>
  <c r="BX186" i="2"/>
  <c r="BX185" i="2"/>
  <c r="BX184" i="2"/>
  <c r="BX183" i="2"/>
  <c r="BX182" i="2"/>
  <c r="BX181" i="2"/>
  <c r="BX180" i="2"/>
  <c r="BX179" i="2"/>
  <c r="BX178" i="2"/>
  <c r="BX177" i="2"/>
  <c r="BX176" i="2"/>
  <c r="BX175" i="2"/>
  <c r="BX174" i="2"/>
  <c r="BX173" i="2"/>
  <c r="BX172" i="2"/>
  <c r="BX171" i="2"/>
  <c r="BX170" i="2"/>
  <c r="BX169" i="2"/>
  <c r="BX168" i="2"/>
  <c r="BX167" i="2"/>
  <c r="BX166" i="2"/>
  <c r="BX165" i="2"/>
  <c r="BX164" i="2"/>
  <c r="BX163" i="2"/>
  <c r="BX162" i="2"/>
  <c r="BX161" i="2"/>
  <c r="BX160" i="2"/>
  <c r="BX159" i="2"/>
  <c r="BX158" i="2"/>
  <c r="BX157" i="2"/>
  <c r="BX156" i="2"/>
  <c r="BX155" i="2"/>
  <c r="BX154" i="2"/>
  <c r="BX153" i="2"/>
  <c r="BX152" i="2"/>
  <c r="BX151" i="2"/>
  <c r="BX150" i="2"/>
  <c r="BX149" i="2"/>
  <c r="BX148" i="2"/>
  <c r="BX147" i="2"/>
  <c r="BX146" i="2"/>
  <c r="BX145" i="2"/>
  <c r="BX144" i="2"/>
  <c r="BX143" i="2"/>
  <c r="BX142" i="2"/>
  <c r="BX141" i="2"/>
  <c r="BX140" i="2"/>
  <c r="BX139" i="2"/>
  <c r="BX138" i="2"/>
  <c r="BX137" i="2"/>
  <c r="BX136" i="2"/>
  <c r="BX135" i="2"/>
  <c r="BX134" i="2"/>
  <c r="BX133" i="2"/>
  <c r="BX132" i="2"/>
  <c r="BX131" i="2"/>
  <c r="BX130" i="2"/>
  <c r="BX129" i="2"/>
  <c r="BX128" i="2"/>
  <c r="BX127" i="2"/>
  <c r="BX126" i="2"/>
  <c r="BX125" i="2"/>
  <c r="BX124" i="2"/>
  <c r="BX123" i="2"/>
  <c r="BX122" i="2"/>
  <c r="BX121" i="2"/>
  <c r="BX120" i="2"/>
  <c r="BX119" i="2"/>
  <c r="BX118" i="2"/>
  <c r="BX117" i="2"/>
  <c r="BX116" i="2"/>
  <c r="BX115" i="2"/>
  <c r="BX114" i="2"/>
  <c r="BX113" i="2"/>
  <c r="BX112" i="2"/>
  <c r="BX111" i="2"/>
  <c r="BX110" i="2"/>
  <c r="BX109" i="2"/>
  <c r="BX108" i="2"/>
  <c r="BX107" i="2"/>
  <c r="BX106" i="2"/>
  <c r="BX105" i="2"/>
  <c r="BX104" i="2"/>
  <c r="BX103" i="2"/>
  <c r="BX102" i="2"/>
  <c r="BX101" i="2"/>
  <c r="BX100" i="2"/>
  <c r="BX99" i="2"/>
  <c r="BX98" i="2"/>
  <c r="BX97" i="2"/>
  <c r="BX96" i="2"/>
  <c r="BX95" i="2"/>
  <c r="BX94" i="2"/>
  <c r="BX93" i="2"/>
  <c r="BX92" i="2"/>
  <c r="BX91" i="2"/>
  <c r="BX90" i="2"/>
  <c r="BX89" i="2"/>
  <c r="BX88" i="2"/>
  <c r="BX87" i="2"/>
  <c r="BX86" i="2"/>
  <c r="BX85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6" i="2"/>
  <c r="BX65" i="2"/>
  <c r="BX64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BY213" i="2"/>
  <c r="BW213" i="2"/>
  <c r="BV213" i="2"/>
  <c r="BU213" i="2"/>
  <c r="BT213" i="2"/>
  <c r="BS213" i="2"/>
  <c r="BR213" i="2"/>
  <c r="BY212" i="2"/>
  <c r="BW212" i="2"/>
  <c r="BV212" i="2"/>
  <c r="BU212" i="2"/>
  <c r="BT212" i="2"/>
  <c r="BS212" i="2"/>
  <c r="BR212" i="2"/>
  <c r="BY211" i="2"/>
  <c r="BW211" i="2"/>
  <c r="BV211" i="2"/>
  <c r="BU211" i="2"/>
  <c r="BT211" i="2"/>
  <c r="BS211" i="2"/>
  <c r="BR211" i="2"/>
  <c r="BY210" i="2"/>
  <c r="BW210" i="2"/>
  <c r="BV210" i="2"/>
  <c r="BU210" i="2"/>
  <c r="BT210" i="2"/>
  <c r="BS210" i="2"/>
  <c r="BR210" i="2"/>
  <c r="BY209" i="2"/>
  <c r="BW209" i="2"/>
  <c r="BV209" i="2"/>
  <c r="BU209" i="2"/>
  <c r="BT209" i="2"/>
  <c r="BS209" i="2"/>
  <c r="BR209" i="2"/>
  <c r="BY208" i="2"/>
  <c r="BW208" i="2"/>
  <c r="BV208" i="2"/>
  <c r="BU208" i="2"/>
  <c r="BT208" i="2"/>
  <c r="BS208" i="2"/>
  <c r="BR208" i="2"/>
  <c r="BY207" i="2"/>
  <c r="BW207" i="2"/>
  <c r="BV207" i="2"/>
  <c r="BU207" i="2"/>
  <c r="BT207" i="2"/>
  <c r="BS207" i="2"/>
  <c r="BR207" i="2"/>
  <c r="BY206" i="2"/>
  <c r="BW206" i="2"/>
  <c r="BV206" i="2"/>
  <c r="BU206" i="2"/>
  <c r="BT206" i="2"/>
  <c r="BS206" i="2"/>
  <c r="BR206" i="2"/>
  <c r="BY205" i="2"/>
  <c r="BW205" i="2"/>
  <c r="BV205" i="2"/>
  <c r="BU205" i="2"/>
  <c r="BT205" i="2"/>
  <c r="BS205" i="2"/>
  <c r="BR205" i="2"/>
  <c r="BY204" i="2"/>
  <c r="BW204" i="2"/>
  <c r="BV204" i="2"/>
  <c r="BU204" i="2"/>
  <c r="BT204" i="2"/>
  <c r="BS204" i="2"/>
  <c r="BR204" i="2"/>
  <c r="BY203" i="2"/>
  <c r="BW203" i="2"/>
  <c r="BV203" i="2"/>
  <c r="BU203" i="2"/>
  <c r="BT203" i="2"/>
  <c r="BS203" i="2"/>
  <c r="BR203" i="2"/>
  <c r="BY202" i="2"/>
  <c r="BW202" i="2"/>
  <c r="BV202" i="2"/>
  <c r="BU202" i="2"/>
  <c r="BT202" i="2"/>
  <c r="BS202" i="2"/>
  <c r="BR202" i="2"/>
  <c r="BY201" i="2"/>
  <c r="BW201" i="2"/>
  <c r="BV201" i="2"/>
  <c r="BU201" i="2"/>
  <c r="BT201" i="2"/>
  <c r="BS201" i="2"/>
  <c r="BR201" i="2"/>
  <c r="BY200" i="2"/>
  <c r="BW200" i="2"/>
  <c r="BV200" i="2"/>
  <c r="BU200" i="2"/>
  <c r="BT200" i="2"/>
  <c r="BS200" i="2"/>
  <c r="BR200" i="2"/>
  <c r="BY199" i="2"/>
  <c r="BW199" i="2"/>
  <c r="BV199" i="2"/>
  <c r="BU199" i="2"/>
  <c r="BT199" i="2"/>
  <c r="BS199" i="2"/>
  <c r="BR199" i="2"/>
  <c r="BY198" i="2"/>
  <c r="BW198" i="2"/>
  <c r="BV198" i="2"/>
  <c r="BU198" i="2"/>
  <c r="BT198" i="2"/>
  <c r="BS198" i="2"/>
  <c r="BR198" i="2"/>
  <c r="BY197" i="2"/>
  <c r="BW197" i="2"/>
  <c r="BV197" i="2"/>
  <c r="BU197" i="2"/>
  <c r="BT197" i="2"/>
  <c r="BS197" i="2"/>
  <c r="BR197" i="2"/>
  <c r="BY196" i="2"/>
  <c r="BW196" i="2"/>
  <c r="BV196" i="2"/>
  <c r="BU196" i="2"/>
  <c r="BT196" i="2"/>
  <c r="BS196" i="2"/>
  <c r="BR196" i="2"/>
  <c r="BY195" i="2"/>
  <c r="BW195" i="2"/>
  <c r="BV195" i="2"/>
  <c r="BU195" i="2"/>
  <c r="BT195" i="2"/>
  <c r="BS195" i="2"/>
  <c r="BR195" i="2"/>
  <c r="BY194" i="2"/>
  <c r="BW194" i="2"/>
  <c r="BV194" i="2"/>
  <c r="BU194" i="2"/>
  <c r="BT194" i="2"/>
  <c r="BS194" i="2"/>
  <c r="BR194" i="2"/>
  <c r="BY193" i="2"/>
  <c r="BW193" i="2"/>
  <c r="BV193" i="2"/>
  <c r="BU193" i="2"/>
  <c r="BT193" i="2"/>
  <c r="BS193" i="2"/>
  <c r="BR193" i="2"/>
  <c r="BY192" i="2"/>
  <c r="BW192" i="2"/>
  <c r="BV192" i="2"/>
  <c r="BU192" i="2"/>
  <c r="BT192" i="2"/>
  <c r="BS192" i="2"/>
  <c r="BR192" i="2"/>
  <c r="BY191" i="2"/>
  <c r="BW191" i="2"/>
  <c r="BV191" i="2"/>
  <c r="BU191" i="2"/>
  <c r="BT191" i="2"/>
  <c r="BS191" i="2"/>
  <c r="BR191" i="2"/>
  <c r="BY190" i="2"/>
  <c r="BW190" i="2"/>
  <c r="BV190" i="2"/>
  <c r="BU190" i="2"/>
  <c r="BT190" i="2"/>
  <c r="BS190" i="2"/>
  <c r="BR190" i="2"/>
  <c r="BY189" i="2"/>
  <c r="BW189" i="2"/>
  <c r="BV189" i="2"/>
  <c r="BU189" i="2"/>
  <c r="BT189" i="2"/>
  <c r="BS189" i="2"/>
  <c r="BR189" i="2"/>
  <c r="BY188" i="2"/>
  <c r="BW188" i="2"/>
  <c r="BV188" i="2"/>
  <c r="BU188" i="2"/>
  <c r="BT188" i="2"/>
  <c r="BS188" i="2"/>
  <c r="BR188" i="2"/>
  <c r="BY187" i="2"/>
  <c r="BW187" i="2"/>
  <c r="BV187" i="2"/>
  <c r="BU187" i="2"/>
  <c r="BT187" i="2"/>
  <c r="BS187" i="2"/>
  <c r="BR187" i="2"/>
  <c r="BY186" i="2"/>
  <c r="BW186" i="2"/>
  <c r="BV186" i="2"/>
  <c r="BU186" i="2"/>
  <c r="BT186" i="2"/>
  <c r="BS186" i="2"/>
  <c r="BR186" i="2"/>
  <c r="BY185" i="2"/>
  <c r="BW185" i="2"/>
  <c r="BV185" i="2"/>
  <c r="BU185" i="2"/>
  <c r="BT185" i="2"/>
  <c r="BS185" i="2"/>
  <c r="BR185" i="2"/>
  <c r="BY184" i="2"/>
  <c r="BW184" i="2"/>
  <c r="BV184" i="2"/>
  <c r="BU184" i="2"/>
  <c r="BT184" i="2"/>
  <c r="BS184" i="2"/>
  <c r="BR184" i="2"/>
  <c r="BY183" i="2"/>
  <c r="BW183" i="2"/>
  <c r="BV183" i="2"/>
  <c r="BU183" i="2"/>
  <c r="BT183" i="2"/>
  <c r="BS183" i="2"/>
  <c r="BR183" i="2"/>
  <c r="BY182" i="2"/>
  <c r="BW182" i="2"/>
  <c r="BV182" i="2"/>
  <c r="BU182" i="2"/>
  <c r="BT182" i="2"/>
  <c r="BS182" i="2"/>
  <c r="BR182" i="2"/>
  <c r="BY181" i="2"/>
  <c r="BW181" i="2"/>
  <c r="BV181" i="2"/>
  <c r="BU181" i="2"/>
  <c r="BT181" i="2"/>
  <c r="BS181" i="2"/>
  <c r="BR181" i="2"/>
  <c r="BY180" i="2"/>
  <c r="BW180" i="2"/>
  <c r="BV180" i="2"/>
  <c r="BU180" i="2"/>
  <c r="BT180" i="2"/>
  <c r="BS180" i="2"/>
  <c r="BR180" i="2"/>
  <c r="BY179" i="2"/>
  <c r="BW179" i="2"/>
  <c r="BV179" i="2"/>
  <c r="BU179" i="2"/>
  <c r="BT179" i="2"/>
  <c r="BS179" i="2"/>
  <c r="BR179" i="2"/>
  <c r="BY178" i="2"/>
  <c r="BW178" i="2"/>
  <c r="BV178" i="2"/>
  <c r="BU178" i="2"/>
  <c r="BT178" i="2"/>
  <c r="BS178" i="2"/>
  <c r="BR178" i="2"/>
  <c r="BY177" i="2"/>
  <c r="BW177" i="2"/>
  <c r="BV177" i="2"/>
  <c r="BU177" i="2"/>
  <c r="BT177" i="2"/>
  <c r="BS177" i="2"/>
  <c r="BR177" i="2"/>
  <c r="BY176" i="2"/>
  <c r="BW176" i="2"/>
  <c r="BV176" i="2"/>
  <c r="BU176" i="2"/>
  <c r="BT176" i="2"/>
  <c r="BS176" i="2"/>
  <c r="BR176" i="2"/>
  <c r="BY175" i="2"/>
  <c r="BW175" i="2"/>
  <c r="BV175" i="2"/>
  <c r="BU175" i="2"/>
  <c r="BT175" i="2"/>
  <c r="BS175" i="2"/>
  <c r="BR175" i="2"/>
  <c r="BY174" i="2"/>
  <c r="BW174" i="2"/>
  <c r="BV174" i="2"/>
  <c r="BU174" i="2"/>
  <c r="BT174" i="2"/>
  <c r="BS174" i="2"/>
  <c r="BR174" i="2"/>
  <c r="BY173" i="2"/>
  <c r="BW173" i="2"/>
  <c r="BV173" i="2"/>
  <c r="BU173" i="2"/>
  <c r="BT173" i="2"/>
  <c r="BS173" i="2"/>
  <c r="BR173" i="2"/>
  <c r="BY172" i="2"/>
  <c r="BW172" i="2"/>
  <c r="BV172" i="2"/>
  <c r="BU172" i="2"/>
  <c r="BT172" i="2"/>
  <c r="BS172" i="2"/>
  <c r="BR172" i="2"/>
  <c r="BY171" i="2"/>
  <c r="BW171" i="2"/>
  <c r="BV171" i="2"/>
  <c r="BU171" i="2"/>
  <c r="BT171" i="2"/>
  <c r="BS171" i="2"/>
  <c r="BR171" i="2"/>
  <c r="BY170" i="2"/>
  <c r="BW170" i="2"/>
  <c r="BV170" i="2"/>
  <c r="BU170" i="2"/>
  <c r="BT170" i="2"/>
  <c r="BS170" i="2"/>
  <c r="BR170" i="2"/>
  <c r="BY169" i="2"/>
  <c r="BW169" i="2"/>
  <c r="BV169" i="2"/>
  <c r="BU169" i="2"/>
  <c r="BT169" i="2"/>
  <c r="BS169" i="2"/>
  <c r="BR169" i="2"/>
  <c r="BY168" i="2"/>
  <c r="BW168" i="2"/>
  <c r="BV168" i="2"/>
  <c r="BU168" i="2"/>
  <c r="BT168" i="2"/>
  <c r="BS168" i="2"/>
  <c r="BR168" i="2"/>
  <c r="BY167" i="2"/>
  <c r="BW167" i="2"/>
  <c r="BV167" i="2"/>
  <c r="BU167" i="2"/>
  <c r="BT167" i="2"/>
  <c r="BS167" i="2"/>
  <c r="BR167" i="2"/>
  <c r="BY166" i="2"/>
  <c r="BW166" i="2"/>
  <c r="BV166" i="2"/>
  <c r="BU166" i="2"/>
  <c r="BT166" i="2"/>
  <c r="BS166" i="2"/>
  <c r="BR166" i="2"/>
  <c r="BY165" i="2"/>
  <c r="BW165" i="2"/>
  <c r="BV165" i="2"/>
  <c r="BU165" i="2"/>
  <c r="BT165" i="2"/>
  <c r="BS165" i="2"/>
  <c r="BR165" i="2"/>
  <c r="BY164" i="2"/>
  <c r="BW164" i="2"/>
  <c r="BV164" i="2"/>
  <c r="BU164" i="2"/>
  <c r="BT164" i="2"/>
  <c r="BS164" i="2"/>
  <c r="BR164" i="2"/>
  <c r="BY163" i="2"/>
  <c r="BW163" i="2"/>
  <c r="BV163" i="2"/>
  <c r="BU163" i="2"/>
  <c r="BT163" i="2"/>
  <c r="BS163" i="2"/>
  <c r="BR163" i="2"/>
  <c r="BY162" i="2"/>
  <c r="BW162" i="2"/>
  <c r="BV162" i="2"/>
  <c r="BU162" i="2"/>
  <c r="BT162" i="2"/>
  <c r="BS162" i="2"/>
  <c r="BR162" i="2"/>
  <c r="BY161" i="2"/>
  <c r="BW161" i="2"/>
  <c r="BV161" i="2"/>
  <c r="BU161" i="2"/>
  <c r="BT161" i="2"/>
  <c r="BS161" i="2"/>
  <c r="BR161" i="2"/>
  <c r="BY160" i="2"/>
  <c r="BW160" i="2"/>
  <c r="BV160" i="2"/>
  <c r="BU160" i="2"/>
  <c r="BT160" i="2"/>
  <c r="BS160" i="2"/>
  <c r="BR160" i="2"/>
  <c r="BY159" i="2"/>
  <c r="BW159" i="2"/>
  <c r="BV159" i="2"/>
  <c r="BU159" i="2"/>
  <c r="BT159" i="2"/>
  <c r="BS159" i="2"/>
  <c r="BR159" i="2"/>
  <c r="BY158" i="2"/>
  <c r="BW158" i="2"/>
  <c r="BV158" i="2"/>
  <c r="BU158" i="2"/>
  <c r="BT158" i="2"/>
  <c r="BS158" i="2"/>
  <c r="BR158" i="2"/>
  <c r="BY157" i="2"/>
  <c r="BW157" i="2"/>
  <c r="BV157" i="2"/>
  <c r="BU157" i="2"/>
  <c r="BT157" i="2"/>
  <c r="BS157" i="2"/>
  <c r="BR157" i="2"/>
  <c r="BY156" i="2"/>
  <c r="BW156" i="2"/>
  <c r="BV156" i="2"/>
  <c r="BU156" i="2"/>
  <c r="BT156" i="2"/>
  <c r="BS156" i="2"/>
  <c r="BR156" i="2"/>
  <c r="BY155" i="2"/>
  <c r="BW155" i="2"/>
  <c r="BV155" i="2"/>
  <c r="BU155" i="2"/>
  <c r="BT155" i="2"/>
  <c r="BS155" i="2"/>
  <c r="BR155" i="2"/>
  <c r="BY154" i="2"/>
  <c r="BW154" i="2"/>
  <c r="BV154" i="2"/>
  <c r="BU154" i="2"/>
  <c r="BT154" i="2"/>
  <c r="BS154" i="2"/>
  <c r="BR154" i="2"/>
  <c r="BY153" i="2"/>
  <c r="BW153" i="2"/>
  <c r="BV153" i="2"/>
  <c r="BU153" i="2"/>
  <c r="BT153" i="2"/>
  <c r="BS153" i="2"/>
  <c r="BR153" i="2"/>
  <c r="BY152" i="2"/>
  <c r="BW152" i="2"/>
  <c r="BV152" i="2"/>
  <c r="BU152" i="2"/>
  <c r="BT152" i="2"/>
  <c r="BS152" i="2"/>
  <c r="BR152" i="2"/>
  <c r="BY151" i="2"/>
  <c r="BW151" i="2"/>
  <c r="BV151" i="2"/>
  <c r="BU151" i="2"/>
  <c r="BT151" i="2"/>
  <c r="BS151" i="2"/>
  <c r="BR151" i="2"/>
  <c r="BY150" i="2"/>
  <c r="BW150" i="2"/>
  <c r="BV150" i="2"/>
  <c r="BU150" i="2"/>
  <c r="BT150" i="2"/>
  <c r="BS150" i="2"/>
  <c r="BR150" i="2"/>
  <c r="BY149" i="2"/>
  <c r="BW149" i="2"/>
  <c r="BV149" i="2"/>
  <c r="BU149" i="2"/>
  <c r="BT149" i="2"/>
  <c r="BS149" i="2"/>
  <c r="BR149" i="2"/>
  <c r="BY148" i="2"/>
  <c r="BW148" i="2"/>
  <c r="BV148" i="2"/>
  <c r="BU148" i="2"/>
  <c r="BT148" i="2"/>
  <c r="BS148" i="2"/>
  <c r="BR148" i="2"/>
  <c r="BY147" i="2"/>
  <c r="BW147" i="2"/>
  <c r="BV147" i="2"/>
  <c r="BU147" i="2"/>
  <c r="BT147" i="2"/>
  <c r="BS147" i="2"/>
  <c r="BR147" i="2"/>
  <c r="BY146" i="2"/>
  <c r="BW146" i="2"/>
  <c r="BV146" i="2"/>
  <c r="BU146" i="2"/>
  <c r="BT146" i="2"/>
  <c r="BS146" i="2"/>
  <c r="BR146" i="2"/>
  <c r="BY145" i="2"/>
  <c r="BW145" i="2"/>
  <c r="BV145" i="2"/>
  <c r="BU145" i="2"/>
  <c r="BT145" i="2"/>
  <c r="BS145" i="2"/>
  <c r="BR145" i="2"/>
  <c r="BY144" i="2"/>
  <c r="BW144" i="2"/>
  <c r="BV144" i="2"/>
  <c r="BU144" i="2"/>
  <c r="BT144" i="2"/>
  <c r="BS144" i="2"/>
  <c r="BR144" i="2"/>
  <c r="BY143" i="2"/>
  <c r="BW143" i="2"/>
  <c r="BV143" i="2"/>
  <c r="BU143" i="2"/>
  <c r="BT143" i="2"/>
  <c r="BS143" i="2"/>
  <c r="BR143" i="2"/>
  <c r="BY142" i="2"/>
  <c r="BW142" i="2"/>
  <c r="BV142" i="2"/>
  <c r="BU142" i="2"/>
  <c r="BT142" i="2"/>
  <c r="BS142" i="2"/>
  <c r="BR142" i="2"/>
  <c r="BY141" i="2"/>
  <c r="BW141" i="2"/>
  <c r="BV141" i="2"/>
  <c r="BU141" i="2"/>
  <c r="BT141" i="2"/>
  <c r="BS141" i="2"/>
  <c r="BR141" i="2"/>
  <c r="BY140" i="2"/>
  <c r="BW140" i="2"/>
  <c r="BV140" i="2"/>
  <c r="BU140" i="2"/>
  <c r="BT140" i="2"/>
  <c r="BS140" i="2"/>
  <c r="BR140" i="2"/>
  <c r="BY139" i="2"/>
  <c r="BW139" i="2"/>
  <c r="BV139" i="2"/>
  <c r="BU139" i="2"/>
  <c r="BT139" i="2"/>
  <c r="BS139" i="2"/>
  <c r="BR139" i="2"/>
  <c r="BY138" i="2"/>
  <c r="BW138" i="2"/>
  <c r="BV138" i="2"/>
  <c r="BU138" i="2"/>
  <c r="BT138" i="2"/>
  <c r="BS138" i="2"/>
  <c r="BR138" i="2"/>
  <c r="BY137" i="2"/>
  <c r="BW137" i="2"/>
  <c r="BV137" i="2"/>
  <c r="BU137" i="2"/>
  <c r="BT137" i="2"/>
  <c r="BS137" i="2"/>
  <c r="BR137" i="2"/>
  <c r="BY136" i="2"/>
  <c r="BW136" i="2"/>
  <c r="BV136" i="2"/>
  <c r="BU136" i="2"/>
  <c r="BT136" i="2"/>
  <c r="BS136" i="2"/>
  <c r="BR136" i="2"/>
  <c r="BY135" i="2"/>
  <c r="BW135" i="2"/>
  <c r="BV135" i="2"/>
  <c r="BU135" i="2"/>
  <c r="BT135" i="2"/>
  <c r="BS135" i="2"/>
  <c r="BR135" i="2"/>
  <c r="BY134" i="2"/>
  <c r="BW134" i="2"/>
  <c r="BV134" i="2"/>
  <c r="BU134" i="2"/>
  <c r="BT134" i="2"/>
  <c r="BS134" i="2"/>
  <c r="BR134" i="2"/>
  <c r="BY133" i="2"/>
  <c r="BW133" i="2"/>
  <c r="BV133" i="2"/>
  <c r="BU133" i="2"/>
  <c r="BT133" i="2"/>
  <c r="BS133" i="2"/>
  <c r="BR133" i="2"/>
  <c r="BY132" i="2"/>
  <c r="BW132" i="2"/>
  <c r="BV132" i="2"/>
  <c r="BU132" i="2"/>
  <c r="BT132" i="2"/>
  <c r="BS132" i="2"/>
  <c r="BR132" i="2"/>
  <c r="BY131" i="2"/>
  <c r="BW131" i="2"/>
  <c r="BV131" i="2"/>
  <c r="BU131" i="2"/>
  <c r="BT131" i="2"/>
  <c r="BS131" i="2"/>
  <c r="BR131" i="2"/>
  <c r="BY130" i="2"/>
  <c r="BW130" i="2"/>
  <c r="BV130" i="2"/>
  <c r="BU130" i="2"/>
  <c r="BT130" i="2"/>
  <c r="BS130" i="2"/>
  <c r="BR130" i="2"/>
  <c r="BY129" i="2"/>
  <c r="BW129" i="2"/>
  <c r="BV129" i="2"/>
  <c r="BU129" i="2"/>
  <c r="BT129" i="2"/>
  <c r="BS129" i="2"/>
  <c r="BR129" i="2"/>
  <c r="BY128" i="2"/>
  <c r="BW128" i="2"/>
  <c r="BV128" i="2"/>
  <c r="BU128" i="2"/>
  <c r="BT128" i="2"/>
  <c r="BS128" i="2"/>
  <c r="BR128" i="2"/>
  <c r="BY127" i="2"/>
  <c r="BW127" i="2"/>
  <c r="BV127" i="2"/>
  <c r="BU127" i="2"/>
  <c r="BT127" i="2"/>
  <c r="BS127" i="2"/>
  <c r="BR127" i="2"/>
  <c r="BY126" i="2"/>
  <c r="BW126" i="2"/>
  <c r="BV126" i="2"/>
  <c r="BU126" i="2"/>
  <c r="BT126" i="2"/>
  <c r="BS126" i="2"/>
  <c r="BR126" i="2"/>
  <c r="BY125" i="2"/>
  <c r="BW125" i="2"/>
  <c r="BV125" i="2"/>
  <c r="BU125" i="2"/>
  <c r="BT125" i="2"/>
  <c r="BS125" i="2"/>
  <c r="BR125" i="2"/>
  <c r="BY124" i="2"/>
  <c r="BW124" i="2"/>
  <c r="BV124" i="2"/>
  <c r="BU124" i="2"/>
  <c r="BT124" i="2"/>
  <c r="BS124" i="2"/>
  <c r="BR124" i="2"/>
  <c r="BY123" i="2"/>
  <c r="BW123" i="2"/>
  <c r="BV123" i="2"/>
  <c r="BU123" i="2"/>
  <c r="BT123" i="2"/>
  <c r="BS123" i="2"/>
  <c r="BR123" i="2"/>
  <c r="BY122" i="2"/>
  <c r="BW122" i="2"/>
  <c r="BV122" i="2"/>
  <c r="BU122" i="2"/>
  <c r="BT122" i="2"/>
  <c r="BS122" i="2"/>
  <c r="BR122" i="2"/>
  <c r="BY121" i="2"/>
  <c r="BW121" i="2"/>
  <c r="BV121" i="2"/>
  <c r="BU121" i="2"/>
  <c r="BT121" i="2"/>
  <c r="BS121" i="2"/>
  <c r="BR121" i="2"/>
  <c r="BY120" i="2"/>
  <c r="BW120" i="2"/>
  <c r="BV120" i="2"/>
  <c r="BU120" i="2"/>
  <c r="BT120" i="2"/>
  <c r="BS120" i="2"/>
  <c r="BR120" i="2"/>
  <c r="BY119" i="2"/>
  <c r="BW119" i="2"/>
  <c r="BV119" i="2"/>
  <c r="BU119" i="2"/>
  <c r="BT119" i="2"/>
  <c r="BS119" i="2"/>
  <c r="BR119" i="2"/>
  <c r="BY118" i="2"/>
  <c r="BW118" i="2"/>
  <c r="BV118" i="2"/>
  <c r="BU118" i="2"/>
  <c r="BT118" i="2"/>
  <c r="BS118" i="2"/>
  <c r="BR118" i="2"/>
  <c r="BY117" i="2"/>
  <c r="BW117" i="2"/>
  <c r="BV117" i="2"/>
  <c r="BU117" i="2"/>
  <c r="BT117" i="2"/>
  <c r="BS117" i="2"/>
  <c r="BR117" i="2"/>
  <c r="BY116" i="2"/>
  <c r="BW116" i="2"/>
  <c r="BV116" i="2"/>
  <c r="BU116" i="2"/>
  <c r="BT116" i="2"/>
  <c r="BS116" i="2"/>
  <c r="BR116" i="2"/>
  <c r="BY115" i="2"/>
  <c r="BW115" i="2"/>
  <c r="BV115" i="2"/>
  <c r="BU115" i="2"/>
  <c r="BT115" i="2"/>
  <c r="BS115" i="2"/>
  <c r="BR115" i="2"/>
  <c r="BY114" i="2"/>
  <c r="BW114" i="2"/>
  <c r="BV114" i="2"/>
  <c r="BU114" i="2"/>
  <c r="BT114" i="2"/>
  <c r="BS114" i="2"/>
  <c r="BR114" i="2"/>
  <c r="BY113" i="2"/>
  <c r="BW113" i="2"/>
  <c r="BV113" i="2"/>
  <c r="BU113" i="2"/>
  <c r="BT113" i="2"/>
  <c r="BS113" i="2"/>
  <c r="BR113" i="2"/>
  <c r="BY112" i="2"/>
  <c r="BW112" i="2"/>
  <c r="BV112" i="2"/>
  <c r="BU112" i="2"/>
  <c r="BT112" i="2"/>
  <c r="BS112" i="2"/>
  <c r="BR112" i="2"/>
  <c r="BY111" i="2"/>
  <c r="BW111" i="2"/>
  <c r="BV111" i="2"/>
  <c r="BU111" i="2"/>
  <c r="BT111" i="2"/>
  <c r="BS111" i="2"/>
  <c r="BR111" i="2"/>
  <c r="BY110" i="2"/>
  <c r="BW110" i="2"/>
  <c r="BV110" i="2"/>
  <c r="BU110" i="2"/>
  <c r="BT110" i="2"/>
  <c r="BS110" i="2"/>
  <c r="BR110" i="2"/>
  <c r="BY109" i="2"/>
  <c r="BW109" i="2"/>
  <c r="BV109" i="2"/>
  <c r="BU109" i="2"/>
  <c r="BT109" i="2"/>
  <c r="BS109" i="2"/>
  <c r="BR109" i="2"/>
  <c r="BY108" i="2"/>
  <c r="BW108" i="2"/>
  <c r="BV108" i="2"/>
  <c r="BU108" i="2"/>
  <c r="BT108" i="2"/>
  <c r="BS108" i="2"/>
  <c r="BR108" i="2"/>
  <c r="BY107" i="2"/>
  <c r="BW107" i="2"/>
  <c r="BV107" i="2"/>
  <c r="BU107" i="2"/>
  <c r="BT107" i="2"/>
  <c r="BS107" i="2"/>
  <c r="BR107" i="2"/>
  <c r="BY106" i="2"/>
  <c r="BW106" i="2"/>
  <c r="BV106" i="2"/>
  <c r="BU106" i="2"/>
  <c r="BT106" i="2"/>
  <c r="BS106" i="2"/>
  <c r="BR106" i="2"/>
  <c r="BY105" i="2"/>
  <c r="BW105" i="2"/>
  <c r="BV105" i="2"/>
  <c r="BU105" i="2"/>
  <c r="BT105" i="2"/>
  <c r="BS105" i="2"/>
  <c r="BR105" i="2"/>
  <c r="BY104" i="2"/>
  <c r="BW104" i="2"/>
  <c r="BV104" i="2"/>
  <c r="BU104" i="2"/>
  <c r="BT104" i="2"/>
  <c r="BS104" i="2"/>
  <c r="BR104" i="2"/>
  <c r="BY103" i="2"/>
  <c r="BW103" i="2"/>
  <c r="BV103" i="2"/>
  <c r="BU103" i="2"/>
  <c r="BT103" i="2"/>
  <c r="BS103" i="2"/>
  <c r="BR103" i="2"/>
  <c r="BY102" i="2"/>
  <c r="BW102" i="2"/>
  <c r="BV102" i="2"/>
  <c r="BU102" i="2"/>
  <c r="BT102" i="2"/>
  <c r="BS102" i="2"/>
  <c r="BR102" i="2"/>
  <c r="BY101" i="2"/>
  <c r="BW101" i="2"/>
  <c r="BV101" i="2"/>
  <c r="BU101" i="2"/>
  <c r="BT101" i="2"/>
  <c r="BS101" i="2"/>
  <c r="BR101" i="2"/>
  <c r="BY100" i="2"/>
  <c r="BW100" i="2"/>
  <c r="BV100" i="2"/>
  <c r="BU100" i="2"/>
  <c r="BT100" i="2"/>
  <c r="BS100" i="2"/>
  <c r="BR100" i="2"/>
  <c r="BY99" i="2"/>
  <c r="BW99" i="2"/>
  <c r="BV99" i="2"/>
  <c r="BU99" i="2"/>
  <c r="BT99" i="2"/>
  <c r="BS99" i="2"/>
  <c r="BR99" i="2"/>
  <c r="BY98" i="2"/>
  <c r="BW98" i="2"/>
  <c r="BV98" i="2"/>
  <c r="BU98" i="2"/>
  <c r="BT98" i="2"/>
  <c r="BS98" i="2"/>
  <c r="BR98" i="2"/>
  <c r="BY97" i="2"/>
  <c r="BW97" i="2"/>
  <c r="BV97" i="2"/>
  <c r="BU97" i="2"/>
  <c r="BT97" i="2"/>
  <c r="BS97" i="2"/>
  <c r="BR97" i="2"/>
  <c r="BY96" i="2"/>
  <c r="BW96" i="2"/>
  <c r="BV96" i="2"/>
  <c r="BU96" i="2"/>
  <c r="BT96" i="2"/>
  <c r="BS96" i="2"/>
  <c r="BR96" i="2"/>
  <c r="BY95" i="2"/>
  <c r="BW95" i="2"/>
  <c r="BV95" i="2"/>
  <c r="BU95" i="2"/>
  <c r="BT95" i="2"/>
  <c r="BS95" i="2"/>
  <c r="BR95" i="2"/>
  <c r="BY94" i="2"/>
  <c r="BW94" i="2"/>
  <c r="BV94" i="2"/>
  <c r="BU94" i="2"/>
  <c r="BT94" i="2"/>
  <c r="BS94" i="2"/>
  <c r="BR94" i="2"/>
  <c r="BY93" i="2"/>
  <c r="BW93" i="2"/>
  <c r="BV93" i="2"/>
  <c r="BU93" i="2"/>
  <c r="BT93" i="2"/>
  <c r="BS93" i="2"/>
  <c r="BR93" i="2"/>
  <c r="BY92" i="2"/>
  <c r="BW92" i="2"/>
  <c r="BV92" i="2"/>
  <c r="BU92" i="2"/>
  <c r="BT92" i="2"/>
  <c r="BS92" i="2"/>
  <c r="BR92" i="2"/>
  <c r="BY91" i="2"/>
  <c r="BW91" i="2"/>
  <c r="BV91" i="2"/>
  <c r="BU91" i="2"/>
  <c r="BT91" i="2"/>
  <c r="BS91" i="2"/>
  <c r="BR91" i="2"/>
  <c r="BY90" i="2"/>
  <c r="BW90" i="2"/>
  <c r="BV90" i="2"/>
  <c r="BU90" i="2"/>
  <c r="BT90" i="2"/>
  <c r="BS90" i="2"/>
  <c r="BR90" i="2"/>
  <c r="BY89" i="2"/>
  <c r="BW89" i="2"/>
  <c r="BV89" i="2"/>
  <c r="BU89" i="2"/>
  <c r="BT89" i="2"/>
  <c r="BS89" i="2"/>
  <c r="BR89" i="2"/>
  <c r="BY88" i="2"/>
  <c r="BW88" i="2"/>
  <c r="BV88" i="2"/>
  <c r="BU88" i="2"/>
  <c r="BT88" i="2"/>
  <c r="BS88" i="2"/>
  <c r="BR88" i="2"/>
  <c r="BY87" i="2"/>
  <c r="BW87" i="2"/>
  <c r="BV87" i="2"/>
  <c r="BU87" i="2"/>
  <c r="BT87" i="2"/>
  <c r="BS87" i="2"/>
  <c r="BR87" i="2"/>
  <c r="BY86" i="2"/>
  <c r="BW86" i="2"/>
  <c r="BV86" i="2"/>
  <c r="BU86" i="2"/>
  <c r="BT86" i="2"/>
  <c r="BS86" i="2"/>
  <c r="BR86" i="2"/>
  <c r="BY85" i="2"/>
  <c r="BW85" i="2"/>
  <c r="BV85" i="2"/>
  <c r="BU85" i="2"/>
  <c r="BT85" i="2"/>
  <c r="BS85" i="2"/>
  <c r="BR85" i="2"/>
  <c r="BY84" i="2"/>
  <c r="BW84" i="2"/>
  <c r="BV84" i="2"/>
  <c r="BU84" i="2"/>
  <c r="BT84" i="2"/>
  <c r="BS84" i="2"/>
  <c r="BR84" i="2"/>
  <c r="BY83" i="2"/>
  <c r="BW83" i="2"/>
  <c r="BV83" i="2"/>
  <c r="BU83" i="2"/>
  <c r="BT83" i="2"/>
  <c r="BS83" i="2"/>
  <c r="BR83" i="2"/>
  <c r="BY82" i="2"/>
  <c r="BW82" i="2"/>
  <c r="BV82" i="2"/>
  <c r="BU82" i="2"/>
  <c r="BT82" i="2"/>
  <c r="BS82" i="2"/>
  <c r="BR82" i="2"/>
  <c r="BY81" i="2"/>
  <c r="BW81" i="2"/>
  <c r="BV81" i="2"/>
  <c r="BU81" i="2"/>
  <c r="BT81" i="2"/>
  <c r="BS81" i="2"/>
  <c r="BR81" i="2"/>
  <c r="BY80" i="2"/>
  <c r="BW80" i="2"/>
  <c r="BV80" i="2"/>
  <c r="BU80" i="2"/>
  <c r="BT80" i="2"/>
  <c r="BS80" i="2"/>
  <c r="BR80" i="2"/>
  <c r="BY79" i="2"/>
  <c r="BW79" i="2"/>
  <c r="BV79" i="2"/>
  <c r="BU79" i="2"/>
  <c r="BT79" i="2"/>
  <c r="BS79" i="2"/>
  <c r="BR79" i="2"/>
  <c r="BY78" i="2"/>
  <c r="BW78" i="2"/>
  <c r="BV78" i="2"/>
  <c r="BU78" i="2"/>
  <c r="BT78" i="2"/>
  <c r="BS78" i="2"/>
  <c r="BR78" i="2"/>
  <c r="BY77" i="2"/>
  <c r="BW77" i="2"/>
  <c r="BV77" i="2"/>
  <c r="BU77" i="2"/>
  <c r="BT77" i="2"/>
  <c r="BS77" i="2"/>
  <c r="BR77" i="2"/>
  <c r="BY76" i="2"/>
  <c r="BW76" i="2"/>
  <c r="BV76" i="2"/>
  <c r="BU76" i="2"/>
  <c r="BT76" i="2"/>
  <c r="BS76" i="2"/>
  <c r="BR76" i="2"/>
  <c r="BY75" i="2"/>
  <c r="BW75" i="2"/>
  <c r="BV75" i="2"/>
  <c r="BU75" i="2"/>
  <c r="BT75" i="2"/>
  <c r="BS75" i="2"/>
  <c r="BR75" i="2"/>
  <c r="BY74" i="2"/>
  <c r="BW74" i="2"/>
  <c r="BV74" i="2"/>
  <c r="BU74" i="2"/>
  <c r="BT74" i="2"/>
  <c r="BS74" i="2"/>
  <c r="BR74" i="2"/>
  <c r="BY73" i="2"/>
  <c r="BW73" i="2"/>
  <c r="BV73" i="2"/>
  <c r="BU73" i="2"/>
  <c r="BT73" i="2"/>
  <c r="BS73" i="2"/>
  <c r="BR73" i="2"/>
  <c r="BY72" i="2"/>
  <c r="BW72" i="2"/>
  <c r="BV72" i="2"/>
  <c r="BU72" i="2"/>
  <c r="BT72" i="2"/>
  <c r="BS72" i="2"/>
  <c r="BR72" i="2"/>
  <c r="BY71" i="2"/>
  <c r="BW71" i="2"/>
  <c r="BV71" i="2"/>
  <c r="BU71" i="2"/>
  <c r="BT71" i="2"/>
  <c r="BS71" i="2"/>
  <c r="BR71" i="2"/>
  <c r="BY70" i="2"/>
  <c r="BW70" i="2"/>
  <c r="BV70" i="2"/>
  <c r="BU70" i="2"/>
  <c r="BT70" i="2"/>
  <c r="BS70" i="2"/>
  <c r="BR70" i="2"/>
  <c r="BY69" i="2"/>
  <c r="BW69" i="2"/>
  <c r="BV69" i="2"/>
  <c r="BU69" i="2"/>
  <c r="BT69" i="2"/>
  <c r="BS69" i="2"/>
  <c r="BR69" i="2"/>
  <c r="BY68" i="2"/>
  <c r="BW68" i="2"/>
  <c r="BV68" i="2"/>
  <c r="BU68" i="2"/>
  <c r="BT68" i="2"/>
  <c r="BS68" i="2"/>
  <c r="BR68" i="2"/>
  <c r="BY67" i="2"/>
  <c r="BW67" i="2"/>
  <c r="BV67" i="2"/>
  <c r="BU67" i="2"/>
  <c r="BT67" i="2"/>
  <c r="BS67" i="2"/>
  <c r="BR67" i="2"/>
  <c r="BY66" i="2"/>
  <c r="BW66" i="2"/>
  <c r="BV66" i="2"/>
  <c r="BU66" i="2"/>
  <c r="BT66" i="2"/>
  <c r="BS66" i="2"/>
  <c r="BR66" i="2"/>
  <c r="BY65" i="2"/>
  <c r="BW65" i="2"/>
  <c r="BV65" i="2"/>
  <c r="BU65" i="2"/>
  <c r="BT65" i="2"/>
  <c r="BS65" i="2"/>
  <c r="BR65" i="2"/>
  <c r="BY64" i="2"/>
  <c r="BW64" i="2"/>
  <c r="BV64" i="2"/>
  <c r="BU64" i="2"/>
  <c r="BT64" i="2"/>
  <c r="BS64" i="2"/>
  <c r="BR64" i="2"/>
  <c r="BY63" i="2"/>
  <c r="BW63" i="2"/>
  <c r="BV63" i="2"/>
  <c r="BU63" i="2"/>
  <c r="BT63" i="2"/>
  <c r="BS63" i="2"/>
  <c r="BR63" i="2"/>
  <c r="BY62" i="2"/>
  <c r="BW62" i="2"/>
  <c r="BV62" i="2"/>
  <c r="BU62" i="2"/>
  <c r="BT62" i="2"/>
  <c r="BS62" i="2"/>
  <c r="BR62" i="2"/>
  <c r="BY61" i="2"/>
  <c r="BW61" i="2"/>
  <c r="BV61" i="2"/>
  <c r="BU61" i="2"/>
  <c r="BT61" i="2"/>
  <c r="BS61" i="2"/>
  <c r="BR61" i="2"/>
  <c r="BY60" i="2"/>
  <c r="BW60" i="2"/>
  <c r="BV60" i="2"/>
  <c r="BU60" i="2"/>
  <c r="BT60" i="2"/>
  <c r="BS60" i="2"/>
  <c r="BR60" i="2"/>
  <c r="BY59" i="2"/>
  <c r="BW59" i="2"/>
  <c r="BV59" i="2"/>
  <c r="BU59" i="2"/>
  <c r="BT59" i="2"/>
  <c r="BS59" i="2"/>
  <c r="BR59" i="2"/>
  <c r="BY58" i="2"/>
  <c r="BW58" i="2"/>
  <c r="BV58" i="2"/>
  <c r="BU58" i="2"/>
  <c r="BT58" i="2"/>
  <c r="BS58" i="2"/>
  <c r="BR58" i="2"/>
  <c r="BY57" i="2"/>
  <c r="BW57" i="2"/>
  <c r="BV57" i="2"/>
  <c r="BU57" i="2"/>
  <c r="BT57" i="2"/>
  <c r="BS57" i="2"/>
  <c r="BR57" i="2"/>
  <c r="BY56" i="2"/>
  <c r="BW56" i="2"/>
  <c r="BV56" i="2"/>
  <c r="BU56" i="2"/>
  <c r="BT56" i="2"/>
  <c r="BS56" i="2"/>
  <c r="BR56" i="2"/>
  <c r="BY55" i="2"/>
  <c r="BW55" i="2"/>
  <c r="BV55" i="2"/>
  <c r="BU55" i="2"/>
  <c r="BT55" i="2"/>
  <c r="BS55" i="2"/>
  <c r="BR55" i="2"/>
  <c r="BY54" i="2"/>
  <c r="BW54" i="2"/>
  <c r="BV54" i="2"/>
  <c r="BU54" i="2"/>
  <c r="BT54" i="2"/>
  <c r="BS54" i="2"/>
  <c r="BR54" i="2"/>
  <c r="BY53" i="2"/>
  <c r="BW53" i="2"/>
  <c r="BV53" i="2"/>
  <c r="BU53" i="2"/>
  <c r="BT53" i="2"/>
  <c r="BS53" i="2"/>
  <c r="BR53" i="2"/>
  <c r="BY52" i="2"/>
  <c r="BW52" i="2"/>
  <c r="BV52" i="2"/>
  <c r="BU52" i="2"/>
  <c r="BT52" i="2"/>
  <c r="BS52" i="2"/>
  <c r="BR52" i="2"/>
  <c r="BY51" i="2"/>
  <c r="BW51" i="2"/>
  <c r="BV51" i="2"/>
  <c r="BU51" i="2"/>
  <c r="BT51" i="2"/>
  <c r="BS51" i="2"/>
  <c r="BR51" i="2"/>
  <c r="BY50" i="2"/>
  <c r="BW50" i="2"/>
  <c r="BV50" i="2"/>
  <c r="BU50" i="2"/>
  <c r="BT50" i="2"/>
  <c r="BS50" i="2"/>
  <c r="BR50" i="2"/>
  <c r="BY49" i="2"/>
  <c r="BW49" i="2"/>
  <c r="BV49" i="2"/>
  <c r="BU49" i="2"/>
  <c r="BT49" i="2"/>
  <c r="BS49" i="2"/>
  <c r="BR49" i="2"/>
  <c r="BY48" i="2"/>
  <c r="BW48" i="2"/>
  <c r="BV48" i="2"/>
  <c r="BU48" i="2"/>
  <c r="BT48" i="2"/>
  <c r="BS48" i="2"/>
  <c r="BR48" i="2"/>
  <c r="BY47" i="2"/>
  <c r="BW47" i="2"/>
  <c r="BV47" i="2"/>
  <c r="BU47" i="2"/>
  <c r="BT47" i="2"/>
  <c r="BS47" i="2"/>
  <c r="BR47" i="2"/>
  <c r="BY46" i="2"/>
  <c r="BW46" i="2"/>
  <c r="BV46" i="2"/>
  <c r="BU46" i="2"/>
  <c r="BT46" i="2"/>
  <c r="BS46" i="2"/>
  <c r="BR46" i="2"/>
  <c r="BY45" i="2"/>
  <c r="BW45" i="2"/>
  <c r="BV45" i="2"/>
  <c r="BU45" i="2"/>
  <c r="BT45" i="2"/>
  <c r="BS45" i="2"/>
  <c r="BR45" i="2"/>
  <c r="BY44" i="2"/>
  <c r="BW44" i="2"/>
  <c r="BV44" i="2"/>
  <c r="BU44" i="2"/>
  <c r="BT44" i="2"/>
  <c r="BS44" i="2"/>
  <c r="BR44" i="2"/>
  <c r="BY43" i="2"/>
  <c r="BW43" i="2"/>
  <c r="BV43" i="2"/>
  <c r="BU43" i="2"/>
  <c r="BT43" i="2"/>
  <c r="BS43" i="2"/>
  <c r="BR43" i="2"/>
  <c r="BY42" i="2"/>
  <c r="BW42" i="2"/>
  <c r="BV42" i="2"/>
  <c r="BU42" i="2"/>
  <c r="BT42" i="2"/>
  <c r="BS42" i="2"/>
  <c r="BR42" i="2"/>
  <c r="BY41" i="2"/>
  <c r="BW41" i="2"/>
  <c r="BV41" i="2"/>
  <c r="BU41" i="2"/>
  <c r="BT41" i="2"/>
  <c r="BS41" i="2"/>
  <c r="BR41" i="2"/>
  <c r="BY40" i="2"/>
  <c r="BW40" i="2"/>
  <c r="BV40" i="2"/>
  <c r="BU40" i="2"/>
  <c r="BT40" i="2"/>
  <c r="BS40" i="2"/>
  <c r="BR40" i="2"/>
  <c r="BY39" i="2"/>
  <c r="BW39" i="2"/>
  <c r="BV39" i="2"/>
  <c r="BU39" i="2"/>
  <c r="BT39" i="2"/>
  <c r="BS39" i="2"/>
  <c r="BR39" i="2"/>
  <c r="BY38" i="2"/>
  <c r="BW38" i="2"/>
  <c r="BV38" i="2"/>
  <c r="BU38" i="2"/>
  <c r="BT38" i="2"/>
  <c r="BS38" i="2"/>
  <c r="BR38" i="2"/>
  <c r="BY37" i="2"/>
  <c r="BW37" i="2"/>
  <c r="BV37" i="2"/>
  <c r="BU37" i="2"/>
  <c r="BT37" i="2"/>
  <c r="BS37" i="2"/>
  <c r="BR37" i="2"/>
  <c r="BY36" i="2"/>
  <c r="BW36" i="2"/>
  <c r="BV36" i="2"/>
  <c r="BU36" i="2"/>
  <c r="BT36" i="2"/>
  <c r="BS36" i="2"/>
  <c r="BR36" i="2"/>
  <c r="BY35" i="2"/>
  <c r="BW35" i="2"/>
  <c r="BV35" i="2"/>
  <c r="BU35" i="2"/>
  <c r="BT35" i="2"/>
  <c r="BS35" i="2"/>
  <c r="BR35" i="2"/>
  <c r="BY34" i="2"/>
  <c r="BW34" i="2"/>
  <c r="BV34" i="2"/>
  <c r="BU34" i="2"/>
  <c r="BT34" i="2"/>
  <c r="BS34" i="2"/>
  <c r="BR34" i="2"/>
  <c r="BY33" i="2"/>
  <c r="BW33" i="2"/>
  <c r="BV33" i="2"/>
  <c r="BU33" i="2"/>
  <c r="BT33" i="2"/>
  <c r="BS33" i="2"/>
  <c r="BR33" i="2"/>
  <c r="BY32" i="2"/>
  <c r="BW32" i="2"/>
  <c r="BV32" i="2"/>
  <c r="BU32" i="2"/>
  <c r="BT32" i="2"/>
  <c r="BS32" i="2"/>
  <c r="BR32" i="2"/>
  <c r="BY31" i="2"/>
  <c r="BW31" i="2"/>
  <c r="BV31" i="2"/>
  <c r="BU31" i="2"/>
  <c r="BT31" i="2"/>
  <c r="BS31" i="2"/>
  <c r="BR31" i="2"/>
  <c r="BY30" i="2"/>
  <c r="BW30" i="2"/>
  <c r="BV30" i="2"/>
  <c r="BU30" i="2"/>
  <c r="BT30" i="2"/>
  <c r="BS30" i="2"/>
  <c r="BR30" i="2"/>
  <c r="BY29" i="2"/>
  <c r="BW29" i="2"/>
  <c r="BV29" i="2"/>
  <c r="BU29" i="2"/>
  <c r="BT29" i="2"/>
  <c r="BS29" i="2"/>
  <c r="BR29" i="2"/>
  <c r="BY28" i="2"/>
  <c r="BW28" i="2"/>
  <c r="BV28" i="2"/>
  <c r="BU28" i="2"/>
  <c r="BT28" i="2"/>
  <c r="BS28" i="2"/>
  <c r="BR28" i="2"/>
  <c r="BY27" i="2"/>
  <c r="BW27" i="2"/>
  <c r="BV27" i="2"/>
  <c r="BU27" i="2"/>
  <c r="BT27" i="2"/>
  <c r="BS27" i="2"/>
  <c r="BR27" i="2"/>
  <c r="BY26" i="2"/>
  <c r="BW26" i="2"/>
  <c r="BV26" i="2"/>
  <c r="BU26" i="2"/>
  <c r="BT26" i="2"/>
  <c r="BS26" i="2"/>
  <c r="BR26" i="2"/>
  <c r="BY25" i="2"/>
  <c r="BW25" i="2"/>
  <c r="BV25" i="2"/>
  <c r="BU25" i="2"/>
  <c r="BT25" i="2"/>
  <c r="BS25" i="2"/>
  <c r="BR25" i="2"/>
  <c r="BY24" i="2"/>
  <c r="BW24" i="2"/>
  <c r="BV24" i="2"/>
  <c r="BU24" i="2"/>
  <c r="BT24" i="2"/>
  <c r="BS24" i="2"/>
  <c r="BR24" i="2"/>
  <c r="BY23" i="2"/>
  <c r="BW23" i="2"/>
  <c r="BV23" i="2"/>
  <c r="BU23" i="2"/>
  <c r="BT23" i="2"/>
  <c r="BS23" i="2"/>
  <c r="BR23" i="2"/>
  <c r="BY22" i="2"/>
  <c r="BW22" i="2"/>
  <c r="BV22" i="2"/>
  <c r="BU22" i="2"/>
  <c r="BT22" i="2"/>
  <c r="BS22" i="2"/>
  <c r="BR22" i="2"/>
  <c r="BY21" i="2"/>
  <c r="BW21" i="2"/>
  <c r="BV21" i="2"/>
  <c r="BU21" i="2"/>
  <c r="BT21" i="2"/>
  <c r="BS21" i="2"/>
  <c r="BR21" i="2"/>
  <c r="BY20" i="2"/>
  <c r="BW20" i="2"/>
  <c r="BV20" i="2"/>
  <c r="BU20" i="2"/>
  <c r="BT20" i="2"/>
  <c r="BS20" i="2"/>
  <c r="BR20" i="2"/>
  <c r="BY19" i="2"/>
  <c r="BW19" i="2"/>
  <c r="BV19" i="2"/>
  <c r="BU19" i="2"/>
  <c r="BT19" i="2"/>
  <c r="BS19" i="2"/>
  <c r="BR19" i="2"/>
  <c r="BY18" i="2"/>
  <c r="BW18" i="2"/>
  <c r="BV18" i="2"/>
  <c r="BU18" i="2"/>
  <c r="BT18" i="2"/>
  <c r="BS18" i="2"/>
  <c r="BR18" i="2"/>
  <c r="BY17" i="2"/>
  <c r="BW17" i="2"/>
  <c r="BV17" i="2"/>
  <c r="BU17" i="2"/>
  <c r="BT17" i="2"/>
  <c r="BS17" i="2"/>
  <c r="BR17" i="2"/>
  <c r="BY16" i="2"/>
  <c r="BW16" i="2"/>
  <c r="BV16" i="2"/>
  <c r="BU16" i="2"/>
  <c r="BT16" i="2"/>
  <c r="BS16" i="2"/>
  <c r="BR16" i="2"/>
  <c r="BY15" i="2"/>
  <c r="BW15" i="2"/>
  <c r="BV15" i="2"/>
  <c r="BU15" i="2"/>
  <c r="BT15" i="2"/>
  <c r="BS15" i="2"/>
  <c r="BR15" i="2"/>
  <c r="BY14" i="2"/>
  <c r="BW14" i="2"/>
  <c r="BV14" i="2"/>
  <c r="BU14" i="2"/>
  <c r="BT14" i="2"/>
  <c r="BS14" i="2"/>
  <c r="BR14" i="2"/>
  <c r="BY13" i="2"/>
  <c r="BW13" i="2"/>
  <c r="BV13" i="2"/>
  <c r="BU13" i="2"/>
  <c r="BT13" i="2"/>
  <c r="BS13" i="2"/>
  <c r="BR13" i="2"/>
  <c r="BY12" i="2"/>
  <c r="BW12" i="2"/>
  <c r="BV12" i="2"/>
  <c r="BU12" i="2"/>
  <c r="BT12" i="2"/>
  <c r="BS12" i="2"/>
  <c r="BR12" i="2"/>
  <c r="BY11" i="2"/>
  <c r="BW11" i="2"/>
  <c r="BV11" i="2"/>
  <c r="BU11" i="2"/>
  <c r="BT11" i="2"/>
  <c r="BS11" i="2"/>
  <c r="BR11" i="2"/>
  <c r="BY10" i="2"/>
  <c r="BW10" i="2"/>
  <c r="BV10" i="2"/>
  <c r="BU10" i="2"/>
  <c r="BT10" i="2"/>
  <c r="BS10" i="2"/>
  <c r="BR10" i="2"/>
  <c r="BY9" i="2"/>
  <c r="BW9" i="2"/>
  <c r="BV9" i="2"/>
  <c r="BU9" i="2"/>
  <c r="BT9" i="2"/>
  <c r="BS9" i="2"/>
  <c r="BR9" i="2"/>
  <c r="BY8" i="2"/>
  <c r="BW8" i="2"/>
  <c r="BV8" i="2"/>
  <c r="BU8" i="2"/>
  <c r="BT8" i="2"/>
  <c r="BS8" i="2"/>
  <c r="BR8" i="2"/>
  <c r="BY7" i="2"/>
  <c r="BW7" i="2"/>
  <c r="BV7" i="2"/>
  <c r="BU7" i="2"/>
  <c r="BT7" i="2"/>
  <c r="BS7" i="2"/>
  <c r="BR7" i="2"/>
  <c r="BY6" i="2"/>
  <c r="BW6" i="2"/>
  <c r="BV6" i="2"/>
  <c r="BU6" i="2"/>
  <c r="BT6" i="2"/>
  <c r="BS6" i="2"/>
  <c r="BR6" i="2"/>
  <c r="BY5" i="2"/>
  <c r="BW5" i="2"/>
  <c r="BV5" i="2"/>
  <c r="BU5" i="2"/>
  <c r="BT5" i="2"/>
  <c r="BS5" i="2"/>
  <c r="BR5" i="2"/>
  <c r="BY4" i="2"/>
  <c r="BW4" i="2"/>
  <c r="BU4" i="2"/>
  <c r="BT4" i="2"/>
  <c r="BS4" i="2"/>
  <c r="BR4" i="2"/>
  <c r="BZ14" i="5" l="1"/>
  <c r="CA56" i="4"/>
  <c r="CA70" i="4"/>
  <c r="CA93" i="4"/>
  <c r="CA99" i="4"/>
  <c r="CA107" i="4"/>
  <c r="CA6" i="4"/>
  <c r="CA38" i="4"/>
  <c r="CA115" i="4"/>
  <c r="CA136" i="4"/>
  <c r="CA144" i="4"/>
  <c r="BZ151" i="4"/>
  <c r="CA184" i="4"/>
  <c r="CA189" i="4"/>
  <c r="CA15" i="5"/>
  <c r="CA31" i="5"/>
  <c r="CA47" i="5"/>
  <c r="CA27" i="5"/>
  <c r="CA43" i="5"/>
  <c r="CA51" i="5"/>
  <c r="CA8" i="4"/>
  <c r="CA127" i="4"/>
  <c r="CA159" i="4"/>
  <c r="CA40" i="4"/>
  <c r="CA72" i="4"/>
  <c r="CA101" i="4"/>
  <c r="CA4" i="4"/>
  <c r="CA14" i="4"/>
  <c r="CA21" i="4"/>
  <c r="CA10" i="4"/>
  <c r="CA30" i="4"/>
  <c r="CA36" i="4"/>
  <c r="CA46" i="4"/>
  <c r="CA54" i="4"/>
  <c r="CA42" i="4"/>
  <c r="CA48" i="4"/>
  <c r="CA69" i="4"/>
  <c r="BZ78" i="4"/>
  <c r="CA90" i="4"/>
  <c r="CA114" i="4"/>
  <c r="BZ54" i="5"/>
  <c r="CA11" i="5"/>
  <c r="BZ60" i="5"/>
  <c r="BZ68" i="5"/>
  <c r="CA76" i="5"/>
  <c r="CA6" i="5"/>
  <c r="CA10" i="5"/>
  <c r="CA14" i="5"/>
  <c r="CA55" i="5"/>
  <c r="CA59" i="5"/>
  <c r="CA63" i="5"/>
  <c r="CA67" i="5"/>
  <c r="CA71" i="5"/>
  <c r="CA75" i="5"/>
  <c r="CA79" i="5"/>
  <c r="CA22" i="5"/>
  <c r="CA26" i="5"/>
  <c r="CA30" i="5"/>
  <c r="CA38" i="5"/>
  <c r="CA42" i="5"/>
  <c r="CA46" i="5"/>
  <c r="BZ50" i="5"/>
  <c r="CA54" i="5"/>
  <c r="CA13" i="5"/>
  <c r="BZ58" i="5"/>
  <c r="BZ62" i="5"/>
  <c r="CA66" i="5"/>
  <c r="CA70" i="5"/>
  <c r="CA74" i="5"/>
  <c r="CA78" i="5"/>
  <c r="BZ56" i="5"/>
  <c r="CA17" i="5"/>
  <c r="CA29" i="5"/>
  <c r="CA33" i="5"/>
  <c r="CA45" i="5"/>
  <c r="CA49" i="5"/>
  <c r="CA53" i="5"/>
  <c r="CA12" i="5"/>
  <c r="CA57" i="5"/>
  <c r="CA61" i="5"/>
  <c r="CA65" i="5"/>
  <c r="CA69" i="5"/>
  <c r="CA73" i="5"/>
  <c r="CA77" i="5"/>
  <c r="CA28" i="5"/>
  <c r="BZ44" i="5"/>
  <c r="BZ52" i="5"/>
  <c r="BZ109" i="4"/>
  <c r="CA109" i="4"/>
  <c r="BZ62" i="4"/>
  <c r="CA62" i="4"/>
  <c r="CA16" i="4"/>
  <c r="CA32" i="4"/>
  <c r="CA64" i="4"/>
  <c r="BZ24" i="4"/>
  <c r="CA24" i="4"/>
  <c r="CA22" i="4"/>
  <c r="BZ30" i="4"/>
  <c r="BZ48" i="4"/>
  <c r="CA60" i="4"/>
  <c r="CA66" i="4"/>
  <c r="CA80" i="4"/>
  <c r="BZ6" i="4"/>
  <c r="BZ38" i="4"/>
  <c r="BZ53" i="4"/>
  <c r="BZ56" i="4"/>
  <c r="CA68" i="4"/>
  <c r="BZ84" i="4"/>
  <c r="CA87" i="4"/>
  <c r="CA12" i="4"/>
  <c r="CA18" i="4"/>
  <c r="BZ29" i="4"/>
  <c r="BZ32" i="4"/>
  <c r="CA44" i="4"/>
  <c r="CA76" i="4"/>
  <c r="CA84" i="4"/>
  <c r="CA105" i="4"/>
  <c r="BZ14" i="4"/>
  <c r="BZ46" i="4"/>
  <c r="CA50" i="4"/>
  <c r="CA61" i="4"/>
  <c r="BZ64" i="4"/>
  <c r="BZ125" i="4"/>
  <c r="CA125" i="4"/>
  <c r="BZ5" i="4"/>
  <c r="BZ8" i="4"/>
  <c r="CA20" i="4"/>
  <c r="CA26" i="4"/>
  <c r="BZ37" i="4"/>
  <c r="BZ40" i="4"/>
  <c r="CA74" i="4"/>
  <c r="CA97" i="4"/>
  <c r="CA98" i="4"/>
  <c r="BZ22" i="4"/>
  <c r="CA52" i="4"/>
  <c r="CA58" i="4"/>
  <c r="BZ72" i="4"/>
  <c r="CA78" i="4"/>
  <c r="CA82" i="4"/>
  <c r="BZ104" i="4"/>
  <c r="CA117" i="4"/>
  <c r="BZ13" i="4"/>
  <c r="BZ16" i="4"/>
  <c r="CA28" i="4"/>
  <c r="CA34" i="4"/>
  <c r="BZ45" i="4"/>
  <c r="BZ54" i="4"/>
  <c r="BZ113" i="4"/>
  <c r="CA113" i="4"/>
  <c r="BZ70" i="4"/>
  <c r="BZ82" i="4"/>
  <c r="BZ93" i="4"/>
  <c r="BZ99" i="4"/>
  <c r="CA102" i="4"/>
  <c r="CA111" i="4"/>
  <c r="BZ149" i="4"/>
  <c r="BZ159" i="4"/>
  <c r="CA162" i="4"/>
  <c r="CA168" i="4"/>
  <c r="CA178" i="4"/>
  <c r="CA119" i="4"/>
  <c r="BZ143" i="4"/>
  <c r="CA165" i="4"/>
  <c r="CA135" i="4"/>
  <c r="CA143" i="4"/>
  <c r="BZ86" i="4"/>
  <c r="CA89" i="4"/>
  <c r="CA95" i="4"/>
  <c r="BZ115" i="4"/>
  <c r="CA118" i="4"/>
  <c r="BZ157" i="4"/>
  <c r="CA173" i="4"/>
  <c r="CA200" i="4"/>
  <c r="BZ77" i="4"/>
  <c r="BZ80" i="4"/>
  <c r="BZ97" i="4"/>
  <c r="CA170" i="4"/>
  <c r="CA176" i="4"/>
  <c r="CA103" i="4"/>
  <c r="CA121" i="4"/>
  <c r="CA123" i="4"/>
  <c r="BZ131" i="4"/>
  <c r="CA154" i="4"/>
  <c r="CA167" i="4"/>
  <c r="CA181" i="4"/>
  <c r="CA192" i="4"/>
  <c r="CA175" i="4"/>
  <c r="CA186" i="4"/>
  <c r="CA194" i="4"/>
  <c r="CA197" i="4"/>
  <c r="CA208" i="4"/>
  <c r="CA183" i="4"/>
  <c r="CA191" i="4"/>
  <c r="CA202" i="4"/>
  <c r="CA205" i="4"/>
  <c r="CA152" i="4"/>
  <c r="CA199" i="4"/>
  <c r="CA210" i="4"/>
  <c r="CA213" i="4"/>
  <c r="CA160" i="4"/>
  <c r="CA207" i="4"/>
  <c r="CA40" i="5"/>
  <c r="BZ48" i="5"/>
  <c r="CA56" i="5"/>
  <c r="CA64" i="5"/>
  <c r="CA72" i="5"/>
  <c r="CA16" i="5"/>
  <c r="BZ16" i="5"/>
  <c r="CA32" i="5"/>
  <c r="BZ32" i="5"/>
  <c r="CA18" i="5"/>
  <c r="BZ18" i="5"/>
  <c r="CA34" i="5"/>
  <c r="BZ34" i="5"/>
  <c r="CA4" i="5"/>
  <c r="BZ4" i="5"/>
  <c r="CA19" i="5"/>
  <c r="CA20" i="5"/>
  <c r="BZ20" i="5"/>
  <c r="CA35" i="5"/>
  <c r="CA36" i="5"/>
  <c r="BZ36" i="5"/>
  <c r="BZ30" i="5"/>
  <c r="CA5" i="5"/>
  <c r="BZ6" i="5"/>
  <c r="CA21" i="5"/>
  <c r="BZ22" i="5"/>
  <c r="CA37" i="5"/>
  <c r="BZ38" i="5"/>
  <c r="CA7" i="5"/>
  <c r="CA8" i="5"/>
  <c r="BZ8" i="5"/>
  <c r="CA23" i="5"/>
  <c r="CA24" i="5"/>
  <c r="BZ24" i="5"/>
  <c r="CA39" i="5"/>
  <c r="BZ40" i="5"/>
  <c r="CA9" i="5"/>
  <c r="BZ10" i="5"/>
  <c r="CA25" i="5"/>
  <c r="BZ26" i="5"/>
  <c r="CA41" i="5"/>
  <c r="BZ12" i="5"/>
  <c r="BZ28" i="5"/>
  <c r="BZ42" i="5"/>
  <c r="BZ46" i="5"/>
  <c r="BZ64" i="5"/>
  <c r="BZ66" i="5"/>
  <c r="BZ70" i="5"/>
  <c r="BZ72" i="5"/>
  <c r="BZ74" i="5"/>
  <c r="BZ76" i="5"/>
  <c r="BZ78" i="5"/>
  <c r="CA44" i="5"/>
  <c r="CA48" i="5"/>
  <c r="CA50" i="5"/>
  <c r="CA52" i="5"/>
  <c r="CA58" i="5"/>
  <c r="CA60" i="5"/>
  <c r="CA62" i="5"/>
  <c r="CA68" i="5"/>
  <c r="BZ5" i="5"/>
  <c r="BZ7" i="5"/>
  <c r="BZ9" i="5"/>
  <c r="BZ11" i="5"/>
  <c r="BZ13" i="5"/>
  <c r="BZ15" i="5"/>
  <c r="BZ17" i="5"/>
  <c r="BZ19" i="5"/>
  <c r="BZ21" i="5"/>
  <c r="BZ23" i="5"/>
  <c r="BZ25" i="5"/>
  <c r="BZ27" i="5"/>
  <c r="BZ29" i="5"/>
  <c r="BZ31" i="5"/>
  <c r="BZ33" i="5"/>
  <c r="BZ35" i="5"/>
  <c r="BZ37" i="5"/>
  <c r="BZ39" i="5"/>
  <c r="BZ41" i="5"/>
  <c r="BZ43" i="5"/>
  <c r="BZ45" i="5"/>
  <c r="BZ47" i="5"/>
  <c r="BZ49" i="5"/>
  <c r="BZ51" i="5"/>
  <c r="BZ53" i="5"/>
  <c r="BZ55" i="5"/>
  <c r="BZ57" i="5"/>
  <c r="BZ59" i="5"/>
  <c r="BZ61" i="5"/>
  <c r="BZ63" i="5"/>
  <c r="BZ65" i="5"/>
  <c r="BZ67" i="5"/>
  <c r="BZ69" i="5"/>
  <c r="BZ71" i="5"/>
  <c r="BZ73" i="5"/>
  <c r="BZ75" i="5"/>
  <c r="BZ77" i="5"/>
  <c r="BZ79" i="5"/>
  <c r="BZ55" i="4"/>
  <c r="BZ63" i="4"/>
  <c r="CA9" i="4"/>
  <c r="BZ10" i="4"/>
  <c r="CA17" i="4"/>
  <c r="BZ18" i="4"/>
  <c r="CA25" i="4"/>
  <c r="BZ26" i="4"/>
  <c r="BZ33" i="4"/>
  <c r="BZ34" i="4"/>
  <c r="BZ41" i="4"/>
  <c r="BZ42" i="4"/>
  <c r="BZ49" i="4"/>
  <c r="BZ50" i="4"/>
  <c r="BZ57" i="4"/>
  <c r="BZ58" i="4"/>
  <c r="BZ65" i="4"/>
  <c r="BZ66" i="4"/>
  <c r="BZ73" i="4"/>
  <c r="BZ74" i="4"/>
  <c r="CA81" i="4"/>
  <c r="BZ83" i="4"/>
  <c r="CA85" i="4"/>
  <c r="BZ87" i="4"/>
  <c r="CA86" i="4"/>
  <c r="CA88" i="4"/>
  <c r="BZ7" i="4"/>
  <c r="BZ23" i="4"/>
  <c r="BZ39" i="4"/>
  <c r="BZ71" i="4"/>
  <c r="BZ79" i="4"/>
  <c r="BZ4" i="4"/>
  <c r="BZ11" i="4"/>
  <c r="BZ12" i="4"/>
  <c r="BZ19" i="4"/>
  <c r="BZ20" i="4"/>
  <c r="BZ27" i="4"/>
  <c r="BZ28" i="4"/>
  <c r="BZ35" i="4"/>
  <c r="BZ36" i="4"/>
  <c r="CA43" i="4"/>
  <c r="BZ44" i="4"/>
  <c r="BZ51" i="4"/>
  <c r="BZ52" i="4"/>
  <c r="BZ59" i="4"/>
  <c r="BZ60" i="4"/>
  <c r="BZ67" i="4"/>
  <c r="BZ68" i="4"/>
  <c r="BZ75" i="4"/>
  <c r="BZ76" i="4"/>
  <c r="BZ15" i="4"/>
  <c r="BZ31" i="4"/>
  <c r="BZ47" i="4"/>
  <c r="CA91" i="4"/>
  <c r="BZ102" i="4"/>
  <c r="BZ118" i="4"/>
  <c r="CA150" i="4"/>
  <c r="BZ150" i="4"/>
  <c r="CA166" i="4"/>
  <c r="BZ166" i="4"/>
  <c r="CA182" i="4"/>
  <c r="BZ182" i="4"/>
  <c r="CA198" i="4"/>
  <c r="BZ198" i="4"/>
  <c r="BZ89" i="4"/>
  <c r="CA92" i="4"/>
  <c r="BZ92" i="4"/>
  <c r="BZ103" i="4"/>
  <c r="CA108" i="4"/>
  <c r="BZ108" i="4"/>
  <c r="BZ119" i="4"/>
  <c r="CA124" i="4"/>
  <c r="BZ124" i="4"/>
  <c r="CA129" i="4"/>
  <c r="BZ168" i="4"/>
  <c r="BZ200" i="4"/>
  <c r="BZ9" i="4"/>
  <c r="BZ17" i="4"/>
  <c r="BZ21" i="4"/>
  <c r="BZ25" i="4"/>
  <c r="BZ43" i="4"/>
  <c r="BZ61" i="4"/>
  <c r="BZ69" i="4"/>
  <c r="BZ81" i="4"/>
  <c r="BZ85" i="4"/>
  <c r="CA120" i="4"/>
  <c r="CA5" i="4"/>
  <c r="CA7" i="4"/>
  <c r="CA11" i="4"/>
  <c r="CA13" i="4"/>
  <c r="CA15" i="4"/>
  <c r="CA19" i="4"/>
  <c r="CA23" i="4"/>
  <c r="CA27" i="4"/>
  <c r="CA29" i="4"/>
  <c r="CA31" i="4"/>
  <c r="CA33" i="4"/>
  <c r="CA35" i="4"/>
  <c r="CA37" i="4"/>
  <c r="CA39" i="4"/>
  <c r="CA41" i="4"/>
  <c r="CA45" i="4"/>
  <c r="CA47" i="4"/>
  <c r="CA49" i="4"/>
  <c r="CA51" i="4"/>
  <c r="CA53" i="4"/>
  <c r="CA55" i="4"/>
  <c r="CA57" i="4"/>
  <c r="CA59" i="4"/>
  <c r="CA63" i="4"/>
  <c r="CA65" i="4"/>
  <c r="CA67" i="4"/>
  <c r="CA71" i="4"/>
  <c r="CA73" i="4"/>
  <c r="CA75" i="4"/>
  <c r="CA77" i="4"/>
  <c r="CA79" i="4"/>
  <c r="CA83" i="4"/>
  <c r="BZ90" i="4"/>
  <c r="CA94" i="4"/>
  <c r="BZ94" i="4"/>
  <c r="BZ105" i="4"/>
  <c r="CA110" i="4"/>
  <c r="BZ110" i="4"/>
  <c r="BZ121" i="4"/>
  <c r="CA126" i="4"/>
  <c r="BZ126" i="4"/>
  <c r="BZ141" i="4"/>
  <c r="CA142" i="4"/>
  <c r="BZ142" i="4"/>
  <c r="CA158" i="4"/>
  <c r="BZ158" i="4"/>
  <c r="CA174" i="4"/>
  <c r="BZ174" i="4"/>
  <c r="CA190" i="4"/>
  <c r="BZ190" i="4"/>
  <c r="CA206" i="4"/>
  <c r="BZ206" i="4"/>
  <c r="BZ136" i="4"/>
  <c r="BZ120" i="4"/>
  <c r="CA151" i="4"/>
  <c r="BZ95" i="4"/>
  <c r="CA100" i="4"/>
  <c r="BZ100" i="4"/>
  <c r="BZ111" i="4"/>
  <c r="CA116" i="4"/>
  <c r="BZ116" i="4"/>
  <c r="BZ127" i="4"/>
  <c r="BZ98" i="4"/>
  <c r="BZ152" i="4"/>
  <c r="BZ184" i="4"/>
  <c r="CA104" i="4"/>
  <c r="BZ88" i="4"/>
  <c r="BZ101" i="4"/>
  <c r="CA106" i="4"/>
  <c r="BZ106" i="4"/>
  <c r="BZ117" i="4"/>
  <c r="CA122" i="4"/>
  <c r="BZ122" i="4"/>
  <c r="BZ144" i="4"/>
  <c r="BZ160" i="4"/>
  <c r="BZ176" i="4"/>
  <c r="BZ192" i="4"/>
  <c r="BZ208" i="4"/>
  <c r="BZ114" i="4"/>
  <c r="BZ91" i="4"/>
  <c r="CA96" i="4"/>
  <c r="BZ96" i="4"/>
  <c r="BZ107" i="4"/>
  <c r="CA112" i="4"/>
  <c r="BZ112" i="4"/>
  <c r="BZ123" i="4"/>
  <c r="CA128" i="4"/>
  <c r="BZ128" i="4"/>
  <c r="CA130" i="4"/>
  <c r="BZ130" i="4"/>
  <c r="BZ135" i="4"/>
  <c r="CA141" i="4"/>
  <c r="CA149" i="4"/>
  <c r="CA157" i="4"/>
  <c r="CA131" i="4"/>
  <c r="CA132" i="4"/>
  <c r="BZ132" i="4"/>
  <c r="BZ137" i="4"/>
  <c r="CA138" i="4"/>
  <c r="BZ138" i="4"/>
  <c r="BZ145" i="4"/>
  <c r="CA146" i="4"/>
  <c r="BZ146" i="4"/>
  <c r="BZ153" i="4"/>
  <c r="BZ154" i="4"/>
  <c r="BZ161" i="4"/>
  <c r="BZ162" i="4"/>
  <c r="CA169" i="4"/>
  <c r="BZ170" i="4"/>
  <c r="CA177" i="4"/>
  <c r="BZ178" i="4"/>
  <c r="CA185" i="4"/>
  <c r="BZ186" i="4"/>
  <c r="CA193" i="4"/>
  <c r="BZ194" i="4"/>
  <c r="CA201" i="4"/>
  <c r="BZ202" i="4"/>
  <c r="CA209" i="4"/>
  <c r="BZ210" i="4"/>
  <c r="CA137" i="4"/>
  <c r="CA145" i="4"/>
  <c r="CA153" i="4"/>
  <c r="CA161" i="4"/>
  <c r="BZ129" i="4"/>
  <c r="BZ133" i="4"/>
  <c r="BZ139" i="4"/>
  <c r="CA140" i="4"/>
  <c r="BZ140" i="4"/>
  <c r="BZ147" i="4"/>
  <c r="CA148" i="4"/>
  <c r="BZ148" i="4"/>
  <c r="BZ155" i="4"/>
  <c r="CA156" i="4"/>
  <c r="BZ156" i="4"/>
  <c r="BZ163" i="4"/>
  <c r="CA164" i="4"/>
  <c r="BZ164" i="4"/>
  <c r="CA171" i="4"/>
  <c r="CA172" i="4"/>
  <c r="BZ172" i="4"/>
  <c r="CA179" i="4"/>
  <c r="CA180" i="4"/>
  <c r="BZ180" i="4"/>
  <c r="CA187" i="4"/>
  <c r="CA188" i="4"/>
  <c r="BZ188" i="4"/>
  <c r="CA195" i="4"/>
  <c r="CA196" i="4"/>
  <c r="BZ196" i="4"/>
  <c r="CA203" i="4"/>
  <c r="CA204" i="4"/>
  <c r="BZ204" i="4"/>
  <c r="CA211" i="4"/>
  <c r="CA212" i="4"/>
  <c r="BZ212" i="4"/>
  <c r="CA133" i="4"/>
  <c r="CA134" i="4"/>
  <c r="BZ134" i="4"/>
  <c r="CA139" i="4"/>
  <c r="CA147" i="4"/>
  <c r="CA155" i="4"/>
  <c r="CA163" i="4"/>
  <c r="BZ165" i="4"/>
  <c r="BZ167" i="4"/>
  <c r="BZ169" i="4"/>
  <c r="BZ171" i="4"/>
  <c r="BZ173" i="4"/>
  <c r="BZ175" i="4"/>
  <c r="BZ177" i="4"/>
  <c r="BZ179" i="4"/>
  <c r="BZ181" i="4"/>
  <c r="BZ183" i="4"/>
  <c r="BZ185" i="4"/>
  <c r="BZ187" i="4"/>
  <c r="BZ189" i="4"/>
  <c r="BZ191" i="4"/>
  <c r="BZ193" i="4"/>
  <c r="BZ195" i="4"/>
  <c r="BZ197" i="4"/>
  <c r="BZ199" i="4"/>
  <c r="BZ201" i="4"/>
  <c r="BZ203" i="4"/>
  <c r="BZ205" i="4"/>
  <c r="BZ207" i="4"/>
  <c r="BZ209" i="4"/>
  <c r="BZ211" i="4"/>
  <c r="BZ213" i="4"/>
  <c r="CA154" i="2"/>
  <c r="CA160" i="2"/>
  <c r="CA178" i="2"/>
  <c r="BZ192" i="2"/>
  <c r="CA194" i="2"/>
  <c r="CA66" i="2"/>
  <c r="CA130" i="2"/>
  <c r="CA137" i="2"/>
  <c r="CA96" i="2"/>
  <c r="CA112" i="2"/>
  <c r="CA70" i="2"/>
  <c r="BZ139" i="2"/>
  <c r="BZ146" i="2"/>
  <c r="BZ63" i="2"/>
  <c r="CA122" i="2"/>
  <c r="CA170" i="2"/>
  <c r="CA186" i="2"/>
  <c r="CA91" i="2"/>
  <c r="CA132" i="2"/>
  <c r="BZ187" i="2"/>
  <c r="BZ5" i="2"/>
  <c r="CA53" i="2"/>
  <c r="CA128" i="2"/>
  <c r="CA138" i="2"/>
  <c r="CA144" i="2"/>
  <c r="CA162" i="2"/>
  <c r="CA202" i="2"/>
  <c r="CA210" i="2"/>
  <c r="CA61" i="2"/>
  <c r="BZ101" i="2"/>
  <c r="CA136" i="2"/>
  <c r="CA177" i="2"/>
  <c r="CA208" i="2"/>
  <c r="CA27" i="2"/>
  <c r="CA60" i="2"/>
  <c r="CA18" i="2"/>
  <c r="CA26" i="2"/>
  <c r="CA34" i="2"/>
  <c r="BZ141" i="2"/>
  <c r="CA176" i="2"/>
  <c r="BZ189" i="2"/>
  <c r="CA35" i="2"/>
  <c r="CA58" i="2"/>
  <c r="CA64" i="2"/>
  <c r="CA82" i="2"/>
  <c r="CA90" i="2"/>
  <c r="CA92" i="2"/>
  <c r="CA133" i="2"/>
  <c r="BZ188" i="2"/>
  <c r="CA4" i="2"/>
  <c r="CA16" i="2"/>
  <c r="CA24" i="2"/>
  <c r="CA32" i="2"/>
  <c r="CA63" i="2"/>
  <c r="CA114" i="2"/>
  <c r="CA5" i="2"/>
  <c r="CA98" i="2"/>
  <c r="BZ106" i="2"/>
  <c r="CA106" i="2"/>
  <c r="CA13" i="2"/>
  <c r="CA21" i="2"/>
  <c r="CA29" i="2"/>
  <c r="CA6" i="2"/>
  <c r="CA8" i="2"/>
  <c r="CA9" i="2"/>
  <c r="CA10" i="2"/>
  <c r="CA11" i="2"/>
  <c r="CA12" i="2"/>
  <c r="CA20" i="2"/>
  <c r="CA28" i="2"/>
  <c r="CA80" i="2"/>
  <c r="CA19" i="2"/>
  <c r="BZ4" i="2"/>
  <c r="CA17" i="2"/>
  <c r="CA25" i="2"/>
  <c r="CA33" i="2"/>
  <c r="CA56" i="2"/>
  <c r="CA45" i="2"/>
  <c r="CA48" i="2"/>
  <c r="CA50" i="2"/>
  <c r="CA52" i="2"/>
  <c r="BZ58" i="2"/>
  <c r="CA74" i="2"/>
  <c r="BZ91" i="2"/>
  <c r="BZ92" i="2"/>
  <c r="BZ93" i="2"/>
  <c r="BZ95" i="2"/>
  <c r="BZ96" i="2"/>
  <c r="CA123" i="2"/>
  <c r="CA124" i="2"/>
  <c r="BZ133" i="2"/>
  <c r="BZ138" i="2"/>
  <c r="CA164" i="2"/>
  <c r="CA165" i="2"/>
  <c r="CA167" i="2"/>
  <c r="CA168" i="2"/>
  <c r="CA169" i="2"/>
  <c r="BZ178" i="2"/>
  <c r="CA209" i="2"/>
  <c r="CA49" i="2"/>
  <c r="CA51" i="2"/>
  <c r="CA84" i="2"/>
  <c r="CA87" i="2"/>
  <c r="CA88" i="2"/>
  <c r="CA89" i="2"/>
  <c r="BZ98" i="2"/>
  <c r="BZ137" i="2"/>
  <c r="BZ140" i="2"/>
  <c r="BZ144" i="2"/>
  <c r="CA146" i="2"/>
  <c r="CA171" i="2"/>
  <c r="CA172" i="2"/>
  <c r="BZ181" i="2"/>
  <c r="BZ186" i="2"/>
  <c r="CA192" i="2"/>
  <c r="CA86" i="2"/>
  <c r="CA94" i="2"/>
  <c r="CA110" i="2"/>
  <c r="CA118" i="2"/>
  <c r="CA126" i="2"/>
  <c r="CA134" i="2"/>
  <c r="CA142" i="2"/>
  <c r="CA150" i="2"/>
  <c r="CA158" i="2"/>
  <c r="CA166" i="2"/>
  <c r="CA174" i="2"/>
  <c r="CA182" i="2"/>
  <c r="CA190" i="2"/>
  <c r="CA198" i="2"/>
  <c r="CA206" i="2"/>
  <c r="CA57" i="2"/>
  <c r="CA59" i="2"/>
  <c r="BZ107" i="2"/>
  <c r="BZ108" i="2"/>
  <c r="BZ109" i="2"/>
  <c r="BZ112" i="2"/>
  <c r="CA139" i="2"/>
  <c r="CA140" i="2"/>
  <c r="BZ145" i="2"/>
  <c r="BZ154" i="2"/>
  <c r="CA180" i="2"/>
  <c r="CA181" i="2"/>
  <c r="CA184" i="2"/>
  <c r="CA185" i="2"/>
  <c r="BZ194" i="2"/>
  <c r="CA55" i="2"/>
  <c r="CA100" i="2"/>
  <c r="CA101" i="2"/>
  <c r="CA104" i="2"/>
  <c r="CA105" i="2"/>
  <c r="BZ114" i="2"/>
  <c r="BZ149" i="2"/>
  <c r="BZ153" i="2"/>
  <c r="BZ155" i="2"/>
  <c r="BZ156" i="2"/>
  <c r="BZ157" i="2"/>
  <c r="BZ160" i="2"/>
  <c r="CA187" i="2"/>
  <c r="CA188" i="2"/>
  <c r="BZ197" i="2"/>
  <c r="BZ202" i="2"/>
  <c r="BZ69" i="2"/>
  <c r="BZ75" i="2"/>
  <c r="BZ76" i="2"/>
  <c r="BZ80" i="2"/>
  <c r="CA107" i="2"/>
  <c r="CA108" i="2"/>
  <c r="BZ117" i="2"/>
  <c r="BZ122" i="2"/>
  <c r="CA148" i="2"/>
  <c r="CA149" i="2"/>
  <c r="CA152" i="2"/>
  <c r="CA153" i="2"/>
  <c r="BZ162" i="2"/>
  <c r="CA193" i="2"/>
  <c r="BZ203" i="2"/>
  <c r="BZ204" i="2"/>
  <c r="BZ205" i="2"/>
  <c r="BZ208" i="2"/>
  <c r="BZ50" i="2"/>
  <c r="CA68" i="2"/>
  <c r="BZ123" i="2"/>
  <c r="BZ124" i="2"/>
  <c r="BZ125" i="2"/>
  <c r="BZ127" i="2"/>
  <c r="BZ128" i="2"/>
  <c r="CA155" i="2"/>
  <c r="CA156" i="2"/>
  <c r="BZ165" i="2"/>
  <c r="BZ170" i="2"/>
  <c r="CA196" i="2"/>
  <c r="CA197" i="2"/>
  <c r="CA200" i="2"/>
  <c r="CA201" i="2"/>
  <c r="BZ210" i="2"/>
  <c r="CA36" i="2"/>
  <c r="CA37" i="2"/>
  <c r="CA40" i="2"/>
  <c r="CA41" i="2"/>
  <c r="CA42" i="2"/>
  <c r="CA43" i="2"/>
  <c r="CA44" i="2"/>
  <c r="BZ45" i="2"/>
  <c r="CA72" i="2"/>
  <c r="CA75" i="2"/>
  <c r="CA76" i="2"/>
  <c r="CA116" i="2"/>
  <c r="CA117" i="2"/>
  <c r="CA119" i="2"/>
  <c r="CA120" i="2"/>
  <c r="CA121" i="2"/>
  <c r="BZ130" i="2"/>
  <c r="CA161" i="2"/>
  <c r="BZ171" i="2"/>
  <c r="BZ172" i="2"/>
  <c r="BZ173" i="2"/>
  <c r="BZ175" i="2"/>
  <c r="BZ176" i="2"/>
  <c r="CA203" i="2"/>
  <c r="CA204" i="2"/>
  <c r="BZ209" i="2"/>
  <c r="CA213" i="2"/>
  <c r="CA199" i="2"/>
  <c r="BZ207" i="2"/>
  <c r="BZ7" i="2"/>
  <c r="CA102" i="2"/>
  <c r="CA151" i="2"/>
  <c r="BZ159" i="2"/>
  <c r="CA103" i="2"/>
  <c r="BZ111" i="2"/>
  <c r="CA14" i="2"/>
  <c r="CA22" i="2"/>
  <c r="CA30" i="2"/>
  <c r="CA38" i="2"/>
  <c r="CA71" i="2"/>
  <c r="CA78" i="2"/>
  <c r="CA183" i="2"/>
  <c r="BZ191" i="2"/>
  <c r="CA62" i="2"/>
  <c r="CA7" i="2"/>
  <c r="CA15" i="2"/>
  <c r="CA23" i="2"/>
  <c r="CA31" i="2"/>
  <c r="CA39" i="2"/>
  <c r="CA46" i="2"/>
  <c r="BZ47" i="2"/>
  <c r="CA135" i="2"/>
  <c r="CA54" i="2"/>
  <c r="BZ55" i="2"/>
  <c r="CA69" i="2"/>
  <c r="BZ70" i="2"/>
  <c r="BZ79" i="2"/>
  <c r="CA85" i="2"/>
  <c r="BZ86" i="2"/>
  <c r="BZ89" i="2"/>
  <c r="BZ102" i="2"/>
  <c r="BZ105" i="2"/>
  <c r="BZ118" i="2"/>
  <c r="BZ121" i="2"/>
  <c r="BZ134" i="2"/>
  <c r="BZ143" i="2"/>
  <c r="BZ150" i="2"/>
  <c r="BZ166" i="2"/>
  <c r="BZ169" i="2"/>
  <c r="BZ182" i="2"/>
  <c r="BZ185" i="2"/>
  <c r="BZ198" i="2"/>
  <c r="BZ201" i="2"/>
  <c r="BZ9" i="2"/>
  <c r="BZ11" i="2"/>
  <c r="BZ13" i="2"/>
  <c r="BZ15" i="2"/>
  <c r="BZ17" i="2"/>
  <c r="BZ19" i="2"/>
  <c r="BZ21" i="2"/>
  <c r="BZ23" i="2"/>
  <c r="BZ25" i="2"/>
  <c r="BZ27" i="2"/>
  <c r="BZ29" i="2"/>
  <c r="BZ31" i="2"/>
  <c r="BZ33" i="2"/>
  <c r="BZ35" i="2"/>
  <c r="BZ37" i="2"/>
  <c r="BZ39" i="2"/>
  <c r="BZ41" i="2"/>
  <c r="BZ43" i="2"/>
  <c r="BZ48" i="2"/>
  <c r="BZ53" i="2"/>
  <c r="BZ56" i="2"/>
  <c r="BZ61" i="2"/>
  <c r="BZ64" i="2"/>
  <c r="BZ73" i="2"/>
  <c r="CA79" i="2"/>
  <c r="BZ83" i="2"/>
  <c r="CA95" i="2"/>
  <c r="BZ99" i="2"/>
  <c r="CA111" i="2"/>
  <c r="BZ115" i="2"/>
  <c r="CA127" i="2"/>
  <c r="BZ131" i="2"/>
  <c r="CA143" i="2"/>
  <c r="CA159" i="2"/>
  <c r="BZ163" i="2"/>
  <c r="CA175" i="2"/>
  <c r="BZ179" i="2"/>
  <c r="CA191" i="2"/>
  <c r="BZ195" i="2"/>
  <c r="CA207" i="2"/>
  <c r="BZ67" i="2"/>
  <c r="CA73" i="2"/>
  <c r="BZ74" i="2"/>
  <c r="BZ90" i="2"/>
  <c r="BZ147" i="2"/>
  <c r="BZ211" i="2"/>
  <c r="BZ46" i="2"/>
  <c r="BZ51" i="2"/>
  <c r="BZ54" i="2"/>
  <c r="BZ59" i="2"/>
  <c r="BZ62" i="2"/>
  <c r="CA67" i="2"/>
  <c r="BZ68" i="2"/>
  <c r="BZ77" i="2"/>
  <c r="CA83" i="2"/>
  <c r="BZ84" i="2"/>
  <c r="BZ87" i="2"/>
  <c r="CA99" i="2"/>
  <c r="BZ100" i="2"/>
  <c r="BZ103" i="2"/>
  <c r="CA115" i="2"/>
  <c r="BZ116" i="2"/>
  <c r="BZ119" i="2"/>
  <c r="CA131" i="2"/>
  <c r="BZ132" i="2"/>
  <c r="BZ135" i="2"/>
  <c r="CA147" i="2"/>
  <c r="BZ148" i="2"/>
  <c r="CA163" i="2"/>
  <c r="BZ164" i="2"/>
  <c r="BZ167" i="2"/>
  <c r="CA179" i="2"/>
  <c r="BZ180" i="2"/>
  <c r="BZ183" i="2"/>
  <c r="CA195" i="2"/>
  <c r="BZ196" i="2"/>
  <c r="BZ199" i="2"/>
  <c r="CA211" i="2"/>
  <c r="CA212" i="2"/>
  <c r="BZ44" i="2"/>
  <c r="BZ71" i="2"/>
  <c r="CA77" i="2"/>
  <c r="BZ78" i="2"/>
  <c r="BZ81" i="2"/>
  <c r="CA93" i="2"/>
  <c r="BZ94" i="2"/>
  <c r="BZ97" i="2"/>
  <c r="CA109" i="2"/>
  <c r="BZ110" i="2"/>
  <c r="BZ113" i="2"/>
  <c r="CA125" i="2"/>
  <c r="BZ126" i="2"/>
  <c r="BZ129" i="2"/>
  <c r="CA141" i="2"/>
  <c r="BZ142" i="2"/>
  <c r="BZ151" i="2"/>
  <c r="CA157" i="2"/>
  <c r="BZ158" i="2"/>
  <c r="BZ161" i="2"/>
  <c r="CA173" i="2"/>
  <c r="BZ174" i="2"/>
  <c r="BZ177" i="2"/>
  <c r="CA189" i="2"/>
  <c r="BZ190" i="2"/>
  <c r="BZ193" i="2"/>
  <c r="CA205" i="2"/>
  <c r="BZ206" i="2"/>
  <c r="CA47" i="2"/>
  <c r="BZ10" i="2"/>
  <c r="BZ12" i="2"/>
  <c r="BZ14" i="2"/>
  <c r="BZ16" i="2"/>
  <c r="BZ18" i="2"/>
  <c r="BZ20" i="2"/>
  <c r="BZ22" i="2"/>
  <c r="BZ24" i="2"/>
  <c r="BZ26" i="2"/>
  <c r="BZ28" i="2"/>
  <c r="BZ30" i="2"/>
  <c r="BZ32" i="2"/>
  <c r="BZ34" i="2"/>
  <c r="BZ36" i="2"/>
  <c r="BZ38" i="2"/>
  <c r="BZ40" i="2"/>
  <c r="BZ42" i="2"/>
  <c r="BZ49" i="2"/>
  <c r="BZ52" i="2"/>
  <c r="BZ57" i="2"/>
  <c r="BZ60" i="2"/>
  <c r="BZ65" i="2"/>
  <c r="BZ72" i="2"/>
  <c r="BZ88" i="2"/>
  <c r="BZ104" i="2"/>
  <c r="BZ120" i="2"/>
  <c r="BZ136" i="2"/>
  <c r="BZ152" i="2"/>
  <c r="BZ168" i="2"/>
  <c r="BZ184" i="2"/>
  <c r="BZ200" i="2"/>
  <c r="BZ6" i="2"/>
  <c r="BZ8" i="2"/>
  <c r="CA65" i="2"/>
  <c r="BZ66" i="2"/>
  <c r="CA81" i="2"/>
  <c r="BZ82" i="2"/>
  <c r="BZ85" i="2"/>
  <c r="CA97" i="2"/>
  <c r="CA113" i="2"/>
  <c r="CA129" i="2"/>
  <c r="CA145" i="2"/>
  <c r="BZ212" i="2"/>
  <c r="BZ213" i="2"/>
  <c r="AQ19" i="6" l="1"/>
  <c r="AQ18" i="6"/>
  <c r="AQ17" i="6"/>
  <c r="AQ16" i="6"/>
  <c r="AQ15" i="6"/>
  <c r="AQ14" i="6"/>
  <c r="AQ13" i="6"/>
  <c r="AQ12" i="6"/>
  <c r="AQ11" i="6"/>
  <c r="AQ10" i="6"/>
  <c r="AQ9" i="6"/>
  <c r="AQ8" i="6"/>
  <c r="AQ7" i="6"/>
  <c r="AQ6" i="6"/>
  <c r="AQ5" i="6"/>
  <c r="AQ4" i="6"/>
  <c r="AQ79" i="5"/>
  <c r="AQ78" i="5"/>
  <c r="AQ77" i="5"/>
  <c r="AQ76" i="5"/>
  <c r="AQ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Q7" i="5"/>
  <c r="AQ6" i="5"/>
  <c r="AQ5" i="5"/>
  <c r="AQ4" i="5"/>
  <c r="AQ213" i="4"/>
  <c r="AQ212" i="4"/>
  <c r="AQ211" i="4"/>
  <c r="AQ210" i="4"/>
  <c r="AQ209" i="4"/>
  <c r="AQ208" i="4"/>
  <c r="AQ207" i="4"/>
  <c r="AQ206" i="4"/>
  <c r="AQ205" i="4"/>
  <c r="AQ204" i="4"/>
  <c r="AQ203" i="4"/>
  <c r="AQ202" i="4"/>
  <c r="AQ201" i="4"/>
  <c r="AQ200" i="4"/>
  <c r="AQ199" i="4"/>
  <c r="AQ198" i="4"/>
  <c r="AQ197" i="4"/>
  <c r="AQ196" i="4"/>
  <c r="AQ195" i="4"/>
  <c r="AQ194" i="4"/>
  <c r="AQ193" i="4"/>
  <c r="AQ192" i="4"/>
  <c r="AQ191" i="4"/>
  <c r="AQ190" i="4"/>
  <c r="AQ189" i="4"/>
  <c r="AQ188" i="4"/>
  <c r="AQ187" i="4"/>
  <c r="AQ186" i="4"/>
  <c r="AQ185" i="4"/>
  <c r="AQ184" i="4"/>
  <c r="AQ183" i="4"/>
  <c r="AQ182" i="4"/>
  <c r="AQ181" i="4"/>
  <c r="AQ180" i="4"/>
  <c r="AQ179" i="4"/>
  <c r="AQ178" i="4"/>
  <c r="AQ177" i="4"/>
  <c r="AQ176" i="4"/>
  <c r="AQ175" i="4"/>
  <c r="AQ174" i="4"/>
  <c r="AQ173" i="4"/>
  <c r="AQ172" i="4"/>
  <c r="AQ171" i="4"/>
  <c r="AQ170" i="4"/>
  <c r="AQ169" i="4"/>
  <c r="AQ168" i="4"/>
  <c r="AQ167" i="4"/>
  <c r="AQ166" i="4"/>
  <c r="AQ165" i="4"/>
  <c r="AQ164" i="4"/>
  <c r="AQ163" i="4"/>
  <c r="AQ162" i="4"/>
  <c r="AQ161" i="4"/>
  <c r="AQ160" i="4"/>
  <c r="AQ159" i="4"/>
  <c r="AQ158" i="4"/>
  <c r="AQ157" i="4"/>
  <c r="AQ156" i="4"/>
  <c r="AQ155" i="4"/>
  <c r="AQ154" i="4"/>
  <c r="AQ153" i="4"/>
  <c r="AQ152" i="4"/>
  <c r="AQ151" i="4"/>
  <c r="AQ150" i="4"/>
  <c r="AQ149" i="4"/>
  <c r="AQ148" i="4"/>
  <c r="AQ147" i="4"/>
  <c r="AQ146" i="4"/>
  <c r="AQ145" i="4"/>
  <c r="AQ144" i="4"/>
  <c r="AQ143" i="4"/>
  <c r="AQ142" i="4"/>
  <c r="AQ141" i="4"/>
  <c r="AQ140" i="4"/>
  <c r="AQ139" i="4"/>
  <c r="AQ138" i="4"/>
  <c r="AQ137" i="4"/>
  <c r="AQ136" i="4"/>
  <c r="AQ135" i="4"/>
  <c r="AQ134" i="4"/>
  <c r="AQ133" i="4"/>
  <c r="AQ132" i="4"/>
  <c r="AQ131" i="4"/>
  <c r="AQ130" i="4"/>
  <c r="AQ129" i="4"/>
  <c r="AQ128" i="4"/>
  <c r="AQ127" i="4"/>
  <c r="AQ126" i="4"/>
  <c r="AQ125" i="4"/>
  <c r="AQ124" i="4"/>
  <c r="AQ123" i="4"/>
  <c r="AQ122" i="4"/>
  <c r="AQ121" i="4"/>
  <c r="AQ120" i="4"/>
  <c r="AQ119" i="4"/>
  <c r="AQ118" i="4"/>
  <c r="AQ117" i="4"/>
  <c r="AQ116" i="4"/>
  <c r="AQ115" i="4"/>
  <c r="AQ114" i="4"/>
  <c r="AQ113" i="4"/>
  <c r="AQ112" i="4"/>
  <c r="AQ111" i="4"/>
  <c r="AQ110" i="4"/>
  <c r="AQ109" i="4"/>
  <c r="AQ108" i="4"/>
  <c r="AQ107" i="4"/>
  <c r="AQ106" i="4"/>
  <c r="AQ105" i="4"/>
  <c r="AQ104" i="4"/>
  <c r="AQ103" i="4"/>
  <c r="AQ102" i="4"/>
  <c r="AQ101" i="4"/>
  <c r="AQ100" i="4"/>
  <c r="AQ99" i="4"/>
  <c r="AQ98" i="4"/>
  <c r="AQ97" i="4"/>
  <c r="AQ96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AQ213" i="2"/>
  <c r="AQ212" i="2"/>
  <c r="AQ211" i="2"/>
  <c r="AQ210" i="2"/>
  <c r="AQ209" i="2"/>
  <c r="AQ208" i="2"/>
  <c r="AQ207" i="2"/>
  <c r="AQ206" i="2"/>
  <c r="AQ205" i="2"/>
  <c r="AQ204" i="2"/>
  <c r="AQ203" i="2"/>
  <c r="AQ202" i="2"/>
  <c r="AQ201" i="2"/>
  <c r="AQ200" i="2"/>
  <c r="AQ199" i="2"/>
  <c r="AQ198" i="2"/>
  <c r="AQ197" i="2"/>
  <c r="AQ196" i="2"/>
  <c r="AQ195" i="2"/>
  <c r="AQ194" i="2"/>
  <c r="AQ193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C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C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C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C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C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C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C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4" i="5"/>
  <c r="AC4" i="4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O19" i="6" l="1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AB4" i="6" l="1"/>
  <c r="AB79" i="5" l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CS19" i="6" l="1"/>
  <c r="CS18" i="6"/>
  <c r="CS17" i="6"/>
  <c r="CS16" i="6"/>
  <c r="CS15" i="6"/>
  <c r="CS14" i="6"/>
  <c r="CS13" i="6"/>
  <c r="CS12" i="6"/>
  <c r="CS11" i="6"/>
  <c r="CS10" i="6"/>
  <c r="CS9" i="6"/>
  <c r="CS8" i="6"/>
  <c r="CS7" i="6"/>
  <c r="CS6" i="6"/>
  <c r="CS5" i="6"/>
  <c r="CS213" i="2"/>
  <c r="CS212" i="2"/>
  <c r="CS211" i="2"/>
  <c r="CS210" i="2"/>
  <c r="CS209" i="2"/>
  <c r="CS208" i="2"/>
  <c r="CS207" i="2"/>
  <c r="CS206" i="2"/>
  <c r="CS205" i="2"/>
  <c r="CS204" i="2"/>
  <c r="CS203" i="2"/>
  <c r="CS202" i="2"/>
  <c r="CS201" i="2"/>
  <c r="CS200" i="2"/>
  <c r="CS199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8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8" i="2"/>
  <c r="CS107" i="2"/>
  <c r="CS106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4" i="2"/>
  <c r="CS63" i="2"/>
  <c r="CS62" i="2"/>
  <c r="CS61" i="2"/>
  <c r="CS60" i="2"/>
  <c r="CS59" i="2"/>
  <c r="CS58" i="2"/>
  <c r="CS57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4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8" i="2"/>
  <c r="CS17" i="2"/>
  <c r="CS16" i="2"/>
  <c r="CS15" i="2"/>
  <c r="CS14" i="2"/>
  <c r="CS13" i="2"/>
  <c r="CS11" i="2"/>
  <c r="CS10" i="2"/>
  <c r="CS9" i="2"/>
  <c r="CS8" i="2"/>
  <c r="CS6" i="2"/>
  <c r="CS5" i="2"/>
  <c r="CS213" i="4"/>
  <c r="CS212" i="4"/>
  <c r="CS211" i="4"/>
  <c r="CS210" i="4"/>
  <c r="CS209" i="4"/>
  <c r="CS208" i="4"/>
  <c r="CS207" i="4"/>
  <c r="CS206" i="4"/>
  <c r="CS205" i="4"/>
  <c r="CS204" i="4"/>
  <c r="CS203" i="4"/>
  <c r="CS202" i="4"/>
  <c r="CS201" i="4"/>
  <c r="CS200" i="4"/>
  <c r="CS199" i="4"/>
  <c r="CS198" i="4"/>
  <c r="CS197" i="4"/>
  <c r="CS196" i="4"/>
  <c r="CS195" i="4"/>
  <c r="CS194" i="4"/>
  <c r="CS193" i="4"/>
  <c r="CS192" i="4"/>
  <c r="CS191" i="4"/>
  <c r="CS190" i="4"/>
  <c r="CS189" i="4"/>
  <c r="CS188" i="4"/>
  <c r="CS186" i="4"/>
  <c r="CS185" i="4"/>
  <c r="CS184" i="4"/>
  <c r="CS183" i="4"/>
  <c r="CS182" i="4"/>
  <c r="CS181" i="4"/>
  <c r="CS180" i="4"/>
  <c r="CS179" i="4"/>
  <c r="CS178" i="4"/>
  <c r="CS177" i="4"/>
  <c r="CS176" i="4"/>
  <c r="CS175" i="4"/>
  <c r="CS174" i="4"/>
  <c r="CS173" i="4"/>
  <c r="CS172" i="4"/>
  <c r="CS171" i="4"/>
  <c r="CS170" i="4"/>
  <c r="CS169" i="4"/>
  <c r="CS168" i="4"/>
  <c r="CS167" i="4"/>
  <c r="CS166" i="4"/>
  <c r="CS165" i="4"/>
  <c r="CS164" i="4"/>
  <c r="CS163" i="4"/>
  <c r="CS162" i="4"/>
  <c r="CS161" i="4"/>
  <c r="CS160" i="4"/>
  <c r="CS159" i="4"/>
  <c r="CS156" i="4"/>
  <c r="CS155" i="4"/>
  <c r="CS154" i="4"/>
  <c r="CS153" i="4"/>
  <c r="CS152" i="4"/>
  <c r="CS151" i="4"/>
  <c r="CS150" i="4"/>
  <c r="CS149" i="4"/>
  <c r="CS148" i="4"/>
  <c r="CS147" i="4"/>
  <c r="CS146" i="4"/>
  <c r="CS145" i="4"/>
  <c r="CS144" i="4"/>
  <c r="CS143" i="4"/>
  <c r="CS142" i="4"/>
  <c r="CS141" i="4"/>
  <c r="CS140" i="4"/>
  <c r="CS139" i="4"/>
  <c r="CS138" i="4"/>
  <c r="CS137" i="4"/>
  <c r="CS136" i="4"/>
  <c r="CS135" i="4"/>
  <c r="CS134" i="4"/>
  <c r="CS133" i="4"/>
  <c r="CS132" i="4"/>
  <c r="CS131" i="4"/>
  <c r="CS130" i="4"/>
  <c r="CS129" i="4"/>
  <c r="CS128" i="4"/>
  <c r="CS127" i="4"/>
  <c r="CS126" i="4"/>
  <c r="CS125" i="4"/>
  <c r="CS124" i="4"/>
  <c r="CS123" i="4"/>
  <c r="CS122" i="4"/>
  <c r="CS121" i="4"/>
  <c r="CS120" i="4"/>
  <c r="CS119" i="4"/>
  <c r="CS118" i="4"/>
  <c r="CS117" i="4"/>
  <c r="CS116" i="4"/>
  <c r="CS115" i="4"/>
  <c r="CS114" i="4"/>
  <c r="CS113" i="4"/>
  <c r="CS112" i="4"/>
  <c r="CS111" i="4"/>
  <c r="CS110" i="4"/>
  <c r="CS109" i="4"/>
  <c r="CS108" i="4"/>
  <c r="CS107" i="4"/>
  <c r="CS106" i="4"/>
  <c r="CS105" i="4"/>
  <c r="CS104" i="4"/>
  <c r="CS102" i="4"/>
  <c r="CS101" i="4"/>
  <c r="CS100" i="4"/>
  <c r="CS99" i="4"/>
  <c r="CS98" i="4"/>
  <c r="CS97" i="4"/>
  <c r="CS96" i="4"/>
  <c r="CS95" i="4"/>
  <c r="CS94" i="4"/>
  <c r="CS93" i="4"/>
  <c r="CS92" i="4"/>
  <c r="CS91" i="4"/>
  <c r="CS90" i="4"/>
  <c r="CS88" i="4"/>
  <c r="CS87" i="4"/>
  <c r="CS86" i="4"/>
  <c r="CS85" i="4"/>
  <c r="CS84" i="4"/>
  <c r="CS83" i="4"/>
  <c r="CS82" i="4"/>
  <c r="CS80" i="4"/>
  <c r="CS79" i="4"/>
  <c r="CS78" i="4"/>
  <c r="CS77" i="4"/>
  <c r="CS76" i="4"/>
  <c r="CS75" i="4"/>
  <c r="CS74" i="4"/>
  <c r="CS73" i="4"/>
  <c r="CS72" i="4"/>
  <c r="CS71" i="4"/>
  <c r="CS69" i="4"/>
  <c r="CS68" i="4"/>
  <c r="CS67" i="4"/>
  <c r="CS66" i="4"/>
  <c r="CS65" i="4"/>
  <c r="CS64" i="4"/>
  <c r="CS63" i="4"/>
  <c r="CS62" i="4"/>
  <c r="CS61" i="4"/>
  <c r="CS60" i="4"/>
  <c r="CS59" i="4"/>
  <c r="CS58" i="4"/>
  <c r="CS57" i="4"/>
  <c r="CS56" i="4"/>
  <c r="CS55" i="4"/>
  <c r="CS54" i="4"/>
  <c r="CS53" i="4"/>
  <c r="CS52" i="4"/>
  <c r="CS50" i="4"/>
  <c r="CS49" i="4"/>
  <c r="CS48" i="4"/>
  <c r="CS47" i="4"/>
  <c r="CS46" i="4"/>
  <c r="CS45" i="4"/>
  <c r="CS44" i="4"/>
  <c r="CS43" i="4"/>
  <c r="CS42" i="4"/>
  <c r="CS41" i="4"/>
  <c r="CS40" i="4"/>
  <c r="CS39" i="4"/>
  <c r="CS38" i="4"/>
  <c r="CS37" i="4"/>
  <c r="CS36" i="4"/>
  <c r="CS35" i="4"/>
  <c r="CS34" i="4"/>
  <c r="CS33" i="4"/>
  <c r="CS31" i="4"/>
  <c r="CS30" i="4"/>
  <c r="CS29" i="4"/>
  <c r="CS28" i="4"/>
  <c r="CS27" i="4"/>
  <c r="CS26" i="4"/>
  <c r="CS25" i="4"/>
  <c r="CS24" i="4"/>
  <c r="CS23" i="4"/>
  <c r="CS22" i="4"/>
  <c r="CS21" i="4"/>
  <c r="CS20" i="4"/>
  <c r="CS18" i="4"/>
  <c r="CS17" i="4"/>
  <c r="CS16" i="4"/>
  <c r="CS15" i="4"/>
  <c r="CS14" i="4"/>
  <c r="CS13" i="4"/>
  <c r="CS12" i="4"/>
  <c r="CS11" i="4"/>
  <c r="CS10" i="4"/>
  <c r="CS9" i="4"/>
  <c r="CS8" i="4"/>
  <c r="CS7" i="4"/>
  <c r="CS6" i="4"/>
  <c r="CS5" i="4"/>
  <c r="CS79" i="5"/>
  <c r="CS78" i="5"/>
  <c r="CS76" i="5"/>
  <c r="CS75" i="5"/>
  <c r="CS74" i="5"/>
  <c r="CS73" i="5"/>
  <c r="CS72" i="5"/>
  <c r="CS71" i="5"/>
  <c r="CS69" i="5"/>
  <c r="CS68" i="5"/>
  <c r="CS67" i="5"/>
  <c r="CS66" i="5"/>
  <c r="CS65" i="5"/>
  <c r="CS64" i="5"/>
  <c r="CS63" i="5"/>
  <c r="CS62" i="5"/>
  <c r="CS61" i="5"/>
  <c r="CS59" i="5"/>
  <c r="CS58" i="5"/>
  <c r="CS57" i="5"/>
  <c r="CS56" i="5"/>
  <c r="CS55" i="5"/>
  <c r="CS54" i="5"/>
  <c r="CS53" i="5"/>
  <c r="CS52" i="5"/>
  <c r="CS51" i="5"/>
  <c r="CS50" i="5"/>
  <c r="CS49" i="5"/>
  <c r="CS48" i="5"/>
  <c r="CS47" i="5"/>
  <c r="CS46" i="5"/>
  <c r="CS45" i="5"/>
  <c r="CS44" i="5"/>
  <c r="CS43" i="5"/>
  <c r="CS42" i="5"/>
  <c r="CS41" i="5"/>
  <c r="CS40" i="5"/>
  <c r="CS38" i="5"/>
  <c r="CS37" i="5"/>
  <c r="CS36" i="5"/>
  <c r="CS35" i="5"/>
  <c r="CS34" i="5"/>
  <c r="CS33" i="5"/>
  <c r="CS31" i="5"/>
  <c r="CS30" i="5"/>
  <c r="CS29" i="5"/>
  <c r="CS28" i="5"/>
  <c r="CS27" i="5"/>
  <c r="CS26" i="5"/>
  <c r="CS25" i="5"/>
  <c r="CS24" i="5"/>
  <c r="CS23" i="5"/>
  <c r="CS22" i="5"/>
  <c r="CS21" i="5"/>
  <c r="CS20" i="5"/>
  <c r="CS19" i="5"/>
  <c r="CS17" i="5"/>
  <c r="CS13" i="5"/>
  <c r="CS12" i="5"/>
  <c r="CS11" i="5"/>
  <c r="CS10" i="5"/>
  <c r="CS9" i="5"/>
  <c r="CS8" i="5"/>
  <c r="CS7" i="5"/>
  <c r="CS6" i="5"/>
  <c r="AZ25" i="6" l="1"/>
  <c r="CS4" i="6"/>
  <c r="CS4" i="5"/>
  <c r="CS4" i="4"/>
  <c r="CS4" i="2"/>
  <c r="CB77" i="5"/>
  <c r="CB76" i="5"/>
  <c r="CB75" i="5"/>
  <c r="CB74" i="5"/>
  <c r="CB73" i="5"/>
  <c r="CB72" i="5"/>
  <c r="CB71" i="5"/>
  <c r="CB70" i="5"/>
  <c r="CB68" i="5"/>
  <c r="CB67" i="5"/>
  <c r="CB66" i="5"/>
  <c r="CB64" i="5"/>
  <c r="CB63" i="5"/>
  <c r="CB62" i="5"/>
  <c r="CB61" i="5"/>
  <c r="CB60" i="5"/>
  <c r="CB59" i="5"/>
  <c r="CB58" i="5"/>
  <c r="CB57" i="5"/>
  <c r="CB56" i="5"/>
  <c r="CB55" i="5"/>
  <c r="CB54" i="5"/>
  <c r="CB53" i="5"/>
  <c r="CB51" i="5"/>
  <c r="CB49" i="5"/>
  <c r="CB48" i="5"/>
  <c r="CB47" i="5"/>
  <c r="CB46" i="5"/>
  <c r="CB45" i="5"/>
  <c r="CB44" i="5"/>
  <c r="CB43" i="5"/>
  <c r="CB42" i="5"/>
  <c r="CB41" i="5"/>
  <c r="CB40" i="5"/>
  <c r="CB38" i="5"/>
  <c r="CB37" i="5"/>
  <c r="CB35" i="5"/>
  <c r="CB34" i="5"/>
  <c r="CB33" i="5"/>
  <c r="CB32" i="5"/>
  <c r="CB30" i="5"/>
  <c r="CB28" i="5"/>
  <c r="CB27" i="5"/>
  <c r="CB26" i="5"/>
  <c r="CB25" i="5"/>
  <c r="CB23" i="5"/>
  <c r="CB22" i="5"/>
  <c r="CB21" i="5"/>
  <c r="CB20" i="5"/>
  <c r="CB19" i="5"/>
  <c r="CB13" i="5"/>
  <c r="CB12" i="5"/>
  <c r="CB11" i="5"/>
  <c r="CB9" i="5"/>
  <c r="CB8" i="5"/>
  <c r="CB7" i="5"/>
  <c r="CB212" i="4"/>
  <c r="CB211" i="4"/>
  <c r="CB210" i="4"/>
  <c r="CB209" i="4"/>
  <c r="CB208" i="4"/>
  <c r="CB207" i="4"/>
  <c r="CB206" i="4"/>
  <c r="CB205" i="4"/>
  <c r="CB204" i="4"/>
  <c r="CB203" i="4"/>
  <c r="CB202" i="4"/>
  <c r="CB201" i="4"/>
  <c r="CB200" i="4"/>
  <c r="CB199" i="4"/>
  <c r="CB198" i="4"/>
  <c r="CB197" i="4"/>
  <c r="CB196" i="4"/>
  <c r="CB195" i="4"/>
  <c r="CB193" i="4"/>
  <c r="CB192" i="4"/>
  <c r="CB191" i="4"/>
  <c r="CB190" i="4"/>
  <c r="CB189" i="4"/>
  <c r="CB188" i="4"/>
  <c r="CB186" i="4"/>
  <c r="CB185" i="4"/>
  <c r="CB184" i="4"/>
  <c r="CB183" i="4"/>
  <c r="CB182" i="4"/>
  <c r="CB181" i="4"/>
  <c r="CB180" i="4"/>
  <c r="CB179" i="4"/>
  <c r="CB178" i="4"/>
  <c r="CB177" i="4"/>
  <c r="CB176" i="4"/>
  <c r="CB175" i="4"/>
  <c r="CB174" i="4"/>
  <c r="CB173" i="4"/>
  <c r="CB172" i="4"/>
  <c r="CB171" i="4"/>
  <c r="CB170" i="4"/>
  <c r="CB169" i="4"/>
  <c r="CB168" i="4"/>
  <c r="CB167" i="4"/>
  <c r="CB166" i="4"/>
  <c r="CB165" i="4"/>
  <c r="CB164" i="4"/>
  <c r="CB163" i="4"/>
  <c r="CB162" i="4"/>
  <c r="CB161" i="4"/>
  <c r="CB160" i="4"/>
  <c r="CB159" i="4"/>
  <c r="CB156" i="4"/>
  <c r="CB155" i="4"/>
  <c r="CB154" i="4"/>
  <c r="CB153" i="4"/>
  <c r="CB152" i="4"/>
  <c r="CB151" i="4"/>
  <c r="CB150" i="4"/>
  <c r="CB149" i="4"/>
  <c r="CB148" i="4"/>
  <c r="CB147" i="4"/>
  <c r="CB146" i="4"/>
  <c r="CB145" i="4"/>
  <c r="CB144" i="4"/>
  <c r="CB143" i="4"/>
  <c r="CB141" i="4"/>
  <c r="CB140" i="4"/>
  <c r="CB139" i="4"/>
  <c r="CB138" i="4"/>
  <c r="CB137" i="4"/>
  <c r="CB136" i="4"/>
  <c r="CB135" i="4"/>
  <c r="CB134" i="4"/>
  <c r="CB133" i="4"/>
  <c r="CB132" i="4"/>
  <c r="CB131" i="4"/>
  <c r="CB130" i="4"/>
  <c r="CB129" i="4"/>
  <c r="CB128" i="4"/>
  <c r="CB127" i="4"/>
  <c r="CB126" i="4"/>
  <c r="CB125" i="4"/>
  <c r="CB124" i="4"/>
  <c r="CB123" i="4"/>
  <c r="CB122" i="4"/>
  <c r="CB121" i="4"/>
  <c r="CB120" i="4"/>
  <c r="CB118" i="4"/>
  <c r="CB117" i="4"/>
  <c r="CB116" i="4"/>
  <c r="CB115" i="4"/>
  <c r="CB114" i="4"/>
  <c r="CB113" i="4"/>
  <c r="CB112" i="4"/>
  <c r="CB111" i="4"/>
  <c r="CB110" i="4"/>
  <c r="CB109" i="4"/>
  <c r="CB108" i="4"/>
  <c r="CB107" i="4"/>
  <c r="CB106" i="4"/>
  <c r="CB105" i="4"/>
  <c r="CB102" i="4"/>
  <c r="CB101" i="4"/>
  <c r="CB100" i="4"/>
  <c r="CB99" i="4"/>
  <c r="CB98" i="4"/>
  <c r="CB97" i="4"/>
  <c r="CB96" i="4"/>
  <c r="CB95" i="4"/>
  <c r="CB94" i="4"/>
  <c r="CB93" i="4"/>
  <c r="CB92" i="4"/>
  <c r="CB91" i="4"/>
  <c r="CB90" i="4"/>
  <c r="CB88" i="4"/>
  <c r="CB87" i="4"/>
  <c r="CB85" i="4"/>
  <c r="CB84" i="4"/>
  <c r="CB83" i="4"/>
  <c r="CB82" i="4"/>
  <c r="CB80" i="4"/>
  <c r="CB78" i="4"/>
  <c r="CB77" i="4"/>
  <c r="CB76" i="4"/>
  <c r="CB75" i="4"/>
  <c r="CB74" i="4"/>
  <c r="CB72" i="4"/>
  <c r="CB71" i="4"/>
  <c r="CB69" i="4"/>
  <c r="CB68" i="4"/>
  <c r="CB67" i="4"/>
  <c r="CB66" i="4"/>
  <c r="CB65" i="4"/>
  <c r="CB64" i="4"/>
  <c r="CB63" i="4"/>
  <c r="CB62" i="4"/>
  <c r="CB61" i="4"/>
  <c r="CB60" i="4"/>
  <c r="CB59" i="4"/>
  <c r="CB58" i="4"/>
  <c r="CB57" i="4"/>
  <c r="CB56" i="4"/>
  <c r="CB55" i="4"/>
  <c r="CB54" i="4"/>
  <c r="CB53" i="4"/>
  <c r="CB52" i="4"/>
  <c r="CB50" i="4"/>
  <c r="CB49" i="4"/>
  <c r="CB48" i="4"/>
  <c r="CB47" i="4"/>
  <c r="CB46" i="4"/>
  <c r="CB45" i="4"/>
  <c r="CB44" i="4"/>
  <c r="CB43" i="4"/>
  <c r="CB42" i="4"/>
  <c r="CB40" i="4"/>
  <c r="CB38" i="4"/>
  <c r="CB35" i="4"/>
  <c r="CB33" i="4"/>
  <c r="CB31" i="4"/>
  <c r="CB30" i="4"/>
  <c r="CB29" i="4"/>
  <c r="CB28" i="4"/>
  <c r="CB27" i="4"/>
  <c r="CB26" i="4"/>
  <c r="CB25" i="4"/>
  <c r="CB24" i="4"/>
  <c r="CB23" i="4"/>
  <c r="CB22" i="4"/>
  <c r="CB21" i="4"/>
  <c r="CB20" i="4"/>
  <c r="CB18" i="4"/>
  <c r="CB15" i="4"/>
  <c r="CB13" i="4"/>
  <c r="CB10" i="4"/>
  <c r="CB9" i="4"/>
  <c r="CB8" i="4"/>
  <c r="CB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B200" i="2"/>
  <c r="CB199" i="2"/>
  <c r="CB197" i="2"/>
  <c r="CB196" i="2"/>
  <c r="CB195" i="2"/>
  <c r="CB194" i="2"/>
  <c r="CB193" i="2"/>
  <c r="CB192" i="2"/>
  <c r="CB191" i="2"/>
  <c r="CB190" i="2"/>
  <c r="CB189" i="2"/>
  <c r="CB188" i="2"/>
  <c r="CB187" i="2"/>
  <c r="CB186" i="2"/>
  <c r="CB185" i="2"/>
  <c r="CB183" i="2"/>
  <c r="CB182" i="2"/>
  <c r="CB181" i="2"/>
  <c r="CB180" i="2"/>
  <c r="CB179" i="2"/>
  <c r="CB178" i="2"/>
  <c r="CB177" i="2"/>
  <c r="CB176" i="2"/>
  <c r="CB175" i="2"/>
  <c r="CB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B161" i="2"/>
  <c r="CB160" i="2"/>
  <c r="CB158" i="2"/>
  <c r="CB156" i="2"/>
  <c r="CB155" i="2"/>
  <c r="CB154" i="2"/>
  <c r="CB153" i="2"/>
  <c r="CB152" i="2"/>
  <c r="CB151" i="2"/>
  <c r="CB150" i="2"/>
  <c r="CB149" i="2"/>
  <c r="CB148" i="2"/>
  <c r="CB147" i="2"/>
  <c r="CB146" i="2"/>
  <c r="CB145" i="2"/>
  <c r="CB144" i="2"/>
  <c r="CB143" i="2"/>
  <c r="CB141" i="2"/>
  <c r="CB140" i="2"/>
  <c r="CB139" i="2"/>
  <c r="CB138" i="2"/>
  <c r="CB137" i="2"/>
  <c r="CB136" i="2"/>
  <c r="CB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08" i="2"/>
  <c r="CB107" i="2"/>
  <c r="CB106" i="2"/>
  <c r="CB104" i="2"/>
  <c r="CB103" i="2"/>
  <c r="CB102" i="2"/>
  <c r="CB101" i="2"/>
  <c r="CB100" i="2"/>
  <c r="CB99" i="2"/>
  <c r="CB98" i="2"/>
  <c r="CB97" i="2"/>
  <c r="CB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6" i="2"/>
  <c r="CB64" i="2"/>
  <c r="CB63" i="2"/>
  <c r="CB62" i="2"/>
  <c r="CB61" i="2"/>
  <c r="CB60" i="2"/>
  <c r="CB59" i="2"/>
  <c r="CB58" i="2"/>
  <c r="CB57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4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8" i="2"/>
  <c r="CB17" i="2"/>
  <c r="CB16" i="2"/>
  <c r="CB15" i="2"/>
  <c r="CB14" i="2"/>
  <c r="CB13" i="2"/>
  <c r="CB11" i="2"/>
  <c r="CB10" i="2"/>
  <c r="CB9" i="2"/>
  <c r="CB8" i="2"/>
  <c r="CB6" i="2"/>
  <c r="CB5" i="2"/>
  <c r="CB4" i="2"/>
  <c r="AC85" i="5" l="1"/>
  <c r="CH25" i="6"/>
  <c r="CC26" i="6"/>
  <c r="CN26" i="6"/>
  <c r="CI26" i="6"/>
  <c r="CE26" i="6"/>
  <c r="CF26" i="6"/>
  <c r="CH26" i="6"/>
  <c r="CL26" i="6"/>
  <c r="CM26" i="6"/>
  <c r="CD26" i="6"/>
  <c r="CG26" i="6"/>
  <c r="CB4" i="4"/>
  <c r="Z84" i="5"/>
  <c r="AZ26" i="6" l="1"/>
  <c r="BJ79" i="5"/>
  <c r="CO79" i="5" s="1"/>
  <c r="BJ78" i="5"/>
  <c r="CO78" i="5" s="1"/>
  <c r="BJ77" i="5"/>
  <c r="CO77" i="5" s="1"/>
  <c r="BJ76" i="5"/>
  <c r="CO76" i="5" s="1"/>
  <c r="BJ75" i="5"/>
  <c r="CO75" i="5" s="1"/>
  <c r="BJ74" i="5"/>
  <c r="CO74" i="5" s="1"/>
  <c r="BJ73" i="5"/>
  <c r="CO73" i="5" s="1"/>
  <c r="BJ72" i="5"/>
  <c r="CO72" i="5" s="1"/>
  <c r="BJ71" i="5"/>
  <c r="CO71" i="5" s="1"/>
  <c r="BJ70" i="5"/>
  <c r="CO70" i="5" s="1"/>
  <c r="BJ69" i="5"/>
  <c r="CO69" i="5" s="1"/>
  <c r="BJ68" i="5"/>
  <c r="CO68" i="5" s="1"/>
  <c r="BJ67" i="5"/>
  <c r="CO67" i="5" s="1"/>
  <c r="BJ66" i="5"/>
  <c r="CO66" i="5" s="1"/>
  <c r="BJ65" i="5"/>
  <c r="CO65" i="5" s="1"/>
  <c r="BJ64" i="5"/>
  <c r="CO64" i="5" s="1"/>
  <c r="BJ63" i="5"/>
  <c r="CO63" i="5" s="1"/>
  <c r="BJ62" i="5"/>
  <c r="CO62" i="5" s="1"/>
  <c r="BJ61" i="5"/>
  <c r="CO61" i="5" s="1"/>
  <c r="BJ60" i="5"/>
  <c r="CO60" i="5" s="1"/>
  <c r="BJ59" i="5"/>
  <c r="CO59" i="5" s="1"/>
  <c r="BJ58" i="5"/>
  <c r="CO58" i="5" s="1"/>
  <c r="BJ57" i="5"/>
  <c r="CO57" i="5" s="1"/>
  <c r="BJ56" i="5"/>
  <c r="CO56" i="5" s="1"/>
  <c r="BJ55" i="5"/>
  <c r="CO55" i="5" s="1"/>
  <c r="BJ54" i="5"/>
  <c r="CO54" i="5" s="1"/>
  <c r="BJ53" i="5"/>
  <c r="CO53" i="5" s="1"/>
  <c r="BJ52" i="5"/>
  <c r="CO52" i="5" s="1"/>
  <c r="BJ51" i="5"/>
  <c r="CO51" i="5" s="1"/>
  <c r="BJ50" i="5"/>
  <c r="CO50" i="5" s="1"/>
  <c r="BJ49" i="5"/>
  <c r="CO49" i="5" s="1"/>
  <c r="BJ48" i="5"/>
  <c r="CO48" i="5" s="1"/>
  <c r="BJ47" i="5"/>
  <c r="CO47" i="5" s="1"/>
  <c r="BJ46" i="5"/>
  <c r="CO46" i="5" s="1"/>
  <c r="BJ45" i="5"/>
  <c r="CO45" i="5" s="1"/>
  <c r="BJ44" i="5"/>
  <c r="CO44" i="5" s="1"/>
  <c r="BJ43" i="5"/>
  <c r="CO43" i="5" s="1"/>
  <c r="BJ42" i="5"/>
  <c r="CO42" i="5" s="1"/>
  <c r="BJ41" i="5"/>
  <c r="CO41" i="5" s="1"/>
  <c r="BJ40" i="5"/>
  <c r="CO40" i="5" s="1"/>
  <c r="BJ39" i="5"/>
  <c r="CO39" i="5" s="1"/>
  <c r="BJ38" i="5"/>
  <c r="CO38" i="5" s="1"/>
  <c r="BJ37" i="5"/>
  <c r="CO37" i="5" s="1"/>
  <c r="BJ36" i="5"/>
  <c r="CO36" i="5" s="1"/>
  <c r="BJ35" i="5"/>
  <c r="CO35" i="5" s="1"/>
  <c r="BJ34" i="5"/>
  <c r="CO34" i="5" s="1"/>
  <c r="BJ33" i="5"/>
  <c r="CO33" i="5" s="1"/>
  <c r="BJ32" i="5"/>
  <c r="CO32" i="5" s="1"/>
  <c r="BJ31" i="5"/>
  <c r="CO31" i="5" s="1"/>
  <c r="BJ30" i="5"/>
  <c r="CO30" i="5" s="1"/>
  <c r="BJ29" i="5"/>
  <c r="CO29" i="5" s="1"/>
  <c r="BJ28" i="5"/>
  <c r="CO28" i="5" s="1"/>
  <c r="BJ27" i="5"/>
  <c r="CO27" i="5" s="1"/>
  <c r="BJ26" i="5"/>
  <c r="CO26" i="5" s="1"/>
  <c r="BJ25" i="5"/>
  <c r="CO25" i="5" s="1"/>
  <c r="BJ24" i="5"/>
  <c r="CO24" i="5" s="1"/>
  <c r="BJ23" i="5"/>
  <c r="CO23" i="5" s="1"/>
  <c r="BJ22" i="5"/>
  <c r="CO22" i="5" s="1"/>
  <c r="BJ21" i="5"/>
  <c r="CO21" i="5" s="1"/>
  <c r="BJ20" i="5"/>
  <c r="CO20" i="5" s="1"/>
  <c r="BJ19" i="5"/>
  <c r="CO19" i="5" s="1"/>
  <c r="BJ18" i="5"/>
  <c r="CO18" i="5" s="1"/>
  <c r="BJ17" i="5"/>
  <c r="CO17" i="5" s="1"/>
  <c r="BJ16" i="5"/>
  <c r="CO16" i="5" s="1"/>
  <c r="BJ15" i="5"/>
  <c r="CO15" i="5" s="1"/>
  <c r="BJ14" i="5"/>
  <c r="CO14" i="5" s="1"/>
  <c r="BJ13" i="5"/>
  <c r="CO13" i="5" s="1"/>
  <c r="BJ12" i="5"/>
  <c r="CO12" i="5" s="1"/>
  <c r="BJ11" i="5"/>
  <c r="CO11" i="5" s="1"/>
  <c r="BJ10" i="5"/>
  <c r="CO10" i="5" s="1"/>
  <c r="BJ9" i="5"/>
  <c r="CO9" i="5" s="1"/>
  <c r="BJ8" i="5"/>
  <c r="CO8" i="5" s="1"/>
  <c r="BJ7" i="5"/>
  <c r="CO7" i="5" s="1"/>
  <c r="BJ6" i="5"/>
  <c r="CO6" i="5" s="1"/>
  <c r="BJ5" i="5"/>
  <c r="CO5" i="5" s="1"/>
  <c r="BJ4" i="5"/>
  <c r="CO4" i="5" s="1"/>
  <c r="BL19" i="6"/>
  <c r="CP19" i="6" s="1"/>
  <c r="BL18" i="6"/>
  <c r="CP18" i="6" s="1"/>
  <c r="BL17" i="6"/>
  <c r="CP17" i="6" s="1"/>
  <c r="BL16" i="6"/>
  <c r="CP16" i="6" s="1"/>
  <c r="BL15" i="6"/>
  <c r="CP15" i="6" s="1"/>
  <c r="BL14" i="6"/>
  <c r="CP14" i="6" s="1"/>
  <c r="BL13" i="6"/>
  <c r="CP13" i="6" s="1"/>
  <c r="BL12" i="6"/>
  <c r="CP12" i="6" s="1"/>
  <c r="BL11" i="6"/>
  <c r="CP11" i="6" s="1"/>
  <c r="BL10" i="6"/>
  <c r="CP10" i="6" s="1"/>
  <c r="BL9" i="6"/>
  <c r="CP9" i="6" s="1"/>
  <c r="BL8" i="6"/>
  <c r="CP8" i="6" s="1"/>
  <c r="BL7" i="6"/>
  <c r="CP7" i="6" s="1"/>
  <c r="BL6" i="6"/>
  <c r="CP6" i="6" s="1"/>
  <c r="BL5" i="6"/>
  <c r="CP5" i="6" s="1"/>
  <c r="BL4" i="6"/>
  <c r="CP4" i="6" s="1"/>
  <c r="BJ19" i="6"/>
  <c r="CO19" i="6" s="1"/>
  <c r="BJ18" i="6"/>
  <c r="CO18" i="6" s="1"/>
  <c r="BJ17" i="6"/>
  <c r="CO17" i="6" s="1"/>
  <c r="BJ16" i="6"/>
  <c r="CO16" i="6" s="1"/>
  <c r="BJ15" i="6"/>
  <c r="CO15" i="6" s="1"/>
  <c r="BJ14" i="6"/>
  <c r="CO14" i="6" s="1"/>
  <c r="BJ13" i="6"/>
  <c r="CO13" i="6" s="1"/>
  <c r="BJ12" i="6"/>
  <c r="CO12" i="6" s="1"/>
  <c r="BJ11" i="6"/>
  <c r="CO11" i="6" s="1"/>
  <c r="BJ10" i="6"/>
  <c r="CO10" i="6" s="1"/>
  <c r="BJ9" i="6"/>
  <c r="CO9" i="6" s="1"/>
  <c r="BJ8" i="6"/>
  <c r="CO8" i="6" s="1"/>
  <c r="BJ7" i="6"/>
  <c r="CO7" i="6" s="1"/>
  <c r="BJ6" i="6"/>
  <c r="CO6" i="6" s="1"/>
  <c r="BJ5" i="6"/>
  <c r="CO5" i="6" s="1"/>
  <c r="BJ4" i="6"/>
  <c r="CO4" i="6" s="1"/>
  <c r="CO26" i="6" l="1"/>
  <c r="CP26" i="6"/>
  <c r="BJ25" i="6"/>
  <c r="BJ26" i="6" l="1"/>
  <c r="BJ213" i="4" l="1"/>
  <c r="BJ212" i="4"/>
  <c r="BJ211" i="4"/>
  <c r="BJ210" i="4"/>
  <c r="BJ209" i="4"/>
  <c r="BJ208" i="4"/>
  <c r="BJ207" i="4"/>
  <c r="BJ206" i="4"/>
  <c r="BJ205" i="4"/>
  <c r="BJ204" i="4"/>
  <c r="BJ203" i="4"/>
  <c r="BJ202" i="4"/>
  <c r="BJ201" i="4"/>
  <c r="BJ200" i="4"/>
  <c r="BJ199" i="4"/>
  <c r="BJ198" i="4"/>
  <c r="BJ197" i="4"/>
  <c r="BJ196" i="4"/>
  <c r="BJ195" i="4"/>
  <c r="BJ194" i="4"/>
  <c r="BJ193" i="4"/>
  <c r="BJ192" i="4"/>
  <c r="BJ191" i="4"/>
  <c r="BJ190" i="4"/>
  <c r="BJ189" i="4"/>
  <c r="BJ188" i="4"/>
  <c r="BJ187" i="4"/>
  <c r="BJ186" i="4"/>
  <c r="BJ185" i="4"/>
  <c r="BJ184" i="4"/>
  <c r="BJ183" i="4"/>
  <c r="BJ182" i="4"/>
  <c r="BJ181" i="4"/>
  <c r="BJ180" i="4"/>
  <c r="BJ179" i="4"/>
  <c r="BJ178" i="4"/>
  <c r="BJ177" i="4"/>
  <c r="BJ176" i="4"/>
  <c r="BJ175" i="4"/>
  <c r="BJ174" i="4"/>
  <c r="BJ173" i="4"/>
  <c r="BJ172" i="4"/>
  <c r="BJ171" i="4"/>
  <c r="BJ170" i="4"/>
  <c r="BJ169" i="4"/>
  <c r="BJ168" i="4"/>
  <c r="BJ167" i="4"/>
  <c r="BJ166" i="4"/>
  <c r="BJ165" i="4"/>
  <c r="BJ164" i="4"/>
  <c r="BJ163" i="4"/>
  <c r="BJ162" i="4"/>
  <c r="BJ161" i="4"/>
  <c r="BJ160" i="4"/>
  <c r="BJ159" i="4"/>
  <c r="BJ158" i="4"/>
  <c r="BJ157" i="4"/>
  <c r="BJ156" i="4"/>
  <c r="BJ155" i="4"/>
  <c r="BJ154" i="4"/>
  <c r="BJ153" i="4"/>
  <c r="BJ152" i="4"/>
  <c r="BJ151" i="4"/>
  <c r="BJ150" i="4"/>
  <c r="BJ149" i="4"/>
  <c r="BJ148" i="4"/>
  <c r="BJ147" i="4"/>
  <c r="BJ146" i="4"/>
  <c r="BJ145" i="4"/>
  <c r="BJ144" i="4"/>
  <c r="BJ143" i="4"/>
  <c r="BJ142" i="4"/>
  <c r="BJ141" i="4"/>
  <c r="BJ140" i="4"/>
  <c r="BJ139" i="4"/>
  <c r="BJ138" i="4"/>
  <c r="BJ137" i="4"/>
  <c r="BJ136" i="4"/>
  <c r="BJ135" i="4"/>
  <c r="BJ134" i="4"/>
  <c r="BJ133" i="4"/>
  <c r="BJ132" i="4"/>
  <c r="BJ131" i="4"/>
  <c r="BJ130" i="4"/>
  <c r="BJ129" i="4"/>
  <c r="BJ128" i="4"/>
  <c r="BJ127" i="4"/>
  <c r="BJ126" i="4"/>
  <c r="BJ125" i="4"/>
  <c r="BJ124" i="4"/>
  <c r="BJ123" i="4"/>
  <c r="BJ122" i="4"/>
  <c r="BJ121" i="4"/>
  <c r="BJ120" i="4"/>
  <c r="BJ119" i="4"/>
  <c r="BJ118" i="4"/>
  <c r="BJ117" i="4"/>
  <c r="BJ116" i="4"/>
  <c r="BJ115" i="4"/>
  <c r="BJ114" i="4"/>
  <c r="BJ113" i="4"/>
  <c r="BJ112" i="4"/>
  <c r="BJ111" i="4"/>
  <c r="BJ110" i="4"/>
  <c r="BJ109" i="4"/>
  <c r="BJ108" i="4"/>
  <c r="BJ107" i="4"/>
  <c r="BJ106" i="4"/>
  <c r="BJ105" i="4"/>
  <c r="BJ104" i="4"/>
  <c r="BJ103" i="4"/>
  <c r="BJ102" i="4"/>
  <c r="BJ101" i="4"/>
  <c r="BJ100" i="4"/>
  <c r="BJ99" i="4"/>
  <c r="BJ98" i="4"/>
  <c r="BJ97" i="4"/>
  <c r="BJ96" i="4"/>
  <c r="BJ95" i="4"/>
  <c r="BJ94" i="4"/>
  <c r="BJ93" i="4"/>
  <c r="BJ92" i="4"/>
  <c r="BJ91" i="4"/>
  <c r="BJ90" i="4"/>
  <c r="BJ89" i="4"/>
  <c r="BJ88" i="4"/>
  <c r="BJ87" i="4"/>
  <c r="BJ86" i="4"/>
  <c r="BJ85" i="4"/>
  <c r="BJ84" i="4"/>
  <c r="BJ83" i="4"/>
  <c r="BJ82" i="4"/>
  <c r="BJ81" i="4"/>
  <c r="BJ80" i="4"/>
  <c r="BJ79" i="4"/>
  <c r="BJ78" i="4"/>
  <c r="BJ77" i="4"/>
  <c r="BJ76" i="4"/>
  <c r="BJ75" i="4"/>
  <c r="BJ74" i="4"/>
  <c r="BJ73" i="4"/>
  <c r="BJ72" i="4"/>
  <c r="BJ71" i="4"/>
  <c r="BJ70" i="4"/>
  <c r="BJ69" i="4"/>
  <c r="BJ68" i="4"/>
  <c r="BJ67" i="4"/>
  <c r="BJ66" i="4"/>
  <c r="BJ65" i="4"/>
  <c r="BJ64" i="4"/>
  <c r="BJ63" i="4"/>
  <c r="BJ62" i="4"/>
  <c r="BJ61" i="4"/>
  <c r="BJ60" i="4"/>
  <c r="BJ59" i="4"/>
  <c r="BJ58" i="4"/>
  <c r="BJ57" i="4"/>
  <c r="BJ56" i="4"/>
  <c r="BJ55" i="4"/>
  <c r="BJ54" i="4"/>
  <c r="BJ53" i="4"/>
  <c r="BJ52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9" i="4"/>
  <c r="BJ38" i="4"/>
  <c r="BJ37" i="4"/>
  <c r="BJ36" i="4"/>
  <c r="BJ35" i="4"/>
  <c r="BJ34" i="4"/>
  <c r="BJ33" i="4"/>
  <c r="BJ32" i="4"/>
  <c r="BJ31" i="4"/>
  <c r="BJ30" i="4"/>
  <c r="BJ29" i="4"/>
  <c r="BJ28" i="4"/>
  <c r="BJ27" i="4"/>
  <c r="BJ26" i="4"/>
  <c r="BJ25" i="4"/>
  <c r="BJ24" i="4"/>
  <c r="BJ23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6" i="4"/>
  <c r="BJ5" i="4"/>
  <c r="BJ4" i="4"/>
  <c r="CO10" i="4" l="1"/>
  <c r="CO34" i="4"/>
  <c r="CO66" i="4"/>
  <c r="CO98" i="4"/>
  <c r="CO122" i="4"/>
  <c r="CO146" i="4"/>
  <c r="CO162" i="4"/>
  <c r="CO194" i="4"/>
  <c r="CO9" i="4"/>
  <c r="CO17" i="4"/>
  <c r="CO25" i="4"/>
  <c r="CO33" i="4"/>
  <c r="CO41" i="4"/>
  <c r="CO49" i="4"/>
  <c r="CO57" i="4"/>
  <c r="CO65" i="4"/>
  <c r="CO73" i="4"/>
  <c r="CO81" i="4"/>
  <c r="CO89" i="4"/>
  <c r="CO97" i="4"/>
  <c r="CO105" i="4"/>
  <c r="CO113" i="4"/>
  <c r="CO121" i="4"/>
  <c r="CO129" i="4"/>
  <c r="CO137" i="4"/>
  <c r="CO145" i="4"/>
  <c r="CO153" i="4"/>
  <c r="CO161" i="4"/>
  <c r="CO169" i="4"/>
  <c r="CO177" i="4"/>
  <c r="CO185" i="4"/>
  <c r="CO193" i="4"/>
  <c r="CO201" i="4"/>
  <c r="CO209" i="4"/>
  <c r="CO26" i="4"/>
  <c r="CO58" i="4"/>
  <c r="CO90" i="4"/>
  <c r="CO130" i="4"/>
  <c r="CO186" i="4"/>
  <c r="CO11" i="4"/>
  <c r="CO19" i="4"/>
  <c r="CO27" i="4"/>
  <c r="CO35" i="4"/>
  <c r="CO43" i="4"/>
  <c r="CO51" i="4"/>
  <c r="CO59" i="4"/>
  <c r="CO67" i="4"/>
  <c r="CO75" i="4"/>
  <c r="CO83" i="4"/>
  <c r="CO91" i="4"/>
  <c r="CO99" i="4"/>
  <c r="CO107" i="4"/>
  <c r="CO115" i="4"/>
  <c r="CO123" i="4"/>
  <c r="CO131" i="4"/>
  <c r="CO139" i="4"/>
  <c r="CO147" i="4"/>
  <c r="CO155" i="4"/>
  <c r="CO163" i="4"/>
  <c r="CO171" i="4"/>
  <c r="CO179" i="4"/>
  <c r="CO187" i="4"/>
  <c r="CO195" i="4"/>
  <c r="CO203" i="4"/>
  <c r="CO211" i="4"/>
  <c r="CO4" i="4"/>
  <c r="CO12" i="4"/>
  <c r="CO20" i="4"/>
  <c r="CO28" i="4"/>
  <c r="CO36" i="4"/>
  <c r="CO44" i="4"/>
  <c r="CO52" i="4"/>
  <c r="CO60" i="4"/>
  <c r="CO68" i="4"/>
  <c r="CO76" i="4"/>
  <c r="CO84" i="4"/>
  <c r="CO92" i="4"/>
  <c r="CO100" i="4"/>
  <c r="CO108" i="4"/>
  <c r="CO116" i="4"/>
  <c r="CO124" i="4"/>
  <c r="CO132" i="4"/>
  <c r="CO140" i="4"/>
  <c r="CO148" i="4"/>
  <c r="CO156" i="4"/>
  <c r="CO164" i="4"/>
  <c r="CO172" i="4"/>
  <c r="CO180" i="4"/>
  <c r="CO188" i="4"/>
  <c r="CO196" i="4"/>
  <c r="CO204" i="4"/>
  <c r="CO212" i="4"/>
  <c r="CO18" i="4"/>
  <c r="CO50" i="4"/>
  <c r="CO82" i="4"/>
  <c r="CO114" i="4"/>
  <c r="CO154" i="4"/>
  <c r="CO178" i="4"/>
  <c r="CO210" i="4"/>
  <c r="CO5" i="4"/>
  <c r="CO13" i="4"/>
  <c r="CO21" i="4"/>
  <c r="CO29" i="4"/>
  <c r="CO37" i="4"/>
  <c r="CO45" i="4"/>
  <c r="CO53" i="4"/>
  <c r="CO61" i="4"/>
  <c r="CO69" i="4"/>
  <c r="CO77" i="4"/>
  <c r="CO85" i="4"/>
  <c r="CO93" i="4"/>
  <c r="CO101" i="4"/>
  <c r="CO109" i="4"/>
  <c r="CO117" i="4"/>
  <c r="CO125" i="4"/>
  <c r="CO133" i="4"/>
  <c r="CO141" i="4"/>
  <c r="CO149" i="4"/>
  <c r="CO157" i="4"/>
  <c r="CO165" i="4"/>
  <c r="CO173" i="4"/>
  <c r="CO181" i="4"/>
  <c r="CO189" i="4"/>
  <c r="CO197" i="4"/>
  <c r="CO205" i="4"/>
  <c r="CO213" i="4"/>
  <c r="CO42" i="4"/>
  <c r="CO74" i="4"/>
  <c r="CO106" i="4"/>
  <c r="CO138" i="4"/>
  <c r="CO170" i="4"/>
  <c r="CO202" i="4"/>
  <c r="CO6" i="4"/>
  <c r="CO14" i="4"/>
  <c r="CO22" i="4"/>
  <c r="CO30" i="4"/>
  <c r="CO38" i="4"/>
  <c r="CO46" i="4"/>
  <c r="CO54" i="4"/>
  <c r="CO62" i="4"/>
  <c r="CO70" i="4"/>
  <c r="CO78" i="4"/>
  <c r="CO86" i="4"/>
  <c r="CO94" i="4"/>
  <c r="CO102" i="4"/>
  <c r="CO110" i="4"/>
  <c r="CO118" i="4"/>
  <c r="CO126" i="4"/>
  <c r="CO134" i="4"/>
  <c r="CO142" i="4"/>
  <c r="CO150" i="4"/>
  <c r="CO158" i="4"/>
  <c r="CO166" i="4"/>
  <c r="CO174" i="4"/>
  <c r="CO182" i="4"/>
  <c r="CO190" i="4"/>
  <c r="CO198" i="4"/>
  <c r="CO206" i="4"/>
  <c r="CO7" i="4"/>
  <c r="CO15" i="4"/>
  <c r="CO23" i="4"/>
  <c r="CO31" i="4"/>
  <c r="CO39" i="4"/>
  <c r="CO47" i="4"/>
  <c r="CO55" i="4"/>
  <c r="CO63" i="4"/>
  <c r="CO71" i="4"/>
  <c r="CO79" i="4"/>
  <c r="CO87" i="4"/>
  <c r="CO95" i="4"/>
  <c r="CO103" i="4"/>
  <c r="CO111" i="4"/>
  <c r="CO119" i="4"/>
  <c r="CO127" i="4"/>
  <c r="CO135" i="4"/>
  <c r="CO143" i="4"/>
  <c r="CO151" i="4"/>
  <c r="CO159" i="4"/>
  <c r="CO167" i="4"/>
  <c r="CO175" i="4"/>
  <c r="CO183" i="4"/>
  <c r="CO191" i="4"/>
  <c r="CO199" i="4"/>
  <c r="CO207" i="4"/>
  <c r="CO8" i="4"/>
  <c r="CO16" i="4"/>
  <c r="CO24" i="4"/>
  <c r="CO32" i="4"/>
  <c r="CO40" i="4"/>
  <c r="CO48" i="4"/>
  <c r="CO56" i="4"/>
  <c r="CO64" i="4"/>
  <c r="CO72" i="4"/>
  <c r="CO80" i="4"/>
  <c r="CO88" i="4"/>
  <c r="CO96" i="4"/>
  <c r="CO104" i="4"/>
  <c r="CO112" i="4"/>
  <c r="CO120" i="4"/>
  <c r="CO128" i="4"/>
  <c r="CO136" i="4"/>
  <c r="CO144" i="4"/>
  <c r="CO152" i="4"/>
  <c r="CO160" i="4"/>
  <c r="CO168" i="4"/>
  <c r="CO176" i="4"/>
  <c r="CO184" i="4"/>
  <c r="CO192" i="4"/>
  <c r="CO200" i="4"/>
  <c r="CO208" i="4"/>
  <c r="BJ213" i="2"/>
  <c r="CO213" i="2" s="1"/>
  <c r="BJ212" i="2"/>
  <c r="CO212" i="2" s="1"/>
  <c r="BJ211" i="2"/>
  <c r="CO211" i="2" s="1"/>
  <c r="BJ210" i="2"/>
  <c r="CO210" i="2" s="1"/>
  <c r="BJ209" i="2"/>
  <c r="CO209" i="2" s="1"/>
  <c r="BJ208" i="2"/>
  <c r="CO208" i="2" s="1"/>
  <c r="BJ207" i="2"/>
  <c r="CO207" i="2" s="1"/>
  <c r="BJ206" i="2"/>
  <c r="CO206" i="2" s="1"/>
  <c r="BJ205" i="2"/>
  <c r="CO205" i="2" s="1"/>
  <c r="BJ204" i="2"/>
  <c r="CO204" i="2" s="1"/>
  <c r="BJ203" i="2"/>
  <c r="CO203" i="2" s="1"/>
  <c r="BJ202" i="2"/>
  <c r="CO202" i="2" s="1"/>
  <c r="BJ201" i="2"/>
  <c r="CO201" i="2" s="1"/>
  <c r="BJ200" i="2"/>
  <c r="CO200" i="2" s="1"/>
  <c r="BJ199" i="2"/>
  <c r="CO199" i="2" s="1"/>
  <c r="BJ198" i="2"/>
  <c r="CO198" i="2" s="1"/>
  <c r="BJ197" i="2"/>
  <c r="CO197" i="2" s="1"/>
  <c r="BJ196" i="2"/>
  <c r="CO196" i="2" s="1"/>
  <c r="BJ195" i="2"/>
  <c r="CO195" i="2" s="1"/>
  <c r="BJ194" i="2"/>
  <c r="CO194" i="2" s="1"/>
  <c r="BJ193" i="2"/>
  <c r="CO193" i="2" s="1"/>
  <c r="BJ192" i="2"/>
  <c r="CO192" i="2" s="1"/>
  <c r="BJ191" i="2"/>
  <c r="CO191" i="2" s="1"/>
  <c r="BJ190" i="2"/>
  <c r="CO190" i="2" s="1"/>
  <c r="BJ189" i="2"/>
  <c r="CO189" i="2" s="1"/>
  <c r="BJ188" i="2"/>
  <c r="CO188" i="2" s="1"/>
  <c r="BJ187" i="2"/>
  <c r="CO187" i="2" s="1"/>
  <c r="BJ186" i="2"/>
  <c r="CO186" i="2" s="1"/>
  <c r="BJ185" i="2"/>
  <c r="CO185" i="2" s="1"/>
  <c r="BJ184" i="2"/>
  <c r="CO184" i="2" s="1"/>
  <c r="BJ183" i="2"/>
  <c r="CO183" i="2" s="1"/>
  <c r="BJ182" i="2"/>
  <c r="CO182" i="2" s="1"/>
  <c r="BJ181" i="2"/>
  <c r="CO181" i="2" s="1"/>
  <c r="BJ180" i="2"/>
  <c r="CO180" i="2" s="1"/>
  <c r="BJ179" i="2"/>
  <c r="CO179" i="2" s="1"/>
  <c r="BJ178" i="2"/>
  <c r="CO178" i="2" s="1"/>
  <c r="BJ177" i="2"/>
  <c r="CO177" i="2" s="1"/>
  <c r="BJ176" i="2"/>
  <c r="CO176" i="2" s="1"/>
  <c r="BJ175" i="2"/>
  <c r="CO175" i="2" s="1"/>
  <c r="BJ174" i="2"/>
  <c r="CO174" i="2" s="1"/>
  <c r="BJ173" i="2"/>
  <c r="CO173" i="2" s="1"/>
  <c r="BJ172" i="2"/>
  <c r="CO172" i="2" s="1"/>
  <c r="BJ171" i="2"/>
  <c r="CO171" i="2" s="1"/>
  <c r="BJ170" i="2"/>
  <c r="CO170" i="2" s="1"/>
  <c r="BJ169" i="2"/>
  <c r="CO169" i="2" s="1"/>
  <c r="BJ168" i="2"/>
  <c r="CO168" i="2" s="1"/>
  <c r="BJ167" i="2"/>
  <c r="CO167" i="2" s="1"/>
  <c r="BJ166" i="2"/>
  <c r="CO166" i="2" s="1"/>
  <c r="BJ165" i="2"/>
  <c r="CO165" i="2" s="1"/>
  <c r="BJ164" i="2"/>
  <c r="CO164" i="2" s="1"/>
  <c r="BJ163" i="2"/>
  <c r="CO163" i="2" s="1"/>
  <c r="BJ162" i="2"/>
  <c r="CO162" i="2" s="1"/>
  <c r="BJ161" i="2"/>
  <c r="CO161" i="2" s="1"/>
  <c r="BJ160" i="2"/>
  <c r="CO160" i="2" s="1"/>
  <c r="BJ159" i="2"/>
  <c r="CO159" i="2" s="1"/>
  <c r="BJ158" i="2"/>
  <c r="CO158" i="2" s="1"/>
  <c r="BJ157" i="2"/>
  <c r="CO157" i="2" s="1"/>
  <c r="BJ156" i="2"/>
  <c r="CO156" i="2" s="1"/>
  <c r="BJ155" i="2"/>
  <c r="CO155" i="2" s="1"/>
  <c r="BJ154" i="2"/>
  <c r="CO154" i="2" s="1"/>
  <c r="BJ153" i="2"/>
  <c r="CO153" i="2" s="1"/>
  <c r="BJ152" i="2"/>
  <c r="CO152" i="2" s="1"/>
  <c r="BJ151" i="2"/>
  <c r="CO151" i="2" s="1"/>
  <c r="BJ150" i="2"/>
  <c r="CO150" i="2" s="1"/>
  <c r="BJ149" i="2"/>
  <c r="CO149" i="2" s="1"/>
  <c r="BJ148" i="2"/>
  <c r="CO148" i="2" s="1"/>
  <c r="BJ147" i="2"/>
  <c r="CO147" i="2" s="1"/>
  <c r="BJ146" i="2"/>
  <c r="CO146" i="2" s="1"/>
  <c r="BJ145" i="2"/>
  <c r="CO145" i="2" s="1"/>
  <c r="BJ144" i="2"/>
  <c r="CO144" i="2" s="1"/>
  <c r="BJ143" i="2"/>
  <c r="CO143" i="2" s="1"/>
  <c r="BJ142" i="2"/>
  <c r="CO142" i="2" s="1"/>
  <c r="BJ141" i="2"/>
  <c r="CO141" i="2" s="1"/>
  <c r="BJ140" i="2"/>
  <c r="CO140" i="2" s="1"/>
  <c r="BJ139" i="2"/>
  <c r="CO139" i="2" s="1"/>
  <c r="BJ138" i="2"/>
  <c r="CO138" i="2" s="1"/>
  <c r="BJ137" i="2"/>
  <c r="CO137" i="2" s="1"/>
  <c r="BJ136" i="2"/>
  <c r="CO136" i="2" s="1"/>
  <c r="BJ135" i="2"/>
  <c r="CO135" i="2" s="1"/>
  <c r="BJ134" i="2"/>
  <c r="CO134" i="2" s="1"/>
  <c r="BJ133" i="2"/>
  <c r="CO133" i="2" s="1"/>
  <c r="BJ132" i="2"/>
  <c r="CO132" i="2" s="1"/>
  <c r="BJ131" i="2"/>
  <c r="CO131" i="2" s="1"/>
  <c r="BJ130" i="2"/>
  <c r="CO130" i="2" s="1"/>
  <c r="BJ129" i="2"/>
  <c r="CO129" i="2" s="1"/>
  <c r="BJ128" i="2"/>
  <c r="CO128" i="2" s="1"/>
  <c r="BJ127" i="2"/>
  <c r="CO127" i="2" s="1"/>
  <c r="BJ126" i="2"/>
  <c r="CO126" i="2" s="1"/>
  <c r="BJ125" i="2"/>
  <c r="CO125" i="2" s="1"/>
  <c r="BJ124" i="2"/>
  <c r="CO124" i="2" s="1"/>
  <c r="BJ123" i="2"/>
  <c r="CO123" i="2" s="1"/>
  <c r="BJ122" i="2"/>
  <c r="CO122" i="2" s="1"/>
  <c r="BJ121" i="2"/>
  <c r="CO121" i="2" s="1"/>
  <c r="BJ120" i="2"/>
  <c r="CO120" i="2" s="1"/>
  <c r="BJ119" i="2"/>
  <c r="CO119" i="2" s="1"/>
  <c r="BJ118" i="2"/>
  <c r="CO118" i="2" s="1"/>
  <c r="BJ117" i="2"/>
  <c r="CO117" i="2" s="1"/>
  <c r="BJ116" i="2"/>
  <c r="CO116" i="2" s="1"/>
  <c r="BJ115" i="2"/>
  <c r="CO115" i="2" s="1"/>
  <c r="BJ114" i="2"/>
  <c r="CO114" i="2" s="1"/>
  <c r="BJ113" i="2"/>
  <c r="CO113" i="2" s="1"/>
  <c r="BJ112" i="2"/>
  <c r="CO112" i="2" s="1"/>
  <c r="BJ111" i="2"/>
  <c r="CO111" i="2" s="1"/>
  <c r="BJ110" i="2"/>
  <c r="CO110" i="2" s="1"/>
  <c r="BJ109" i="2"/>
  <c r="CO109" i="2" s="1"/>
  <c r="BJ108" i="2"/>
  <c r="CO108" i="2" s="1"/>
  <c r="BJ107" i="2"/>
  <c r="CO107" i="2" s="1"/>
  <c r="BJ106" i="2"/>
  <c r="CO106" i="2" s="1"/>
  <c r="BJ105" i="2"/>
  <c r="CO105" i="2" s="1"/>
  <c r="BJ104" i="2"/>
  <c r="CO104" i="2" s="1"/>
  <c r="BJ103" i="2"/>
  <c r="CO103" i="2" s="1"/>
  <c r="BJ102" i="2"/>
  <c r="CO102" i="2" s="1"/>
  <c r="BJ101" i="2"/>
  <c r="CO101" i="2" s="1"/>
  <c r="BJ100" i="2"/>
  <c r="CO100" i="2" s="1"/>
  <c r="BJ99" i="2"/>
  <c r="CO99" i="2" s="1"/>
  <c r="BJ98" i="2"/>
  <c r="CO98" i="2" s="1"/>
  <c r="BJ97" i="2"/>
  <c r="CO97" i="2" s="1"/>
  <c r="BJ96" i="2"/>
  <c r="CO96" i="2" s="1"/>
  <c r="BJ95" i="2"/>
  <c r="CO95" i="2" s="1"/>
  <c r="BJ94" i="2"/>
  <c r="CO94" i="2" s="1"/>
  <c r="BJ93" i="2"/>
  <c r="CO93" i="2" s="1"/>
  <c r="BJ92" i="2"/>
  <c r="CO92" i="2" s="1"/>
  <c r="BJ91" i="2"/>
  <c r="CO91" i="2" s="1"/>
  <c r="BJ90" i="2"/>
  <c r="CO90" i="2" s="1"/>
  <c r="BJ89" i="2"/>
  <c r="CO89" i="2" s="1"/>
  <c r="BJ88" i="2"/>
  <c r="CO88" i="2" s="1"/>
  <c r="BJ87" i="2"/>
  <c r="CO87" i="2" s="1"/>
  <c r="BJ86" i="2"/>
  <c r="CO86" i="2" s="1"/>
  <c r="BJ85" i="2"/>
  <c r="CO85" i="2" s="1"/>
  <c r="BJ84" i="2"/>
  <c r="CO84" i="2" s="1"/>
  <c r="BJ83" i="2"/>
  <c r="CO83" i="2" s="1"/>
  <c r="BJ82" i="2"/>
  <c r="CO82" i="2" s="1"/>
  <c r="BJ81" i="2"/>
  <c r="CO81" i="2" s="1"/>
  <c r="BJ80" i="2"/>
  <c r="CO80" i="2" s="1"/>
  <c r="BJ79" i="2"/>
  <c r="CO79" i="2" s="1"/>
  <c r="BJ78" i="2"/>
  <c r="CO78" i="2" s="1"/>
  <c r="BJ77" i="2"/>
  <c r="CO77" i="2" s="1"/>
  <c r="BJ76" i="2"/>
  <c r="CO76" i="2" s="1"/>
  <c r="BJ75" i="2"/>
  <c r="CO75" i="2" s="1"/>
  <c r="BJ74" i="2"/>
  <c r="CO74" i="2" s="1"/>
  <c r="BJ73" i="2"/>
  <c r="CO73" i="2" s="1"/>
  <c r="BJ72" i="2"/>
  <c r="CO72" i="2" s="1"/>
  <c r="BJ71" i="2"/>
  <c r="CO71" i="2" s="1"/>
  <c r="BJ70" i="2"/>
  <c r="CO70" i="2" s="1"/>
  <c r="BJ69" i="2"/>
  <c r="CO69" i="2" s="1"/>
  <c r="BJ68" i="2"/>
  <c r="CO68" i="2" s="1"/>
  <c r="BJ67" i="2"/>
  <c r="CO67" i="2" s="1"/>
  <c r="BJ66" i="2"/>
  <c r="CO66" i="2" s="1"/>
  <c r="BJ65" i="2"/>
  <c r="CO65" i="2" s="1"/>
  <c r="BJ64" i="2"/>
  <c r="CO64" i="2" s="1"/>
  <c r="BJ63" i="2"/>
  <c r="CO63" i="2" s="1"/>
  <c r="BJ62" i="2"/>
  <c r="CO62" i="2" s="1"/>
  <c r="BJ61" i="2"/>
  <c r="CO61" i="2" s="1"/>
  <c r="BJ60" i="2"/>
  <c r="CO60" i="2" s="1"/>
  <c r="BJ59" i="2"/>
  <c r="CO59" i="2" s="1"/>
  <c r="BJ58" i="2"/>
  <c r="CO58" i="2" s="1"/>
  <c r="BJ57" i="2"/>
  <c r="CO57" i="2" s="1"/>
  <c r="BJ56" i="2"/>
  <c r="CO56" i="2" s="1"/>
  <c r="BJ55" i="2"/>
  <c r="CO55" i="2" s="1"/>
  <c r="BJ54" i="2"/>
  <c r="CO54" i="2" s="1"/>
  <c r="BJ53" i="2"/>
  <c r="CO53" i="2" s="1"/>
  <c r="BJ52" i="2"/>
  <c r="CO52" i="2" s="1"/>
  <c r="BJ51" i="2"/>
  <c r="CO51" i="2" s="1"/>
  <c r="BJ50" i="2"/>
  <c r="CO50" i="2" s="1"/>
  <c r="BJ49" i="2"/>
  <c r="CO49" i="2" s="1"/>
  <c r="BJ48" i="2"/>
  <c r="CO48" i="2" s="1"/>
  <c r="BJ47" i="2"/>
  <c r="CO47" i="2" s="1"/>
  <c r="BJ46" i="2"/>
  <c r="CO46" i="2" s="1"/>
  <c r="BJ45" i="2"/>
  <c r="CO45" i="2" s="1"/>
  <c r="BJ44" i="2"/>
  <c r="CO44" i="2" s="1"/>
  <c r="BJ43" i="2"/>
  <c r="CO43" i="2" s="1"/>
  <c r="BJ42" i="2"/>
  <c r="CO42" i="2" s="1"/>
  <c r="BJ41" i="2"/>
  <c r="CO41" i="2" s="1"/>
  <c r="BJ40" i="2"/>
  <c r="CO40" i="2" s="1"/>
  <c r="BJ39" i="2"/>
  <c r="CO39" i="2" s="1"/>
  <c r="BJ38" i="2"/>
  <c r="CO38" i="2" s="1"/>
  <c r="BJ37" i="2"/>
  <c r="CO37" i="2" s="1"/>
  <c r="BJ36" i="2"/>
  <c r="CO36" i="2" s="1"/>
  <c r="BJ35" i="2"/>
  <c r="CO35" i="2" s="1"/>
  <c r="BJ34" i="2"/>
  <c r="CO34" i="2" s="1"/>
  <c r="BJ33" i="2"/>
  <c r="CO33" i="2" s="1"/>
  <c r="BJ32" i="2"/>
  <c r="CO32" i="2" s="1"/>
  <c r="BJ31" i="2"/>
  <c r="CO31" i="2" s="1"/>
  <c r="BJ30" i="2"/>
  <c r="CO30" i="2" s="1"/>
  <c r="BJ29" i="2"/>
  <c r="CO29" i="2" s="1"/>
  <c r="BJ28" i="2"/>
  <c r="CO28" i="2" s="1"/>
  <c r="BJ27" i="2"/>
  <c r="CO27" i="2" s="1"/>
  <c r="BJ26" i="2"/>
  <c r="CO26" i="2" s="1"/>
  <c r="BJ25" i="2"/>
  <c r="CO25" i="2" s="1"/>
  <c r="BJ24" i="2"/>
  <c r="CO24" i="2" s="1"/>
  <c r="BJ23" i="2"/>
  <c r="CO23" i="2" s="1"/>
  <c r="BJ22" i="2"/>
  <c r="CO22" i="2" s="1"/>
  <c r="BJ21" i="2"/>
  <c r="CO21" i="2" s="1"/>
  <c r="BJ20" i="2"/>
  <c r="CO20" i="2" s="1"/>
  <c r="BJ19" i="2"/>
  <c r="CO19" i="2" s="1"/>
  <c r="BJ18" i="2"/>
  <c r="CO18" i="2" s="1"/>
  <c r="BJ17" i="2"/>
  <c r="CO17" i="2" s="1"/>
  <c r="BJ16" i="2"/>
  <c r="CO16" i="2" s="1"/>
  <c r="BJ15" i="2"/>
  <c r="CO15" i="2" s="1"/>
  <c r="BJ14" i="2"/>
  <c r="CO14" i="2" s="1"/>
  <c r="BJ13" i="2"/>
  <c r="CO13" i="2" s="1"/>
  <c r="BJ12" i="2"/>
  <c r="CO12" i="2" s="1"/>
  <c r="BJ11" i="2"/>
  <c r="CO11" i="2" s="1"/>
  <c r="BJ10" i="2"/>
  <c r="CO10" i="2" s="1"/>
  <c r="BJ9" i="2"/>
  <c r="CO9" i="2" s="1"/>
  <c r="BJ8" i="2"/>
  <c r="CO8" i="2" s="1"/>
  <c r="BJ7" i="2"/>
  <c r="CO7" i="2" s="1"/>
  <c r="BJ6" i="2"/>
  <c r="CO6" i="2" s="1"/>
  <c r="BJ5" i="2"/>
  <c r="CO5" i="2" s="1"/>
  <c r="BJ4" i="2"/>
  <c r="CO4" i="2" l="1"/>
  <c r="AR209" i="2"/>
  <c r="AR213" i="2"/>
  <c r="AP213" i="2"/>
  <c r="AR212" i="2"/>
  <c r="AP212" i="2"/>
  <c r="AR211" i="2"/>
  <c r="AP211" i="2"/>
  <c r="AR210" i="2"/>
  <c r="AP210" i="2"/>
  <c r="AP209" i="2"/>
  <c r="AR208" i="2"/>
  <c r="AP208" i="2"/>
  <c r="AR207" i="2"/>
  <c r="AP207" i="2"/>
  <c r="AR206" i="2"/>
  <c r="AP206" i="2"/>
  <c r="AR205" i="2"/>
  <c r="AP205" i="2"/>
  <c r="AR204" i="2"/>
  <c r="AP204" i="2"/>
  <c r="AR203" i="2"/>
  <c r="AP203" i="2"/>
  <c r="AR202" i="2"/>
  <c r="AP202" i="2"/>
  <c r="AR201" i="2"/>
  <c r="AP201" i="2"/>
  <c r="AR200" i="2"/>
  <c r="AP200" i="2"/>
  <c r="AR199" i="2"/>
  <c r="AP199" i="2"/>
  <c r="AR198" i="2"/>
  <c r="AP198" i="2"/>
  <c r="AR197" i="2"/>
  <c r="AP197" i="2"/>
  <c r="AR196" i="2"/>
  <c r="AP196" i="2"/>
  <c r="AR195" i="2"/>
  <c r="AP195" i="2"/>
  <c r="AR194" i="2"/>
  <c r="AP194" i="2"/>
  <c r="AR193" i="2"/>
  <c r="AP193" i="2"/>
  <c r="AR192" i="2"/>
  <c r="AP192" i="2"/>
  <c r="AR191" i="2"/>
  <c r="AP191" i="2"/>
  <c r="AR190" i="2"/>
  <c r="AP190" i="2"/>
  <c r="AR189" i="2"/>
  <c r="AP189" i="2"/>
  <c r="AR188" i="2"/>
  <c r="AP188" i="2"/>
  <c r="AR187" i="2"/>
  <c r="AP187" i="2"/>
  <c r="AR186" i="2"/>
  <c r="AP186" i="2"/>
  <c r="AR185" i="2"/>
  <c r="AP185" i="2"/>
  <c r="AR184" i="2"/>
  <c r="AP184" i="2"/>
  <c r="AR183" i="2"/>
  <c r="AP183" i="2"/>
  <c r="AR182" i="2"/>
  <c r="AP182" i="2"/>
  <c r="AR181" i="2"/>
  <c r="AP181" i="2"/>
  <c r="AR180" i="2"/>
  <c r="AP180" i="2"/>
  <c r="AR179" i="2"/>
  <c r="AP179" i="2"/>
  <c r="AR178" i="2"/>
  <c r="AP178" i="2"/>
  <c r="AR177" i="2"/>
  <c r="AP177" i="2"/>
  <c r="AR176" i="2"/>
  <c r="AP176" i="2"/>
  <c r="AR175" i="2"/>
  <c r="AP175" i="2"/>
  <c r="AR174" i="2"/>
  <c r="AP174" i="2"/>
  <c r="AR173" i="2"/>
  <c r="AP173" i="2"/>
  <c r="AR172" i="2"/>
  <c r="AP172" i="2"/>
  <c r="AR171" i="2"/>
  <c r="AP171" i="2"/>
  <c r="AR170" i="2"/>
  <c r="AP170" i="2"/>
  <c r="AR169" i="2"/>
  <c r="AP169" i="2"/>
  <c r="AR168" i="2"/>
  <c r="AP168" i="2"/>
  <c r="AR167" i="2"/>
  <c r="AP167" i="2"/>
  <c r="AR166" i="2"/>
  <c r="AP166" i="2"/>
  <c r="AR165" i="2"/>
  <c r="AP165" i="2"/>
  <c r="AR164" i="2"/>
  <c r="AP164" i="2"/>
  <c r="AR163" i="2"/>
  <c r="AP163" i="2"/>
  <c r="AR162" i="2"/>
  <c r="AP162" i="2"/>
  <c r="AR161" i="2"/>
  <c r="AP161" i="2"/>
  <c r="AR160" i="2"/>
  <c r="AP160" i="2"/>
  <c r="AR159" i="2"/>
  <c r="AP159" i="2"/>
  <c r="AR158" i="2"/>
  <c r="AP158" i="2"/>
  <c r="AR157" i="2"/>
  <c r="AP157" i="2"/>
  <c r="AR156" i="2"/>
  <c r="AP156" i="2"/>
  <c r="AR155" i="2"/>
  <c r="AP155" i="2"/>
  <c r="AR154" i="2"/>
  <c r="AP154" i="2"/>
  <c r="AR153" i="2"/>
  <c r="AP153" i="2"/>
  <c r="AR152" i="2"/>
  <c r="AP152" i="2"/>
  <c r="AR151" i="2"/>
  <c r="AP151" i="2"/>
  <c r="AR150" i="2"/>
  <c r="AP150" i="2"/>
  <c r="AR149" i="2"/>
  <c r="AP149" i="2"/>
  <c r="AR148" i="2"/>
  <c r="AP148" i="2"/>
  <c r="AR147" i="2"/>
  <c r="AP147" i="2"/>
  <c r="AR146" i="2"/>
  <c r="AP146" i="2"/>
  <c r="AR145" i="2"/>
  <c r="AP145" i="2"/>
  <c r="AR144" i="2"/>
  <c r="AP144" i="2"/>
  <c r="AR143" i="2"/>
  <c r="AP143" i="2"/>
  <c r="AR142" i="2"/>
  <c r="AP142" i="2"/>
  <c r="AR141" i="2"/>
  <c r="AP141" i="2"/>
  <c r="AR140" i="2"/>
  <c r="AP140" i="2"/>
  <c r="AR139" i="2"/>
  <c r="AP139" i="2"/>
  <c r="AR138" i="2"/>
  <c r="AP138" i="2"/>
  <c r="AR137" i="2"/>
  <c r="AP137" i="2"/>
  <c r="AR136" i="2"/>
  <c r="AP136" i="2"/>
  <c r="AR135" i="2"/>
  <c r="AP135" i="2"/>
  <c r="AR134" i="2"/>
  <c r="AP134" i="2"/>
  <c r="AR133" i="2"/>
  <c r="AP133" i="2"/>
  <c r="AR132" i="2"/>
  <c r="AP132" i="2"/>
  <c r="AR131" i="2"/>
  <c r="AP131" i="2"/>
  <c r="AR130" i="2"/>
  <c r="AP130" i="2"/>
  <c r="AR129" i="2"/>
  <c r="AP129" i="2"/>
  <c r="AR128" i="2"/>
  <c r="AP128" i="2"/>
  <c r="AR127" i="2"/>
  <c r="AP127" i="2"/>
  <c r="AR126" i="2"/>
  <c r="AP126" i="2"/>
  <c r="AR125" i="2"/>
  <c r="AP125" i="2"/>
  <c r="AR124" i="2"/>
  <c r="AP124" i="2"/>
  <c r="AR123" i="2"/>
  <c r="AP123" i="2"/>
  <c r="AR122" i="2"/>
  <c r="AP122" i="2"/>
  <c r="AR121" i="2"/>
  <c r="AP121" i="2"/>
  <c r="AR120" i="2"/>
  <c r="AP120" i="2"/>
  <c r="AR119" i="2"/>
  <c r="AP119" i="2"/>
  <c r="AR118" i="2"/>
  <c r="AP118" i="2"/>
  <c r="AR117" i="2"/>
  <c r="AP117" i="2"/>
  <c r="AR116" i="2"/>
  <c r="AP116" i="2"/>
  <c r="AR115" i="2"/>
  <c r="AP115" i="2"/>
  <c r="AR114" i="2"/>
  <c r="AP114" i="2"/>
  <c r="AR113" i="2"/>
  <c r="AP113" i="2"/>
  <c r="AR112" i="2"/>
  <c r="AP112" i="2"/>
  <c r="AR111" i="2"/>
  <c r="AP111" i="2"/>
  <c r="AR110" i="2"/>
  <c r="AP110" i="2"/>
  <c r="AR109" i="2"/>
  <c r="AP109" i="2"/>
  <c r="AR108" i="2"/>
  <c r="AP108" i="2"/>
  <c r="AR107" i="2"/>
  <c r="AP107" i="2"/>
  <c r="AR106" i="2"/>
  <c r="AP106" i="2"/>
  <c r="AR105" i="2"/>
  <c r="AP105" i="2"/>
  <c r="AR104" i="2"/>
  <c r="AP104" i="2"/>
  <c r="AR103" i="2"/>
  <c r="AP103" i="2"/>
  <c r="AR102" i="2"/>
  <c r="AP102" i="2"/>
  <c r="AR101" i="2"/>
  <c r="AP101" i="2"/>
  <c r="AR100" i="2"/>
  <c r="AP100" i="2"/>
  <c r="AR99" i="2"/>
  <c r="AP99" i="2"/>
  <c r="AR98" i="2"/>
  <c r="AP98" i="2"/>
  <c r="AR97" i="2"/>
  <c r="AP97" i="2"/>
  <c r="AR96" i="2"/>
  <c r="AP96" i="2"/>
  <c r="AR95" i="2"/>
  <c r="AP95" i="2"/>
  <c r="AR94" i="2"/>
  <c r="AP94" i="2"/>
  <c r="AR93" i="2"/>
  <c r="AP93" i="2"/>
  <c r="AR92" i="2"/>
  <c r="AP92" i="2"/>
  <c r="AR91" i="2"/>
  <c r="AP91" i="2"/>
  <c r="AR90" i="2"/>
  <c r="AP90" i="2"/>
  <c r="AR89" i="2"/>
  <c r="AP89" i="2"/>
  <c r="AR88" i="2"/>
  <c r="AP88" i="2"/>
  <c r="AR87" i="2"/>
  <c r="AP87" i="2"/>
  <c r="AR86" i="2"/>
  <c r="AP86" i="2"/>
  <c r="AR85" i="2"/>
  <c r="AP85" i="2"/>
  <c r="AR84" i="2"/>
  <c r="AP84" i="2"/>
  <c r="AR83" i="2"/>
  <c r="AP83" i="2"/>
  <c r="AR82" i="2"/>
  <c r="AP82" i="2"/>
  <c r="AR81" i="2"/>
  <c r="AP81" i="2"/>
  <c r="AR80" i="2"/>
  <c r="AP80" i="2"/>
  <c r="AR79" i="2"/>
  <c r="AP79" i="2"/>
  <c r="AR78" i="2"/>
  <c r="AP78" i="2"/>
  <c r="AR77" i="2"/>
  <c r="AP77" i="2"/>
  <c r="AR76" i="2"/>
  <c r="AP76" i="2"/>
  <c r="AR75" i="2"/>
  <c r="AP75" i="2"/>
  <c r="AR74" i="2"/>
  <c r="AP74" i="2"/>
  <c r="AR73" i="2"/>
  <c r="AP73" i="2"/>
  <c r="AR72" i="2"/>
  <c r="AP72" i="2"/>
  <c r="AR71" i="2"/>
  <c r="AP71" i="2"/>
  <c r="AR70" i="2"/>
  <c r="AP70" i="2"/>
  <c r="AR69" i="2"/>
  <c r="AP69" i="2"/>
  <c r="AR68" i="2"/>
  <c r="AP68" i="2"/>
  <c r="AR67" i="2"/>
  <c r="AP67" i="2"/>
  <c r="AR66" i="2"/>
  <c r="AP66" i="2"/>
  <c r="AR65" i="2"/>
  <c r="AP65" i="2"/>
  <c r="AR64" i="2"/>
  <c r="AP64" i="2"/>
  <c r="AR63" i="2"/>
  <c r="AP63" i="2"/>
  <c r="AR62" i="2"/>
  <c r="AP62" i="2"/>
  <c r="AR61" i="2"/>
  <c r="AP61" i="2"/>
  <c r="AR60" i="2"/>
  <c r="AP60" i="2"/>
  <c r="AR59" i="2"/>
  <c r="AP59" i="2"/>
  <c r="AR58" i="2"/>
  <c r="AP58" i="2"/>
  <c r="AR57" i="2"/>
  <c r="AP57" i="2"/>
  <c r="AR56" i="2"/>
  <c r="AP56" i="2"/>
  <c r="AR55" i="2"/>
  <c r="AP55" i="2"/>
  <c r="AR54" i="2"/>
  <c r="AP54" i="2"/>
  <c r="AR53" i="2"/>
  <c r="AP53" i="2"/>
  <c r="AR52" i="2"/>
  <c r="AP52" i="2"/>
  <c r="AR51" i="2"/>
  <c r="AP51" i="2"/>
  <c r="AR50" i="2"/>
  <c r="AP50" i="2"/>
  <c r="AR49" i="2"/>
  <c r="AP49" i="2"/>
  <c r="AR48" i="2"/>
  <c r="AP48" i="2"/>
  <c r="AR47" i="2"/>
  <c r="AP47" i="2"/>
  <c r="AR46" i="2"/>
  <c r="AP46" i="2"/>
  <c r="AR45" i="2"/>
  <c r="AP45" i="2"/>
  <c r="AR44" i="2"/>
  <c r="AP44" i="2"/>
  <c r="AR43" i="2"/>
  <c r="AP43" i="2"/>
  <c r="AR42" i="2"/>
  <c r="AP42" i="2"/>
  <c r="AR41" i="2"/>
  <c r="AP41" i="2"/>
  <c r="AR40" i="2"/>
  <c r="AP40" i="2"/>
  <c r="AR39" i="2"/>
  <c r="AP39" i="2"/>
  <c r="AR38" i="2"/>
  <c r="AP38" i="2"/>
  <c r="AR37" i="2"/>
  <c r="AP37" i="2"/>
  <c r="AR36" i="2"/>
  <c r="AP36" i="2"/>
  <c r="AR35" i="2"/>
  <c r="AP35" i="2"/>
  <c r="AR34" i="2"/>
  <c r="AP34" i="2"/>
  <c r="AR33" i="2"/>
  <c r="AP33" i="2"/>
  <c r="AR32" i="2"/>
  <c r="AP32" i="2"/>
  <c r="AR31" i="2"/>
  <c r="AP31" i="2"/>
  <c r="AR30" i="2"/>
  <c r="AP30" i="2"/>
  <c r="AR29" i="2"/>
  <c r="AP29" i="2"/>
  <c r="AR28" i="2"/>
  <c r="AP28" i="2"/>
  <c r="AR27" i="2"/>
  <c r="AP27" i="2"/>
  <c r="AR26" i="2"/>
  <c r="AP26" i="2"/>
  <c r="AR25" i="2"/>
  <c r="AP25" i="2"/>
  <c r="AR24" i="2"/>
  <c r="AP24" i="2"/>
  <c r="AR23" i="2"/>
  <c r="AP23" i="2"/>
  <c r="AR22" i="2"/>
  <c r="AP22" i="2"/>
  <c r="AR21" i="2"/>
  <c r="AP21" i="2"/>
  <c r="AR20" i="2"/>
  <c r="AP20" i="2"/>
  <c r="AR19" i="2"/>
  <c r="AP19" i="2"/>
  <c r="AR18" i="2"/>
  <c r="AP18" i="2"/>
  <c r="AR17" i="2"/>
  <c r="AP17" i="2"/>
  <c r="AR16" i="2"/>
  <c r="AP16" i="2"/>
  <c r="AR15" i="2"/>
  <c r="AP15" i="2"/>
  <c r="AR14" i="2"/>
  <c r="AP14" i="2"/>
  <c r="AR13" i="2"/>
  <c r="AP13" i="2"/>
  <c r="AR12" i="2"/>
  <c r="AP12" i="2"/>
  <c r="AR11" i="2"/>
  <c r="AP11" i="2"/>
  <c r="AR10" i="2"/>
  <c r="AP10" i="2"/>
  <c r="AR9" i="2"/>
  <c r="AP9" i="2"/>
  <c r="AR8" i="2"/>
  <c r="AP8" i="2"/>
  <c r="AR7" i="2"/>
  <c r="AP7" i="2"/>
  <c r="AR6" i="2"/>
  <c r="AP6" i="2"/>
  <c r="AR4" i="2"/>
  <c r="AP4" i="2"/>
  <c r="AR5" i="2"/>
  <c r="AP5" i="2"/>
  <c r="AR213" i="4"/>
  <c r="AP213" i="4"/>
  <c r="AR212" i="4"/>
  <c r="AP212" i="4"/>
  <c r="AR211" i="4"/>
  <c r="AP211" i="4"/>
  <c r="AR210" i="4"/>
  <c r="AP210" i="4"/>
  <c r="AR209" i="4"/>
  <c r="AP209" i="4"/>
  <c r="AR208" i="4"/>
  <c r="AP208" i="4"/>
  <c r="AR207" i="4"/>
  <c r="AP207" i="4"/>
  <c r="AR206" i="4"/>
  <c r="AP206" i="4"/>
  <c r="AR205" i="4"/>
  <c r="AP205" i="4"/>
  <c r="AR204" i="4"/>
  <c r="AP204" i="4"/>
  <c r="AR203" i="4"/>
  <c r="AP203" i="4"/>
  <c r="AR202" i="4"/>
  <c r="AP202" i="4"/>
  <c r="AR201" i="4"/>
  <c r="AP201" i="4"/>
  <c r="AR200" i="4"/>
  <c r="AP200" i="4"/>
  <c r="AR199" i="4"/>
  <c r="AP199" i="4"/>
  <c r="AR198" i="4"/>
  <c r="AP198" i="4"/>
  <c r="AR197" i="4"/>
  <c r="AP197" i="4"/>
  <c r="AR196" i="4"/>
  <c r="AP196" i="4"/>
  <c r="AR195" i="4"/>
  <c r="AP195" i="4"/>
  <c r="AR194" i="4"/>
  <c r="AP194" i="4"/>
  <c r="AR193" i="4"/>
  <c r="AP193" i="4"/>
  <c r="AR192" i="4"/>
  <c r="AP192" i="4"/>
  <c r="AR191" i="4"/>
  <c r="AP191" i="4"/>
  <c r="AR190" i="4"/>
  <c r="AP190" i="4"/>
  <c r="AR189" i="4"/>
  <c r="AP189" i="4"/>
  <c r="AR188" i="4"/>
  <c r="AP188" i="4"/>
  <c r="AR187" i="4"/>
  <c r="AP187" i="4"/>
  <c r="AR186" i="4"/>
  <c r="AP186" i="4"/>
  <c r="AR185" i="4"/>
  <c r="AP185" i="4"/>
  <c r="AR184" i="4"/>
  <c r="AP184" i="4"/>
  <c r="AR183" i="4"/>
  <c r="AP183" i="4"/>
  <c r="AR182" i="4"/>
  <c r="AP182" i="4"/>
  <c r="AR181" i="4"/>
  <c r="AP181" i="4"/>
  <c r="AR180" i="4"/>
  <c r="AP180" i="4"/>
  <c r="AR179" i="4"/>
  <c r="AP179" i="4"/>
  <c r="AR178" i="4"/>
  <c r="AP178" i="4"/>
  <c r="AR177" i="4"/>
  <c r="AP177" i="4"/>
  <c r="AR176" i="4"/>
  <c r="AP176" i="4"/>
  <c r="AR175" i="4"/>
  <c r="AP175" i="4"/>
  <c r="AR174" i="4"/>
  <c r="AP174" i="4"/>
  <c r="AR173" i="4"/>
  <c r="AP173" i="4"/>
  <c r="AR172" i="4"/>
  <c r="AP172" i="4"/>
  <c r="AR171" i="4"/>
  <c r="AP171" i="4"/>
  <c r="AR170" i="4"/>
  <c r="AP170" i="4"/>
  <c r="AR169" i="4"/>
  <c r="AP169" i="4"/>
  <c r="AR168" i="4"/>
  <c r="AP168" i="4"/>
  <c r="AR167" i="4"/>
  <c r="AP167" i="4"/>
  <c r="AR166" i="4"/>
  <c r="AP166" i="4"/>
  <c r="AR165" i="4"/>
  <c r="AP165" i="4"/>
  <c r="AR164" i="4"/>
  <c r="AP164" i="4"/>
  <c r="AR163" i="4"/>
  <c r="AP163" i="4"/>
  <c r="AR162" i="4"/>
  <c r="AP162" i="4"/>
  <c r="AR161" i="4"/>
  <c r="AP161" i="4"/>
  <c r="AR160" i="4"/>
  <c r="AP160" i="4"/>
  <c r="AR159" i="4"/>
  <c r="AP159" i="4"/>
  <c r="AR158" i="4"/>
  <c r="AP158" i="4"/>
  <c r="AR157" i="4"/>
  <c r="AP157" i="4"/>
  <c r="AR156" i="4"/>
  <c r="AP156" i="4"/>
  <c r="AR155" i="4"/>
  <c r="AP155" i="4"/>
  <c r="AR154" i="4"/>
  <c r="AP154" i="4"/>
  <c r="AR153" i="4"/>
  <c r="AP153" i="4"/>
  <c r="AR152" i="4"/>
  <c r="AP152" i="4"/>
  <c r="AR151" i="4"/>
  <c r="AP151" i="4"/>
  <c r="AR150" i="4"/>
  <c r="AP150" i="4"/>
  <c r="AR149" i="4"/>
  <c r="AP149" i="4"/>
  <c r="AR148" i="4"/>
  <c r="AP148" i="4"/>
  <c r="AR147" i="4"/>
  <c r="AP147" i="4"/>
  <c r="AR146" i="4"/>
  <c r="AP146" i="4"/>
  <c r="AR145" i="4"/>
  <c r="AP145" i="4"/>
  <c r="AR144" i="4"/>
  <c r="AP144" i="4"/>
  <c r="AR143" i="4"/>
  <c r="AP143" i="4"/>
  <c r="AR142" i="4"/>
  <c r="AP142" i="4"/>
  <c r="AR141" i="4"/>
  <c r="AP141" i="4"/>
  <c r="AR140" i="4"/>
  <c r="AP140" i="4"/>
  <c r="AR139" i="4"/>
  <c r="AP139" i="4"/>
  <c r="AR138" i="4"/>
  <c r="AP138" i="4"/>
  <c r="AR137" i="4"/>
  <c r="AP137" i="4"/>
  <c r="AR136" i="4"/>
  <c r="AP136" i="4"/>
  <c r="AR135" i="4"/>
  <c r="AP135" i="4"/>
  <c r="AR134" i="4"/>
  <c r="AP134" i="4"/>
  <c r="AR133" i="4"/>
  <c r="AP133" i="4"/>
  <c r="AR132" i="4"/>
  <c r="AP132" i="4"/>
  <c r="AR131" i="4"/>
  <c r="AP131" i="4"/>
  <c r="AR130" i="4"/>
  <c r="AP130" i="4"/>
  <c r="AR129" i="4"/>
  <c r="AP129" i="4"/>
  <c r="AR128" i="4"/>
  <c r="AP128" i="4"/>
  <c r="AR127" i="4"/>
  <c r="AP127" i="4"/>
  <c r="AR126" i="4"/>
  <c r="AP126" i="4"/>
  <c r="AR125" i="4"/>
  <c r="AP125" i="4"/>
  <c r="AR124" i="4"/>
  <c r="AP124" i="4"/>
  <c r="AR123" i="4"/>
  <c r="AP123" i="4"/>
  <c r="AR122" i="4"/>
  <c r="AP122" i="4"/>
  <c r="AR121" i="4"/>
  <c r="AP121" i="4"/>
  <c r="AR120" i="4"/>
  <c r="AP120" i="4"/>
  <c r="AR119" i="4"/>
  <c r="AP119" i="4"/>
  <c r="AR118" i="4"/>
  <c r="AP118" i="4"/>
  <c r="AR117" i="4"/>
  <c r="AP117" i="4"/>
  <c r="AR116" i="4"/>
  <c r="AP116" i="4"/>
  <c r="AR115" i="4"/>
  <c r="AP115" i="4"/>
  <c r="AR114" i="4"/>
  <c r="AP114" i="4"/>
  <c r="AR113" i="4"/>
  <c r="AP113" i="4"/>
  <c r="AR112" i="4"/>
  <c r="AP112" i="4"/>
  <c r="AR111" i="4"/>
  <c r="AP111" i="4"/>
  <c r="AR110" i="4"/>
  <c r="AP110" i="4"/>
  <c r="AR109" i="4"/>
  <c r="AP109" i="4"/>
  <c r="AR108" i="4"/>
  <c r="AP108" i="4"/>
  <c r="AR107" i="4"/>
  <c r="AP107" i="4"/>
  <c r="AR106" i="4"/>
  <c r="AP106" i="4"/>
  <c r="AR105" i="4"/>
  <c r="AP105" i="4"/>
  <c r="AR104" i="4"/>
  <c r="AP104" i="4"/>
  <c r="AR103" i="4"/>
  <c r="AP103" i="4"/>
  <c r="AR102" i="4"/>
  <c r="AP102" i="4"/>
  <c r="AR101" i="4"/>
  <c r="AP101" i="4"/>
  <c r="AR100" i="4"/>
  <c r="AP100" i="4"/>
  <c r="AR99" i="4"/>
  <c r="AP99" i="4"/>
  <c r="AR98" i="4"/>
  <c r="AP98" i="4"/>
  <c r="AR97" i="4"/>
  <c r="AP97" i="4"/>
  <c r="AR96" i="4"/>
  <c r="AP96" i="4"/>
  <c r="AR95" i="4"/>
  <c r="AP95" i="4"/>
  <c r="AR94" i="4"/>
  <c r="AP94" i="4"/>
  <c r="AR93" i="4"/>
  <c r="AP93" i="4"/>
  <c r="AR92" i="4"/>
  <c r="AP92" i="4"/>
  <c r="AR91" i="4"/>
  <c r="AP91" i="4"/>
  <c r="AR90" i="4"/>
  <c r="AP90" i="4"/>
  <c r="AR89" i="4"/>
  <c r="AP89" i="4"/>
  <c r="AR88" i="4"/>
  <c r="AP88" i="4"/>
  <c r="AR87" i="4"/>
  <c r="AP87" i="4"/>
  <c r="AR86" i="4"/>
  <c r="AP86" i="4"/>
  <c r="AR85" i="4"/>
  <c r="AP85" i="4"/>
  <c r="AR84" i="4"/>
  <c r="AP84" i="4"/>
  <c r="AR83" i="4"/>
  <c r="AP83" i="4"/>
  <c r="AR82" i="4"/>
  <c r="AP82" i="4"/>
  <c r="AR81" i="4"/>
  <c r="AP81" i="4"/>
  <c r="AR80" i="4"/>
  <c r="AP80" i="4"/>
  <c r="AR79" i="4"/>
  <c r="AP79" i="4"/>
  <c r="AR78" i="4"/>
  <c r="AP78" i="4"/>
  <c r="AR77" i="4"/>
  <c r="AP77" i="4"/>
  <c r="AR76" i="4"/>
  <c r="AP76" i="4"/>
  <c r="AR75" i="4"/>
  <c r="AP75" i="4"/>
  <c r="AR74" i="4"/>
  <c r="AP74" i="4"/>
  <c r="AR73" i="4"/>
  <c r="AP73" i="4"/>
  <c r="AR72" i="4"/>
  <c r="AP72" i="4"/>
  <c r="AR71" i="4"/>
  <c r="AP71" i="4"/>
  <c r="AR70" i="4"/>
  <c r="AP70" i="4"/>
  <c r="AR69" i="4"/>
  <c r="AP69" i="4"/>
  <c r="AR68" i="4"/>
  <c r="AP68" i="4"/>
  <c r="AR67" i="4"/>
  <c r="AP67" i="4"/>
  <c r="AR66" i="4"/>
  <c r="AP66" i="4"/>
  <c r="AR65" i="4"/>
  <c r="AP65" i="4"/>
  <c r="AR64" i="4"/>
  <c r="AP64" i="4"/>
  <c r="AR63" i="4"/>
  <c r="AP63" i="4"/>
  <c r="AR62" i="4"/>
  <c r="AP62" i="4"/>
  <c r="AR61" i="4"/>
  <c r="AP61" i="4"/>
  <c r="AR60" i="4"/>
  <c r="AP60" i="4"/>
  <c r="AR59" i="4"/>
  <c r="AP59" i="4"/>
  <c r="AR58" i="4"/>
  <c r="AP58" i="4"/>
  <c r="AR57" i="4"/>
  <c r="AP57" i="4"/>
  <c r="AR56" i="4"/>
  <c r="AP56" i="4"/>
  <c r="AR55" i="4"/>
  <c r="AP55" i="4"/>
  <c r="AR54" i="4"/>
  <c r="AP54" i="4"/>
  <c r="AR53" i="4"/>
  <c r="AP53" i="4"/>
  <c r="AR52" i="4"/>
  <c r="AP52" i="4"/>
  <c r="AR51" i="4"/>
  <c r="AP51" i="4"/>
  <c r="AR50" i="4"/>
  <c r="AP50" i="4"/>
  <c r="AR49" i="4"/>
  <c r="AP49" i="4"/>
  <c r="AR48" i="4"/>
  <c r="AP48" i="4"/>
  <c r="AR47" i="4"/>
  <c r="AP47" i="4"/>
  <c r="AR46" i="4"/>
  <c r="AP46" i="4"/>
  <c r="AR45" i="4"/>
  <c r="AP45" i="4"/>
  <c r="AR44" i="4"/>
  <c r="AP44" i="4"/>
  <c r="AR43" i="4"/>
  <c r="AP43" i="4"/>
  <c r="AR42" i="4"/>
  <c r="AP42" i="4"/>
  <c r="AR41" i="4"/>
  <c r="AP41" i="4"/>
  <c r="AR40" i="4"/>
  <c r="AP40" i="4"/>
  <c r="AR39" i="4"/>
  <c r="AP39" i="4"/>
  <c r="AR38" i="4"/>
  <c r="AP38" i="4"/>
  <c r="AR37" i="4"/>
  <c r="AP37" i="4"/>
  <c r="AR36" i="4"/>
  <c r="AP36" i="4"/>
  <c r="AR35" i="4"/>
  <c r="AP35" i="4"/>
  <c r="AR34" i="4"/>
  <c r="AP34" i="4"/>
  <c r="AR33" i="4"/>
  <c r="AP33" i="4"/>
  <c r="AR32" i="4"/>
  <c r="AP32" i="4"/>
  <c r="AR31" i="4"/>
  <c r="AP31" i="4"/>
  <c r="AR30" i="4"/>
  <c r="AP30" i="4"/>
  <c r="AR29" i="4"/>
  <c r="AP29" i="4"/>
  <c r="AR28" i="4"/>
  <c r="AP28" i="4"/>
  <c r="AR27" i="4"/>
  <c r="AP27" i="4"/>
  <c r="AR26" i="4"/>
  <c r="AP26" i="4"/>
  <c r="AR25" i="4"/>
  <c r="AP25" i="4"/>
  <c r="AR24" i="4"/>
  <c r="AP24" i="4"/>
  <c r="AR23" i="4"/>
  <c r="AP23" i="4"/>
  <c r="AR22" i="4"/>
  <c r="AP22" i="4"/>
  <c r="AR21" i="4"/>
  <c r="AP21" i="4"/>
  <c r="AR20" i="4"/>
  <c r="AP20" i="4"/>
  <c r="AR19" i="4"/>
  <c r="AP19" i="4"/>
  <c r="AR18" i="4"/>
  <c r="AP18" i="4"/>
  <c r="AR17" i="4"/>
  <c r="AP17" i="4"/>
  <c r="AR16" i="4"/>
  <c r="AP16" i="4"/>
  <c r="AR15" i="4"/>
  <c r="AP15" i="4"/>
  <c r="AR14" i="4"/>
  <c r="AP14" i="4"/>
  <c r="AR13" i="4"/>
  <c r="AP13" i="4"/>
  <c r="AR12" i="4"/>
  <c r="AP12" i="4"/>
  <c r="AR11" i="4"/>
  <c r="AP11" i="4"/>
  <c r="AR10" i="4"/>
  <c r="AP10" i="4"/>
  <c r="AR9" i="4"/>
  <c r="AP9" i="4"/>
  <c r="AR8" i="4"/>
  <c r="AP8" i="4"/>
  <c r="AR7" i="4"/>
  <c r="AP7" i="4"/>
  <c r="AR6" i="4"/>
  <c r="AP6" i="4"/>
  <c r="AP5" i="4"/>
  <c r="AR5" i="4"/>
  <c r="AR4" i="4"/>
  <c r="AP4" i="4"/>
  <c r="AR13" i="6"/>
  <c r="AP4" i="6"/>
  <c r="AR19" i="6"/>
  <c r="AP19" i="6"/>
  <c r="AR18" i="6"/>
  <c r="AP18" i="6"/>
  <c r="AR17" i="6"/>
  <c r="AP17" i="6"/>
  <c r="AR16" i="6"/>
  <c r="AP16" i="6"/>
  <c r="AR15" i="6"/>
  <c r="AP15" i="6"/>
  <c r="AR14" i="6"/>
  <c r="AP14" i="6"/>
  <c r="AP13" i="6"/>
  <c r="AR12" i="6"/>
  <c r="AP12" i="6"/>
  <c r="AR11" i="6"/>
  <c r="AP11" i="6"/>
  <c r="AR10" i="6"/>
  <c r="AP10" i="6"/>
  <c r="AR9" i="6"/>
  <c r="AP9" i="6"/>
  <c r="AR8" i="6"/>
  <c r="AP8" i="6"/>
  <c r="AR7" i="6"/>
  <c r="AP7" i="6"/>
  <c r="AR6" i="6"/>
  <c r="AP6" i="6"/>
  <c r="AR5" i="6"/>
  <c r="AP5" i="6"/>
  <c r="AR4" i="6"/>
  <c r="AR66" i="5"/>
  <c r="AR79" i="5"/>
  <c r="AP79" i="5"/>
  <c r="AR78" i="5"/>
  <c r="AP78" i="5"/>
  <c r="AR77" i="5"/>
  <c r="AP77" i="5"/>
  <c r="AR76" i="5"/>
  <c r="AP76" i="5"/>
  <c r="AR75" i="5"/>
  <c r="AP75" i="5"/>
  <c r="AR74" i="5"/>
  <c r="AP74" i="5"/>
  <c r="AR73" i="5"/>
  <c r="AP73" i="5"/>
  <c r="AR72" i="5"/>
  <c r="AP72" i="5"/>
  <c r="AR71" i="5"/>
  <c r="AP71" i="5"/>
  <c r="AR70" i="5"/>
  <c r="AP70" i="5"/>
  <c r="AR69" i="5"/>
  <c r="AP69" i="5"/>
  <c r="AR68" i="5"/>
  <c r="AP68" i="5"/>
  <c r="AR67" i="5"/>
  <c r="AP67" i="5"/>
  <c r="AP66" i="5"/>
  <c r="AR65" i="5"/>
  <c r="AP65" i="5"/>
  <c r="AR64" i="5"/>
  <c r="AP64" i="5"/>
  <c r="AR63" i="5"/>
  <c r="AP63" i="5"/>
  <c r="AR62" i="5"/>
  <c r="AP62" i="5"/>
  <c r="AR61" i="5"/>
  <c r="AP61" i="5"/>
  <c r="AR60" i="5"/>
  <c r="AP60" i="5"/>
  <c r="AR59" i="5"/>
  <c r="AP59" i="5"/>
  <c r="AR58" i="5"/>
  <c r="AP58" i="5"/>
  <c r="AR57" i="5"/>
  <c r="AP57" i="5"/>
  <c r="AR56" i="5"/>
  <c r="AP56" i="5"/>
  <c r="AR55" i="5"/>
  <c r="AP55" i="5"/>
  <c r="AR54" i="5"/>
  <c r="AP54" i="5"/>
  <c r="AR53" i="5"/>
  <c r="AP53" i="5"/>
  <c r="AR52" i="5"/>
  <c r="AP52" i="5"/>
  <c r="AR51" i="5"/>
  <c r="AP51" i="5"/>
  <c r="AR50" i="5"/>
  <c r="AP50" i="5"/>
  <c r="AR49" i="5"/>
  <c r="AP49" i="5"/>
  <c r="AR48" i="5"/>
  <c r="AP48" i="5"/>
  <c r="AR47" i="5"/>
  <c r="AP47" i="5"/>
  <c r="AR46" i="5"/>
  <c r="AP46" i="5"/>
  <c r="AR45" i="5"/>
  <c r="AP45" i="5"/>
  <c r="AR44" i="5"/>
  <c r="AP44" i="5"/>
  <c r="AR43" i="5"/>
  <c r="AP43" i="5"/>
  <c r="AR42" i="5"/>
  <c r="AP42" i="5"/>
  <c r="AR41" i="5"/>
  <c r="AP41" i="5"/>
  <c r="AR40" i="5"/>
  <c r="AP40" i="5"/>
  <c r="AR39" i="5"/>
  <c r="AP39" i="5"/>
  <c r="AR38" i="5"/>
  <c r="AP38" i="5"/>
  <c r="AR37" i="5"/>
  <c r="AP37" i="5"/>
  <c r="AR36" i="5"/>
  <c r="AP36" i="5"/>
  <c r="AR35" i="5"/>
  <c r="AP35" i="5"/>
  <c r="AR34" i="5"/>
  <c r="AP34" i="5"/>
  <c r="AR33" i="5"/>
  <c r="AP33" i="5"/>
  <c r="AR32" i="5"/>
  <c r="AP32" i="5"/>
  <c r="AR31" i="5"/>
  <c r="AP31" i="5"/>
  <c r="AR30" i="5"/>
  <c r="AP30" i="5"/>
  <c r="AR29" i="5"/>
  <c r="AP29" i="5"/>
  <c r="AR28" i="5"/>
  <c r="AP28" i="5"/>
  <c r="AR27" i="5"/>
  <c r="AP27" i="5"/>
  <c r="AR26" i="5"/>
  <c r="AP26" i="5"/>
  <c r="AR25" i="5"/>
  <c r="AP25" i="5"/>
  <c r="AR24" i="5"/>
  <c r="AP24" i="5"/>
  <c r="AR23" i="5"/>
  <c r="AP23" i="5"/>
  <c r="AR22" i="5"/>
  <c r="AP22" i="5"/>
  <c r="AR21" i="5"/>
  <c r="AP21" i="5"/>
  <c r="AR20" i="5"/>
  <c r="AP20" i="5"/>
  <c r="AR19" i="5"/>
  <c r="AP19" i="5"/>
  <c r="AR18" i="5"/>
  <c r="AP18" i="5"/>
  <c r="AR17" i="5"/>
  <c r="AP17" i="5"/>
  <c r="AR16" i="5"/>
  <c r="AP16" i="5"/>
  <c r="AR15" i="5"/>
  <c r="AP15" i="5"/>
  <c r="AR14" i="5"/>
  <c r="AP14" i="5"/>
  <c r="AR13" i="5"/>
  <c r="AP13" i="5"/>
  <c r="AR12" i="5"/>
  <c r="AP12" i="5"/>
  <c r="AR11" i="5"/>
  <c r="AP11" i="5"/>
  <c r="AR10" i="5"/>
  <c r="AP10" i="5"/>
  <c r="AR9" i="5"/>
  <c r="AP9" i="5"/>
  <c r="AR8" i="5"/>
  <c r="AP8" i="5"/>
  <c r="AR7" i="5"/>
  <c r="AP7" i="5"/>
  <c r="AR6" i="5"/>
  <c r="AP6" i="5"/>
  <c r="AR5" i="5"/>
  <c r="AR4" i="5"/>
  <c r="AP5" i="5"/>
  <c r="AP4" i="5"/>
  <c r="AD12" i="6"/>
  <c r="AB5" i="6"/>
  <c r="N4" i="6"/>
  <c r="AD19" i="6" l="1"/>
  <c r="AB19" i="6"/>
  <c r="AD18" i="6"/>
  <c r="AB18" i="6"/>
  <c r="AD17" i="6"/>
  <c r="AB17" i="6"/>
  <c r="AD16" i="6"/>
  <c r="AB16" i="6"/>
  <c r="AD15" i="6"/>
  <c r="AB15" i="6"/>
  <c r="AD14" i="6"/>
  <c r="AB14" i="6"/>
  <c r="AD13" i="6"/>
  <c r="AB13" i="6"/>
  <c r="AB12" i="6"/>
  <c r="AD11" i="6"/>
  <c r="AB11" i="6"/>
  <c r="AD10" i="6"/>
  <c r="AB10" i="6"/>
  <c r="AD9" i="6"/>
  <c r="AB9" i="6"/>
  <c r="AD8" i="6"/>
  <c r="AB8" i="6"/>
  <c r="AD7" i="6"/>
  <c r="AB7" i="6"/>
  <c r="AD6" i="6"/>
  <c r="AB6" i="6"/>
  <c r="AD5" i="6"/>
  <c r="AD4" i="6"/>
  <c r="AD79" i="5"/>
  <c r="AD78" i="5"/>
  <c r="AB78" i="5"/>
  <c r="AD77" i="5"/>
  <c r="AB77" i="5"/>
  <c r="AD76" i="5"/>
  <c r="AB76" i="5"/>
  <c r="AD75" i="5"/>
  <c r="AB75" i="5"/>
  <c r="AD74" i="5"/>
  <c r="AB74" i="5"/>
  <c r="AD73" i="5"/>
  <c r="AB73" i="5"/>
  <c r="AD72" i="5"/>
  <c r="AB72" i="5"/>
  <c r="AD71" i="5"/>
  <c r="AB71" i="5"/>
  <c r="AD70" i="5"/>
  <c r="AB70" i="5"/>
  <c r="AD69" i="5"/>
  <c r="AB69" i="5"/>
  <c r="AD68" i="5"/>
  <c r="AB68" i="5"/>
  <c r="AD67" i="5"/>
  <c r="AB67" i="5"/>
  <c r="AD66" i="5"/>
  <c r="AB66" i="5"/>
  <c r="AD65" i="5"/>
  <c r="AB65" i="5"/>
  <c r="AD64" i="5"/>
  <c r="AB64" i="5"/>
  <c r="AD63" i="5"/>
  <c r="AB63" i="5"/>
  <c r="AD62" i="5"/>
  <c r="AB62" i="5"/>
  <c r="AD61" i="5"/>
  <c r="AB61" i="5"/>
  <c r="AD60" i="5"/>
  <c r="AB60" i="5"/>
  <c r="AD59" i="5"/>
  <c r="AB59" i="5"/>
  <c r="AD58" i="5"/>
  <c r="AB58" i="5"/>
  <c r="AD57" i="5"/>
  <c r="AB57" i="5"/>
  <c r="AD56" i="5"/>
  <c r="AB56" i="5"/>
  <c r="AD55" i="5"/>
  <c r="AB55" i="5"/>
  <c r="AD54" i="5"/>
  <c r="AB54" i="5"/>
  <c r="AD53" i="5"/>
  <c r="AB53" i="5"/>
  <c r="AD52" i="5"/>
  <c r="AB52" i="5"/>
  <c r="AD51" i="5"/>
  <c r="AB51" i="5"/>
  <c r="AD50" i="5"/>
  <c r="AB50" i="5"/>
  <c r="AD49" i="5"/>
  <c r="AB49" i="5"/>
  <c r="AD48" i="5"/>
  <c r="AB48" i="5"/>
  <c r="AD47" i="5"/>
  <c r="AB47" i="5"/>
  <c r="AD46" i="5"/>
  <c r="AB46" i="5"/>
  <c r="AD45" i="5"/>
  <c r="AB45" i="5"/>
  <c r="AD44" i="5"/>
  <c r="AB44" i="5"/>
  <c r="AD43" i="5"/>
  <c r="AB43" i="5"/>
  <c r="AD42" i="5"/>
  <c r="AB42" i="5"/>
  <c r="AD41" i="5"/>
  <c r="AB41" i="5"/>
  <c r="AD40" i="5"/>
  <c r="AB40" i="5"/>
  <c r="AD39" i="5"/>
  <c r="AB39" i="5"/>
  <c r="AD38" i="5"/>
  <c r="AB38" i="5"/>
  <c r="AD37" i="5"/>
  <c r="AB37" i="5"/>
  <c r="AD36" i="5"/>
  <c r="AB36" i="5"/>
  <c r="AD35" i="5"/>
  <c r="AB35" i="5"/>
  <c r="AD34" i="5"/>
  <c r="AB34" i="5"/>
  <c r="AD33" i="5"/>
  <c r="AB33" i="5"/>
  <c r="AD32" i="5"/>
  <c r="AB32" i="5"/>
  <c r="AD31" i="5"/>
  <c r="AB31" i="5"/>
  <c r="AD30" i="5"/>
  <c r="AB30" i="5"/>
  <c r="AD29" i="5"/>
  <c r="AB29" i="5"/>
  <c r="AD28" i="5"/>
  <c r="AB28" i="5"/>
  <c r="AD27" i="5"/>
  <c r="AB27" i="5"/>
  <c r="AD26" i="5"/>
  <c r="AB26" i="5"/>
  <c r="AD25" i="5"/>
  <c r="AB25" i="5"/>
  <c r="AD24" i="5"/>
  <c r="AB24" i="5"/>
  <c r="AD23" i="5"/>
  <c r="AB23" i="5"/>
  <c r="AD22" i="5"/>
  <c r="AB22" i="5"/>
  <c r="AD21" i="5"/>
  <c r="AB21" i="5"/>
  <c r="AD20" i="5"/>
  <c r="AB20" i="5"/>
  <c r="AD19" i="5"/>
  <c r="AB19" i="5"/>
  <c r="AD18" i="5"/>
  <c r="AB18" i="5"/>
  <c r="AD17" i="5"/>
  <c r="AB17" i="5"/>
  <c r="AD16" i="5"/>
  <c r="AB16" i="5"/>
  <c r="AD15" i="5"/>
  <c r="AB15" i="5"/>
  <c r="AD14" i="5"/>
  <c r="AB14" i="5"/>
  <c r="AD13" i="5"/>
  <c r="AB13" i="5"/>
  <c r="AD12" i="5"/>
  <c r="AB12" i="5"/>
  <c r="AD11" i="5"/>
  <c r="AB11" i="5"/>
  <c r="AD10" i="5"/>
  <c r="AB10" i="5"/>
  <c r="AD9" i="5"/>
  <c r="AB9" i="5"/>
  <c r="AD8" i="5"/>
  <c r="AB8" i="5"/>
  <c r="AD7" i="5"/>
  <c r="AB7" i="5"/>
  <c r="AB6" i="5"/>
  <c r="AD6" i="5"/>
  <c r="AD5" i="5"/>
  <c r="AB5" i="5"/>
  <c r="AD4" i="5"/>
  <c r="AB4" i="5"/>
  <c r="AB200" i="4"/>
  <c r="AD213" i="4"/>
  <c r="AB213" i="4"/>
  <c r="AD212" i="4"/>
  <c r="AB212" i="4"/>
  <c r="AD211" i="4"/>
  <c r="AB211" i="4"/>
  <c r="AD210" i="4"/>
  <c r="AB210" i="4"/>
  <c r="AD209" i="4"/>
  <c r="AB209" i="4"/>
  <c r="AD208" i="4"/>
  <c r="AB208" i="4"/>
  <c r="AD207" i="4"/>
  <c r="AB207" i="4"/>
  <c r="AD206" i="4"/>
  <c r="AB206" i="4"/>
  <c r="AD205" i="4"/>
  <c r="AB205" i="4"/>
  <c r="AD204" i="4"/>
  <c r="AB204" i="4"/>
  <c r="AD203" i="4"/>
  <c r="AB203" i="4"/>
  <c r="AD202" i="4"/>
  <c r="AB202" i="4"/>
  <c r="AD201" i="4"/>
  <c r="AB201" i="4"/>
  <c r="AD200" i="4"/>
  <c r="AD199" i="4"/>
  <c r="AB199" i="4"/>
  <c r="AD198" i="4"/>
  <c r="AB198" i="4"/>
  <c r="AD197" i="4"/>
  <c r="AB197" i="4"/>
  <c r="AD196" i="4"/>
  <c r="AB196" i="4"/>
  <c r="AD195" i="4"/>
  <c r="AB195" i="4"/>
  <c r="AD194" i="4"/>
  <c r="AB194" i="4"/>
  <c r="AD193" i="4"/>
  <c r="AB193" i="4"/>
  <c r="AD192" i="4"/>
  <c r="AB192" i="4"/>
  <c r="AD191" i="4"/>
  <c r="AB191" i="4"/>
  <c r="AD190" i="4"/>
  <c r="AB190" i="4"/>
  <c r="AD189" i="4"/>
  <c r="AB189" i="4"/>
  <c r="AD188" i="4"/>
  <c r="AB188" i="4"/>
  <c r="AD187" i="4"/>
  <c r="AB187" i="4"/>
  <c r="AD186" i="4"/>
  <c r="AB186" i="4"/>
  <c r="AD185" i="4"/>
  <c r="AB185" i="4"/>
  <c r="AD184" i="4"/>
  <c r="AB184" i="4"/>
  <c r="AD183" i="4"/>
  <c r="AB183" i="4"/>
  <c r="AD182" i="4"/>
  <c r="AB182" i="4"/>
  <c r="AD181" i="4"/>
  <c r="AB181" i="4"/>
  <c r="AD180" i="4"/>
  <c r="AB180" i="4"/>
  <c r="AD179" i="4"/>
  <c r="AB179" i="4"/>
  <c r="AD178" i="4"/>
  <c r="AB178" i="4"/>
  <c r="AD177" i="4"/>
  <c r="AB177" i="4"/>
  <c r="AD176" i="4"/>
  <c r="AB176" i="4"/>
  <c r="AD175" i="4"/>
  <c r="AB175" i="4"/>
  <c r="AD174" i="4"/>
  <c r="AB174" i="4"/>
  <c r="AD173" i="4"/>
  <c r="AB173" i="4"/>
  <c r="AD172" i="4"/>
  <c r="AB172" i="4"/>
  <c r="AD171" i="4"/>
  <c r="AB171" i="4"/>
  <c r="AD170" i="4"/>
  <c r="AB170" i="4"/>
  <c r="AD169" i="4"/>
  <c r="AB169" i="4"/>
  <c r="AD168" i="4"/>
  <c r="AB168" i="4"/>
  <c r="AD167" i="4"/>
  <c r="AB167" i="4"/>
  <c r="AD166" i="4"/>
  <c r="AB166" i="4"/>
  <c r="AD165" i="4"/>
  <c r="AB165" i="4"/>
  <c r="AD164" i="4"/>
  <c r="AB164" i="4"/>
  <c r="AD163" i="4"/>
  <c r="AB163" i="4"/>
  <c r="AD162" i="4"/>
  <c r="AB162" i="4"/>
  <c r="AD161" i="4"/>
  <c r="AB161" i="4"/>
  <c r="AD160" i="4"/>
  <c r="AB160" i="4"/>
  <c r="AD159" i="4"/>
  <c r="AB159" i="4"/>
  <c r="AD158" i="4"/>
  <c r="AB158" i="4"/>
  <c r="AD157" i="4"/>
  <c r="AB157" i="4"/>
  <c r="AD156" i="4"/>
  <c r="AB156" i="4"/>
  <c r="AD155" i="4"/>
  <c r="AB155" i="4"/>
  <c r="AD154" i="4"/>
  <c r="AB154" i="4"/>
  <c r="AD153" i="4"/>
  <c r="AB153" i="4"/>
  <c r="AD152" i="4"/>
  <c r="AB152" i="4"/>
  <c r="AD151" i="4"/>
  <c r="AB151" i="4"/>
  <c r="AD150" i="4"/>
  <c r="AB150" i="4"/>
  <c r="AD149" i="4"/>
  <c r="AB149" i="4"/>
  <c r="AD148" i="4"/>
  <c r="AB148" i="4"/>
  <c r="AD147" i="4"/>
  <c r="AB147" i="4"/>
  <c r="AD146" i="4"/>
  <c r="AB146" i="4"/>
  <c r="AD145" i="4"/>
  <c r="AB145" i="4"/>
  <c r="AD144" i="4"/>
  <c r="AB144" i="4"/>
  <c r="AD143" i="4"/>
  <c r="AB143" i="4"/>
  <c r="AD142" i="4"/>
  <c r="AB142" i="4"/>
  <c r="AD141" i="4"/>
  <c r="AB141" i="4"/>
  <c r="AD140" i="4"/>
  <c r="AB140" i="4"/>
  <c r="AD139" i="4"/>
  <c r="AB139" i="4"/>
  <c r="AD138" i="4"/>
  <c r="AB138" i="4"/>
  <c r="AD137" i="4"/>
  <c r="AB137" i="4"/>
  <c r="AD136" i="4"/>
  <c r="AB136" i="4"/>
  <c r="AD135" i="4"/>
  <c r="AB135" i="4"/>
  <c r="AD134" i="4"/>
  <c r="AB134" i="4"/>
  <c r="AD133" i="4"/>
  <c r="AB133" i="4"/>
  <c r="AD132" i="4"/>
  <c r="AB132" i="4"/>
  <c r="AD131" i="4"/>
  <c r="AB131" i="4"/>
  <c r="AD130" i="4"/>
  <c r="AB130" i="4"/>
  <c r="AD129" i="4"/>
  <c r="AB129" i="4"/>
  <c r="AD128" i="4"/>
  <c r="AB128" i="4"/>
  <c r="AD127" i="4"/>
  <c r="AB127" i="4"/>
  <c r="AD126" i="4"/>
  <c r="AB126" i="4"/>
  <c r="AD125" i="4"/>
  <c r="AB125" i="4"/>
  <c r="AD124" i="4"/>
  <c r="AB124" i="4"/>
  <c r="AD123" i="4"/>
  <c r="AB123" i="4"/>
  <c r="AD122" i="4"/>
  <c r="AB122" i="4"/>
  <c r="AD121" i="4"/>
  <c r="AB121" i="4"/>
  <c r="AD120" i="4"/>
  <c r="AB120" i="4"/>
  <c r="AD119" i="4"/>
  <c r="AB119" i="4"/>
  <c r="AD118" i="4"/>
  <c r="AB118" i="4"/>
  <c r="AD117" i="4"/>
  <c r="AB117" i="4"/>
  <c r="AD116" i="4"/>
  <c r="AB116" i="4"/>
  <c r="AD115" i="4"/>
  <c r="AB115" i="4"/>
  <c r="AD114" i="4"/>
  <c r="AB114" i="4"/>
  <c r="AD113" i="4"/>
  <c r="AB113" i="4"/>
  <c r="AD112" i="4"/>
  <c r="AB112" i="4"/>
  <c r="AD111" i="4"/>
  <c r="AB111" i="4"/>
  <c r="AD110" i="4"/>
  <c r="AB110" i="4"/>
  <c r="AD109" i="4"/>
  <c r="AB109" i="4"/>
  <c r="AD108" i="4"/>
  <c r="AB108" i="4"/>
  <c r="AD107" i="4"/>
  <c r="AB107" i="4"/>
  <c r="AD106" i="4"/>
  <c r="AB106" i="4"/>
  <c r="AD105" i="4"/>
  <c r="AB105" i="4"/>
  <c r="AD104" i="4"/>
  <c r="AB104" i="4"/>
  <c r="AD103" i="4"/>
  <c r="AB103" i="4"/>
  <c r="AD102" i="4"/>
  <c r="AB102" i="4"/>
  <c r="AD101" i="4"/>
  <c r="AB101" i="4"/>
  <c r="AD100" i="4"/>
  <c r="AB100" i="4"/>
  <c r="AD99" i="4"/>
  <c r="AB99" i="4"/>
  <c r="AD98" i="4"/>
  <c r="AB98" i="4"/>
  <c r="AD97" i="4"/>
  <c r="AB97" i="4"/>
  <c r="AD96" i="4"/>
  <c r="AB96" i="4"/>
  <c r="AD95" i="4"/>
  <c r="AB95" i="4"/>
  <c r="AD94" i="4"/>
  <c r="AB94" i="4"/>
  <c r="AD93" i="4"/>
  <c r="AB93" i="4"/>
  <c r="AD92" i="4"/>
  <c r="AB92" i="4"/>
  <c r="AD91" i="4"/>
  <c r="AB91" i="4"/>
  <c r="AD90" i="4"/>
  <c r="AB90" i="4"/>
  <c r="AD89" i="4"/>
  <c r="AB89" i="4"/>
  <c r="AD88" i="4"/>
  <c r="AB88" i="4"/>
  <c r="AD87" i="4"/>
  <c r="AB87" i="4"/>
  <c r="AD86" i="4"/>
  <c r="AB86" i="4"/>
  <c r="AD85" i="4"/>
  <c r="AB85" i="4"/>
  <c r="AD84" i="4"/>
  <c r="AB84" i="4"/>
  <c r="AD83" i="4"/>
  <c r="AB83" i="4"/>
  <c r="AD82" i="4"/>
  <c r="AB82" i="4"/>
  <c r="AD81" i="4"/>
  <c r="AB81" i="4"/>
  <c r="AD80" i="4"/>
  <c r="AB80" i="4"/>
  <c r="AD79" i="4"/>
  <c r="AB79" i="4"/>
  <c r="AD78" i="4"/>
  <c r="AB78" i="4"/>
  <c r="AD77" i="4"/>
  <c r="AB77" i="4"/>
  <c r="AD76" i="4"/>
  <c r="AB76" i="4"/>
  <c r="AD75" i="4"/>
  <c r="AB75" i="4"/>
  <c r="AD74" i="4"/>
  <c r="AB74" i="4"/>
  <c r="AD73" i="4"/>
  <c r="AB73" i="4"/>
  <c r="AD72" i="4"/>
  <c r="AB72" i="4"/>
  <c r="AD71" i="4"/>
  <c r="AB71" i="4"/>
  <c r="AD70" i="4"/>
  <c r="AB70" i="4"/>
  <c r="AD69" i="4"/>
  <c r="AB69" i="4"/>
  <c r="AD68" i="4"/>
  <c r="AB68" i="4"/>
  <c r="AD67" i="4"/>
  <c r="AB67" i="4"/>
  <c r="AD66" i="4"/>
  <c r="AB66" i="4"/>
  <c r="AD65" i="4"/>
  <c r="AB65" i="4"/>
  <c r="AD64" i="4"/>
  <c r="AB64" i="4"/>
  <c r="AD63" i="4"/>
  <c r="AB63" i="4"/>
  <c r="AD62" i="4"/>
  <c r="AB62" i="4"/>
  <c r="AD61" i="4"/>
  <c r="AB61" i="4"/>
  <c r="AD60" i="4"/>
  <c r="AB60" i="4"/>
  <c r="AD59" i="4"/>
  <c r="AB59" i="4"/>
  <c r="AD58" i="4"/>
  <c r="AB58" i="4"/>
  <c r="AD57" i="4"/>
  <c r="AB57" i="4"/>
  <c r="AD56" i="4"/>
  <c r="AB56" i="4"/>
  <c r="AD55" i="4"/>
  <c r="AB55" i="4"/>
  <c r="AD54" i="4"/>
  <c r="AB54" i="4"/>
  <c r="AD53" i="4"/>
  <c r="AB53" i="4"/>
  <c r="AD52" i="4"/>
  <c r="AB52" i="4"/>
  <c r="AD51" i="4"/>
  <c r="AB51" i="4"/>
  <c r="AD50" i="4"/>
  <c r="AB50" i="4"/>
  <c r="AD49" i="4"/>
  <c r="AB49" i="4"/>
  <c r="AD48" i="4"/>
  <c r="AB48" i="4"/>
  <c r="AD47" i="4"/>
  <c r="AB47" i="4"/>
  <c r="AD46" i="4"/>
  <c r="AB46" i="4"/>
  <c r="AD45" i="4"/>
  <c r="AB45" i="4"/>
  <c r="AD44" i="4"/>
  <c r="AB44" i="4"/>
  <c r="AD43" i="4"/>
  <c r="AB43" i="4"/>
  <c r="AD42" i="4"/>
  <c r="AB42" i="4"/>
  <c r="AD41" i="4"/>
  <c r="AB41" i="4"/>
  <c r="AD40" i="4"/>
  <c r="AB40" i="4"/>
  <c r="AD39" i="4"/>
  <c r="AB39" i="4"/>
  <c r="AD38" i="4"/>
  <c r="AB38" i="4"/>
  <c r="AD37" i="4"/>
  <c r="AB37" i="4"/>
  <c r="AD36" i="4"/>
  <c r="AB36" i="4"/>
  <c r="AD35" i="4"/>
  <c r="AB35" i="4"/>
  <c r="AD34" i="4"/>
  <c r="AB34" i="4"/>
  <c r="AD33" i="4"/>
  <c r="AB33" i="4"/>
  <c r="AD32" i="4"/>
  <c r="AB32" i="4"/>
  <c r="AD31" i="4"/>
  <c r="AB31" i="4"/>
  <c r="AD30" i="4"/>
  <c r="AB30" i="4"/>
  <c r="AD29" i="4"/>
  <c r="AB29" i="4"/>
  <c r="AD28" i="4"/>
  <c r="AB28" i="4"/>
  <c r="AD27" i="4"/>
  <c r="AB27" i="4"/>
  <c r="AD26" i="4"/>
  <c r="AB26" i="4"/>
  <c r="AD25" i="4"/>
  <c r="AB25" i="4"/>
  <c r="AD24" i="4"/>
  <c r="AB24" i="4"/>
  <c r="AD23" i="4"/>
  <c r="AB23" i="4"/>
  <c r="AD22" i="4"/>
  <c r="AB22" i="4"/>
  <c r="AD21" i="4"/>
  <c r="AB21" i="4"/>
  <c r="AD20" i="4"/>
  <c r="AB20" i="4"/>
  <c r="AD19" i="4"/>
  <c r="AB19" i="4"/>
  <c r="AD18" i="4"/>
  <c r="AB18" i="4"/>
  <c r="AD17" i="4"/>
  <c r="AB17" i="4"/>
  <c r="AD16" i="4"/>
  <c r="AB16" i="4"/>
  <c r="AD15" i="4"/>
  <c r="AB15" i="4"/>
  <c r="AD14" i="4"/>
  <c r="AB14" i="4"/>
  <c r="AD13" i="4"/>
  <c r="AB13" i="4"/>
  <c r="AD12" i="4"/>
  <c r="AB12" i="4"/>
  <c r="AD11" i="4"/>
  <c r="AB11" i="4"/>
  <c r="AD10" i="4"/>
  <c r="AB10" i="4"/>
  <c r="AD9" i="4"/>
  <c r="AB9" i="4"/>
  <c r="AD8" i="4"/>
  <c r="AB8" i="4"/>
  <c r="AD7" i="4"/>
  <c r="AB7" i="4"/>
  <c r="AD6" i="4"/>
  <c r="AB6" i="4"/>
  <c r="AB5" i="4"/>
  <c r="AD5" i="4"/>
  <c r="AD4" i="4"/>
  <c r="AB4" i="4"/>
  <c r="AD213" i="2"/>
  <c r="AB213" i="2"/>
  <c r="AD212" i="2"/>
  <c r="AB212" i="2"/>
  <c r="AD211" i="2"/>
  <c r="AB211" i="2"/>
  <c r="AD210" i="2"/>
  <c r="AB210" i="2"/>
  <c r="AD209" i="2"/>
  <c r="AB209" i="2"/>
  <c r="AD208" i="2"/>
  <c r="AB208" i="2"/>
  <c r="AD207" i="2"/>
  <c r="AB207" i="2"/>
  <c r="AD206" i="2"/>
  <c r="AB206" i="2"/>
  <c r="AD205" i="2"/>
  <c r="AB205" i="2"/>
  <c r="AD204" i="2"/>
  <c r="AB204" i="2"/>
  <c r="AD203" i="2"/>
  <c r="AB203" i="2"/>
  <c r="AD202" i="2"/>
  <c r="AB202" i="2"/>
  <c r="AD201" i="2"/>
  <c r="AB201" i="2"/>
  <c r="AD200" i="2"/>
  <c r="AB200" i="2"/>
  <c r="AD199" i="2"/>
  <c r="AB199" i="2"/>
  <c r="AD198" i="2"/>
  <c r="AB198" i="2"/>
  <c r="AD197" i="2"/>
  <c r="AB197" i="2"/>
  <c r="AD196" i="2"/>
  <c r="AB196" i="2"/>
  <c r="AD195" i="2"/>
  <c r="AB195" i="2"/>
  <c r="AD194" i="2"/>
  <c r="AB194" i="2"/>
  <c r="AD193" i="2"/>
  <c r="AB193" i="2"/>
  <c r="AD192" i="2"/>
  <c r="AB192" i="2"/>
  <c r="AD191" i="2"/>
  <c r="AB191" i="2"/>
  <c r="AD190" i="2"/>
  <c r="AB190" i="2"/>
  <c r="AD189" i="2"/>
  <c r="AB189" i="2"/>
  <c r="AD188" i="2"/>
  <c r="AB188" i="2"/>
  <c r="AD187" i="2"/>
  <c r="AB187" i="2"/>
  <c r="AD186" i="2"/>
  <c r="AB186" i="2"/>
  <c r="AD185" i="2"/>
  <c r="AB185" i="2"/>
  <c r="AD184" i="2"/>
  <c r="AB184" i="2"/>
  <c r="AD183" i="2"/>
  <c r="AB183" i="2"/>
  <c r="AD182" i="2"/>
  <c r="AB182" i="2"/>
  <c r="AD181" i="2"/>
  <c r="AB181" i="2"/>
  <c r="AD180" i="2"/>
  <c r="AB180" i="2"/>
  <c r="AD179" i="2"/>
  <c r="AB179" i="2"/>
  <c r="AD178" i="2"/>
  <c r="AB178" i="2"/>
  <c r="AD177" i="2"/>
  <c r="AB177" i="2"/>
  <c r="AD176" i="2"/>
  <c r="AB176" i="2"/>
  <c r="AD175" i="2"/>
  <c r="AB175" i="2"/>
  <c r="AD174" i="2"/>
  <c r="AB174" i="2"/>
  <c r="AD173" i="2"/>
  <c r="AB173" i="2"/>
  <c r="AD172" i="2"/>
  <c r="AB172" i="2"/>
  <c r="AD171" i="2"/>
  <c r="AB171" i="2"/>
  <c r="AD170" i="2"/>
  <c r="AB170" i="2"/>
  <c r="AD169" i="2"/>
  <c r="AB169" i="2"/>
  <c r="AD168" i="2"/>
  <c r="AB168" i="2"/>
  <c r="AD167" i="2"/>
  <c r="AB167" i="2"/>
  <c r="AD166" i="2"/>
  <c r="AB166" i="2"/>
  <c r="AD165" i="2"/>
  <c r="AB165" i="2"/>
  <c r="AD164" i="2"/>
  <c r="AB164" i="2"/>
  <c r="AD163" i="2"/>
  <c r="AB163" i="2"/>
  <c r="AD162" i="2"/>
  <c r="AB162" i="2"/>
  <c r="AD161" i="2"/>
  <c r="AB161" i="2"/>
  <c r="AD160" i="2"/>
  <c r="AB160" i="2"/>
  <c r="AD159" i="2"/>
  <c r="AB159" i="2"/>
  <c r="AD158" i="2"/>
  <c r="AB158" i="2"/>
  <c r="AD157" i="2"/>
  <c r="AB157" i="2"/>
  <c r="AD156" i="2"/>
  <c r="AB156" i="2"/>
  <c r="AD155" i="2"/>
  <c r="AB155" i="2"/>
  <c r="AD154" i="2"/>
  <c r="AB154" i="2"/>
  <c r="AD153" i="2"/>
  <c r="AB153" i="2"/>
  <c r="AD152" i="2"/>
  <c r="AB152" i="2"/>
  <c r="AD151" i="2"/>
  <c r="AB151" i="2"/>
  <c r="AD150" i="2"/>
  <c r="AB150" i="2"/>
  <c r="AD149" i="2"/>
  <c r="AB149" i="2"/>
  <c r="AD148" i="2"/>
  <c r="AB148" i="2"/>
  <c r="AD147" i="2"/>
  <c r="AB147" i="2"/>
  <c r="AD146" i="2"/>
  <c r="AB146" i="2"/>
  <c r="AD145" i="2"/>
  <c r="AB145" i="2"/>
  <c r="AD144" i="2"/>
  <c r="AB144" i="2"/>
  <c r="AD143" i="2"/>
  <c r="AB143" i="2"/>
  <c r="AD142" i="2"/>
  <c r="AB142" i="2"/>
  <c r="AD141" i="2"/>
  <c r="AB141" i="2"/>
  <c r="AD140" i="2"/>
  <c r="AB140" i="2"/>
  <c r="AD139" i="2"/>
  <c r="AB139" i="2"/>
  <c r="AD138" i="2"/>
  <c r="AB138" i="2"/>
  <c r="AD137" i="2"/>
  <c r="AB137" i="2"/>
  <c r="AD136" i="2"/>
  <c r="AB136" i="2"/>
  <c r="AD135" i="2"/>
  <c r="AB135" i="2"/>
  <c r="AD134" i="2"/>
  <c r="AB134" i="2"/>
  <c r="AD133" i="2"/>
  <c r="AB133" i="2"/>
  <c r="AD132" i="2"/>
  <c r="AB132" i="2"/>
  <c r="AD131" i="2"/>
  <c r="AB131" i="2"/>
  <c r="AD130" i="2"/>
  <c r="AB130" i="2"/>
  <c r="AD129" i="2"/>
  <c r="AB129" i="2"/>
  <c r="AD128" i="2"/>
  <c r="AB128" i="2"/>
  <c r="AD127" i="2"/>
  <c r="AB127" i="2"/>
  <c r="AD126" i="2"/>
  <c r="AB126" i="2"/>
  <c r="AD125" i="2"/>
  <c r="AB125" i="2"/>
  <c r="AD124" i="2"/>
  <c r="AB124" i="2"/>
  <c r="AD123" i="2"/>
  <c r="AB123" i="2"/>
  <c r="AD122" i="2"/>
  <c r="AB122" i="2"/>
  <c r="AD121" i="2"/>
  <c r="AB121" i="2"/>
  <c r="AD120" i="2"/>
  <c r="AB120" i="2"/>
  <c r="AD119" i="2"/>
  <c r="AB119" i="2"/>
  <c r="AD118" i="2"/>
  <c r="AB118" i="2"/>
  <c r="AD117" i="2"/>
  <c r="AB117" i="2"/>
  <c r="AD116" i="2"/>
  <c r="AB116" i="2"/>
  <c r="AD115" i="2"/>
  <c r="AB115" i="2"/>
  <c r="AD114" i="2"/>
  <c r="AB114" i="2"/>
  <c r="AD113" i="2"/>
  <c r="AB113" i="2"/>
  <c r="AD112" i="2"/>
  <c r="AB112" i="2"/>
  <c r="AD111" i="2"/>
  <c r="AB111" i="2"/>
  <c r="AD110" i="2"/>
  <c r="AB110" i="2"/>
  <c r="AD109" i="2"/>
  <c r="AB109" i="2"/>
  <c r="AD108" i="2"/>
  <c r="AB108" i="2"/>
  <c r="AD107" i="2"/>
  <c r="AB107" i="2"/>
  <c r="AD106" i="2"/>
  <c r="AB106" i="2"/>
  <c r="AD105" i="2"/>
  <c r="AB105" i="2"/>
  <c r="AD104" i="2"/>
  <c r="AB104" i="2"/>
  <c r="AD103" i="2"/>
  <c r="AB103" i="2"/>
  <c r="AD102" i="2"/>
  <c r="AB102" i="2"/>
  <c r="AD101" i="2"/>
  <c r="AB101" i="2"/>
  <c r="AD100" i="2"/>
  <c r="AB100" i="2"/>
  <c r="AD99" i="2"/>
  <c r="AB99" i="2"/>
  <c r="AD98" i="2"/>
  <c r="AB98" i="2"/>
  <c r="AD97" i="2"/>
  <c r="AB97" i="2"/>
  <c r="AD96" i="2"/>
  <c r="AB96" i="2"/>
  <c r="AD95" i="2"/>
  <c r="AB95" i="2"/>
  <c r="AD94" i="2"/>
  <c r="AB94" i="2"/>
  <c r="AD93" i="2"/>
  <c r="AB93" i="2"/>
  <c r="AD92" i="2"/>
  <c r="AB92" i="2"/>
  <c r="AD91" i="2"/>
  <c r="AB91" i="2"/>
  <c r="AD90" i="2"/>
  <c r="AB90" i="2"/>
  <c r="AD89" i="2"/>
  <c r="AB89" i="2"/>
  <c r="AD88" i="2"/>
  <c r="AB88" i="2"/>
  <c r="AD87" i="2"/>
  <c r="AB87" i="2"/>
  <c r="AD86" i="2"/>
  <c r="AB86" i="2"/>
  <c r="AD85" i="2"/>
  <c r="AB85" i="2"/>
  <c r="AD84" i="2"/>
  <c r="AB84" i="2"/>
  <c r="AD83" i="2"/>
  <c r="AB83" i="2"/>
  <c r="AD82" i="2"/>
  <c r="AB82" i="2"/>
  <c r="AD81" i="2"/>
  <c r="AB81" i="2"/>
  <c r="AD80" i="2"/>
  <c r="AB80" i="2"/>
  <c r="AD79" i="2"/>
  <c r="AB79" i="2"/>
  <c r="AD78" i="2"/>
  <c r="AB78" i="2"/>
  <c r="AD77" i="2"/>
  <c r="AB77" i="2"/>
  <c r="AD76" i="2"/>
  <c r="AB76" i="2"/>
  <c r="AD75" i="2"/>
  <c r="AB75" i="2"/>
  <c r="AD74" i="2"/>
  <c r="AB74" i="2"/>
  <c r="AD73" i="2"/>
  <c r="AB73" i="2"/>
  <c r="AD72" i="2"/>
  <c r="AB72" i="2"/>
  <c r="AD71" i="2"/>
  <c r="AB71" i="2"/>
  <c r="AD70" i="2"/>
  <c r="AB70" i="2"/>
  <c r="AD69" i="2"/>
  <c r="AB69" i="2"/>
  <c r="AD68" i="2"/>
  <c r="AB68" i="2"/>
  <c r="AD67" i="2"/>
  <c r="AB67" i="2"/>
  <c r="AD66" i="2"/>
  <c r="AB66" i="2"/>
  <c r="AD65" i="2"/>
  <c r="AB65" i="2"/>
  <c r="AD64" i="2"/>
  <c r="AB64" i="2"/>
  <c r="AD63" i="2"/>
  <c r="AB63" i="2"/>
  <c r="AD62" i="2"/>
  <c r="AB62" i="2"/>
  <c r="AD61" i="2"/>
  <c r="AB61" i="2"/>
  <c r="AD60" i="2"/>
  <c r="AB60" i="2"/>
  <c r="AD59" i="2"/>
  <c r="AB59" i="2"/>
  <c r="AD58" i="2"/>
  <c r="AB58" i="2"/>
  <c r="AD57" i="2"/>
  <c r="AB57" i="2"/>
  <c r="AD56" i="2"/>
  <c r="AB56" i="2"/>
  <c r="AD55" i="2"/>
  <c r="AB55" i="2"/>
  <c r="AD54" i="2"/>
  <c r="AB54" i="2"/>
  <c r="AD53" i="2"/>
  <c r="AB53" i="2"/>
  <c r="AD52" i="2"/>
  <c r="AB52" i="2"/>
  <c r="AD51" i="2"/>
  <c r="AB51" i="2"/>
  <c r="AD50" i="2"/>
  <c r="AB50" i="2"/>
  <c r="AD49" i="2"/>
  <c r="AB49" i="2"/>
  <c r="AD48" i="2"/>
  <c r="AB48" i="2"/>
  <c r="AD47" i="2"/>
  <c r="AB47" i="2"/>
  <c r="AD46" i="2"/>
  <c r="AB46" i="2"/>
  <c r="AD45" i="2"/>
  <c r="AB45" i="2"/>
  <c r="AD44" i="2"/>
  <c r="AB44" i="2"/>
  <c r="AD43" i="2"/>
  <c r="AB43" i="2"/>
  <c r="AD42" i="2"/>
  <c r="AB42" i="2"/>
  <c r="AD41" i="2"/>
  <c r="AB41" i="2"/>
  <c r="AD40" i="2"/>
  <c r="AB40" i="2"/>
  <c r="AD39" i="2"/>
  <c r="AB39" i="2"/>
  <c r="AD38" i="2"/>
  <c r="AB38" i="2"/>
  <c r="AD37" i="2"/>
  <c r="AB37" i="2"/>
  <c r="AD36" i="2"/>
  <c r="AB36" i="2"/>
  <c r="AD35" i="2"/>
  <c r="AB35" i="2"/>
  <c r="AD34" i="2"/>
  <c r="AB34" i="2"/>
  <c r="AD33" i="2"/>
  <c r="AB33" i="2"/>
  <c r="AD32" i="2"/>
  <c r="AB32" i="2"/>
  <c r="AD31" i="2"/>
  <c r="AB31" i="2"/>
  <c r="AD30" i="2"/>
  <c r="AB30" i="2"/>
  <c r="AD29" i="2"/>
  <c r="AB29" i="2"/>
  <c r="AD28" i="2"/>
  <c r="AB28" i="2"/>
  <c r="AD27" i="2"/>
  <c r="AB27" i="2"/>
  <c r="AD26" i="2"/>
  <c r="AB26" i="2"/>
  <c r="AD25" i="2"/>
  <c r="AB25" i="2"/>
  <c r="AD24" i="2"/>
  <c r="AB24" i="2"/>
  <c r="AD23" i="2"/>
  <c r="AB23" i="2"/>
  <c r="AD22" i="2"/>
  <c r="AB22" i="2"/>
  <c r="AD21" i="2"/>
  <c r="AB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B12" i="2"/>
  <c r="AD11" i="2"/>
  <c r="AB11" i="2"/>
  <c r="AD10" i="2"/>
  <c r="AB10" i="2"/>
  <c r="AD9" i="2"/>
  <c r="AB9" i="2"/>
  <c r="AD8" i="2"/>
  <c r="AB8" i="2"/>
  <c r="AD7" i="2"/>
  <c r="AB7" i="2"/>
  <c r="AD6" i="2"/>
  <c r="AB6" i="2"/>
  <c r="AD5" i="2"/>
  <c r="AB5" i="2"/>
  <c r="AD4" i="2"/>
  <c r="AB4" i="2"/>
  <c r="AA25" i="6" l="1"/>
  <c r="Q221" i="4" l="1"/>
  <c r="Q219" i="4"/>
  <c r="L218" i="4"/>
  <c r="L219" i="4"/>
  <c r="P4" i="2"/>
  <c r="BL4" i="2" l="1"/>
  <c r="CP4" i="2" s="1"/>
  <c r="BL79" i="5"/>
  <c r="CP79" i="5" s="1"/>
  <c r="BL78" i="5"/>
  <c r="CP78" i="5" s="1"/>
  <c r="BL77" i="5"/>
  <c r="CP77" i="5" s="1"/>
  <c r="BL76" i="5"/>
  <c r="CP76" i="5" s="1"/>
  <c r="BL75" i="5"/>
  <c r="CP75" i="5" s="1"/>
  <c r="BL74" i="5"/>
  <c r="CP74" i="5" s="1"/>
  <c r="BL73" i="5"/>
  <c r="CP73" i="5" s="1"/>
  <c r="BL72" i="5"/>
  <c r="CP72" i="5" s="1"/>
  <c r="BL71" i="5"/>
  <c r="CP71" i="5" s="1"/>
  <c r="BL70" i="5"/>
  <c r="CP70" i="5" s="1"/>
  <c r="BL69" i="5"/>
  <c r="CP69" i="5" s="1"/>
  <c r="BL68" i="5"/>
  <c r="CP68" i="5" s="1"/>
  <c r="BL67" i="5"/>
  <c r="CP67" i="5" s="1"/>
  <c r="BL66" i="5"/>
  <c r="CP66" i="5" s="1"/>
  <c r="BL65" i="5"/>
  <c r="CP65" i="5" s="1"/>
  <c r="BL64" i="5"/>
  <c r="CP64" i="5" s="1"/>
  <c r="BL63" i="5"/>
  <c r="CP63" i="5" s="1"/>
  <c r="BL62" i="5"/>
  <c r="CP62" i="5" s="1"/>
  <c r="BL61" i="5"/>
  <c r="CP61" i="5" s="1"/>
  <c r="BL60" i="5"/>
  <c r="CP60" i="5" s="1"/>
  <c r="BL59" i="5"/>
  <c r="CP59" i="5" s="1"/>
  <c r="BL58" i="5"/>
  <c r="CP58" i="5" s="1"/>
  <c r="BL57" i="5"/>
  <c r="CP57" i="5" s="1"/>
  <c r="BL56" i="5"/>
  <c r="CP56" i="5" s="1"/>
  <c r="BL55" i="5"/>
  <c r="CP55" i="5" s="1"/>
  <c r="BL54" i="5"/>
  <c r="CP54" i="5" s="1"/>
  <c r="BL53" i="5"/>
  <c r="CP53" i="5" s="1"/>
  <c r="BL52" i="5"/>
  <c r="CP52" i="5" s="1"/>
  <c r="BL51" i="5"/>
  <c r="CP51" i="5" s="1"/>
  <c r="BL50" i="5"/>
  <c r="CP50" i="5" s="1"/>
  <c r="BL49" i="5"/>
  <c r="CP49" i="5" s="1"/>
  <c r="BL48" i="5"/>
  <c r="CP48" i="5" s="1"/>
  <c r="BL47" i="5"/>
  <c r="CP47" i="5" s="1"/>
  <c r="BL46" i="5"/>
  <c r="CP46" i="5" s="1"/>
  <c r="BL45" i="5"/>
  <c r="CP45" i="5" s="1"/>
  <c r="BL44" i="5"/>
  <c r="CP44" i="5" s="1"/>
  <c r="BL43" i="5"/>
  <c r="CP43" i="5" s="1"/>
  <c r="BL42" i="5"/>
  <c r="CP42" i="5" s="1"/>
  <c r="BL41" i="5"/>
  <c r="CP41" i="5" s="1"/>
  <c r="BL40" i="5"/>
  <c r="CP40" i="5" s="1"/>
  <c r="BL39" i="5"/>
  <c r="CP39" i="5" s="1"/>
  <c r="BL38" i="5"/>
  <c r="CP38" i="5" s="1"/>
  <c r="BL37" i="5"/>
  <c r="CP37" i="5" s="1"/>
  <c r="BL36" i="5"/>
  <c r="CP36" i="5" s="1"/>
  <c r="BL35" i="5"/>
  <c r="CP35" i="5" s="1"/>
  <c r="BL34" i="5"/>
  <c r="CP34" i="5" s="1"/>
  <c r="BL33" i="5"/>
  <c r="CP33" i="5" s="1"/>
  <c r="BL32" i="5"/>
  <c r="CP32" i="5" s="1"/>
  <c r="BL31" i="5"/>
  <c r="CP31" i="5" s="1"/>
  <c r="BL30" i="5"/>
  <c r="CP30" i="5" s="1"/>
  <c r="BL29" i="5"/>
  <c r="CP29" i="5" s="1"/>
  <c r="BL28" i="5"/>
  <c r="CP28" i="5" s="1"/>
  <c r="BL27" i="5"/>
  <c r="CP27" i="5" s="1"/>
  <c r="BL26" i="5"/>
  <c r="CP26" i="5" s="1"/>
  <c r="BL25" i="5"/>
  <c r="CP25" i="5" s="1"/>
  <c r="BL24" i="5"/>
  <c r="CP24" i="5" s="1"/>
  <c r="BL23" i="5"/>
  <c r="CP23" i="5" s="1"/>
  <c r="BL22" i="5"/>
  <c r="CP22" i="5" s="1"/>
  <c r="BL21" i="5"/>
  <c r="CP21" i="5" s="1"/>
  <c r="BL20" i="5"/>
  <c r="CP20" i="5" s="1"/>
  <c r="BL19" i="5"/>
  <c r="CP19" i="5" s="1"/>
  <c r="BL18" i="5"/>
  <c r="CP18" i="5" s="1"/>
  <c r="BL17" i="5"/>
  <c r="CP17" i="5" s="1"/>
  <c r="BL16" i="5"/>
  <c r="CP16" i="5" s="1"/>
  <c r="BL15" i="5"/>
  <c r="CP15" i="5" s="1"/>
  <c r="BL14" i="5"/>
  <c r="CP14" i="5" s="1"/>
  <c r="BL13" i="5"/>
  <c r="CP13" i="5" s="1"/>
  <c r="BL12" i="5"/>
  <c r="CP12" i="5" s="1"/>
  <c r="BL11" i="5"/>
  <c r="CP11" i="5" s="1"/>
  <c r="BL10" i="5"/>
  <c r="CP10" i="5" s="1"/>
  <c r="BL9" i="5"/>
  <c r="CP9" i="5" s="1"/>
  <c r="BL8" i="5"/>
  <c r="CP8" i="5" s="1"/>
  <c r="BL7" i="5"/>
  <c r="CP7" i="5" s="1"/>
  <c r="BL6" i="5"/>
  <c r="CP6" i="5" s="1"/>
  <c r="BL5" i="5"/>
  <c r="CP5" i="5" s="1"/>
  <c r="BL4" i="5"/>
  <c r="CP4" i="5" s="1"/>
  <c r="BL213" i="4"/>
  <c r="CP213" i="4" s="1"/>
  <c r="BL212" i="4"/>
  <c r="CP212" i="4" s="1"/>
  <c r="BL211" i="4"/>
  <c r="CP211" i="4" s="1"/>
  <c r="BL210" i="4"/>
  <c r="CP210" i="4" s="1"/>
  <c r="BL209" i="4"/>
  <c r="CP209" i="4" s="1"/>
  <c r="BL208" i="4"/>
  <c r="CP208" i="4" s="1"/>
  <c r="BL207" i="4"/>
  <c r="CP207" i="4" s="1"/>
  <c r="BL206" i="4"/>
  <c r="CP206" i="4" s="1"/>
  <c r="BL205" i="4"/>
  <c r="CP205" i="4" s="1"/>
  <c r="BL204" i="4"/>
  <c r="CP204" i="4" s="1"/>
  <c r="BL203" i="4"/>
  <c r="CP203" i="4" s="1"/>
  <c r="BL202" i="4"/>
  <c r="CP202" i="4" s="1"/>
  <c r="BL201" i="4"/>
  <c r="CP201" i="4" s="1"/>
  <c r="BL200" i="4"/>
  <c r="CP200" i="4" s="1"/>
  <c r="BL199" i="4"/>
  <c r="CP199" i="4" s="1"/>
  <c r="BL198" i="4"/>
  <c r="CP198" i="4" s="1"/>
  <c r="BL197" i="4"/>
  <c r="CP197" i="4" s="1"/>
  <c r="BL196" i="4"/>
  <c r="CP196" i="4" s="1"/>
  <c r="BL195" i="4"/>
  <c r="CP195" i="4" s="1"/>
  <c r="BL194" i="4"/>
  <c r="CP194" i="4" s="1"/>
  <c r="BL193" i="4"/>
  <c r="CP193" i="4" s="1"/>
  <c r="BL192" i="4"/>
  <c r="CP192" i="4" s="1"/>
  <c r="BL191" i="4"/>
  <c r="CP191" i="4" s="1"/>
  <c r="BL190" i="4"/>
  <c r="CP190" i="4" s="1"/>
  <c r="BL189" i="4"/>
  <c r="CP189" i="4" s="1"/>
  <c r="BL188" i="4"/>
  <c r="CP188" i="4" s="1"/>
  <c r="BL187" i="4"/>
  <c r="CP187" i="4" s="1"/>
  <c r="BL186" i="4"/>
  <c r="CP186" i="4" s="1"/>
  <c r="BL185" i="4"/>
  <c r="CP185" i="4" s="1"/>
  <c r="BL184" i="4"/>
  <c r="CP184" i="4" s="1"/>
  <c r="BL183" i="4"/>
  <c r="CP183" i="4" s="1"/>
  <c r="BL182" i="4"/>
  <c r="CP182" i="4" s="1"/>
  <c r="BL181" i="4"/>
  <c r="CP181" i="4" s="1"/>
  <c r="BL180" i="4"/>
  <c r="CP180" i="4" s="1"/>
  <c r="BL179" i="4"/>
  <c r="CP179" i="4" s="1"/>
  <c r="BL178" i="4"/>
  <c r="CP178" i="4" s="1"/>
  <c r="BL177" i="4"/>
  <c r="CP177" i="4" s="1"/>
  <c r="BL176" i="4"/>
  <c r="CP176" i="4" s="1"/>
  <c r="BL175" i="4"/>
  <c r="CP175" i="4" s="1"/>
  <c r="BL174" i="4"/>
  <c r="CP174" i="4" s="1"/>
  <c r="BL173" i="4"/>
  <c r="CP173" i="4" s="1"/>
  <c r="BL172" i="4"/>
  <c r="CP172" i="4" s="1"/>
  <c r="BL171" i="4"/>
  <c r="CP171" i="4" s="1"/>
  <c r="BL170" i="4"/>
  <c r="CP170" i="4" s="1"/>
  <c r="BL169" i="4"/>
  <c r="CP169" i="4" s="1"/>
  <c r="BL168" i="4"/>
  <c r="CP168" i="4" s="1"/>
  <c r="BL167" i="4"/>
  <c r="CP167" i="4" s="1"/>
  <c r="BL166" i="4"/>
  <c r="CP166" i="4" s="1"/>
  <c r="BL165" i="4"/>
  <c r="CP165" i="4" s="1"/>
  <c r="BL164" i="4"/>
  <c r="CP164" i="4" s="1"/>
  <c r="BL163" i="4"/>
  <c r="CP163" i="4" s="1"/>
  <c r="BL162" i="4"/>
  <c r="CP162" i="4" s="1"/>
  <c r="BL161" i="4"/>
  <c r="CP161" i="4" s="1"/>
  <c r="BL160" i="4"/>
  <c r="CP160" i="4" s="1"/>
  <c r="BL159" i="4"/>
  <c r="CP159" i="4" s="1"/>
  <c r="BL158" i="4"/>
  <c r="CP158" i="4" s="1"/>
  <c r="BL157" i="4"/>
  <c r="CP157" i="4" s="1"/>
  <c r="BL156" i="4"/>
  <c r="CP156" i="4" s="1"/>
  <c r="BL155" i="4"/>
  <c r="CP155" i="4" s="1"/>
  <c r="BL154" i="4"/>
  <c r="CP154" i="4" s="1"/>
  <c r="BL153" i="4"/>
  <c r="CP153" i="4" s="1"/>
  <c r="BL152" i="4"/>
  <c r="CP152" i="4" s="1"/>
  <c r="BL151" i="4"/>
  <c r="CP151" i="4" s="1"/>
  <c r="BL150" i="4"/>
  <c r="CP150" i="4" s="1"/>
  <c r="BL149" i="4"/>
  <c r="CP149" i="4" s="1"/>
  <c r="BL148" i="4"/>
  <c r="CP148" i="4" s="1"/>
  <c r="BL147" i="4"/>
  <c r="CP147" i="4" s="1"/>
  <c r="BL146" i="4"/>
  <c r="CP146" i="4" s="1"/>
  <c r="BL145" i="4"/>
  <c r="CP145" i="4" s="1"/>
  <c r="BL144" i="4"/>
  <c r="CP144" i="4" s="1"/>
  <c r="BL143" i="4"/>
  <c r="CP143" i="4" s="1"/>
  <c r="BL142" i="4"/>
  <c r="CP142" i="4" s="1"/>
  <c r="BL141" i="4"/>
  <c r="CP141" i="4" s="1"/>
  <c r="BL140" i="4"/>
  <c r="CP140" i="4" s="1"/>
  <c r="BL139" i="4"/>
  <c r="CP139" i="4" s="1"/>
  <c r="BL138" i="4"/>
  <c r="CP138" i="4" s="1"/>
  <c r="BL137" i="4"/>
  <c r="CP137" i="4" s="1"/>
  <c r="BL136" i="4"/>
  <c r="CP136" i="4" s="1"/>
  <c r="BL135" i="4"/>
  <c r="CP135" i="4" s="1"/>
  <c r="BL134" i="4"/>
  <c r="CP134" i="4" s="1"/>
  <c r="BL133" i="4"/>
  <c r="CP133" i="4" s="1"/>
  <c r="BL132" i="4"/>
  <c r="CP132" i="4" s="1"/>
  <c r="BL131" i="4"/>
  <c r="CP131" i="4" s="1"/>
  <c r="BL130" i="4"/>
  <c r="CP130" i="4" s="1"/>
  <c r="BL129" i="4"/>
  <c r="CP129" i="4" s="1"/>
  <c r="BL128" i="4"/>
  <c r="CP128" i="4" s="1"/>
  <c r="BL127" i="4"/>
  <c r="CP127" i="4" s="1"/>
  <c r="BL126" i="4"/>
  <c r="CP126" i="4" s="1"/>
  <c r="BL125" i="4"/>
  <c r="CP125" i="4" s="1"/>
  <c r="BL124" i="4"/>
  <c r="CP124" i="4" s="1"/>
  <c r="BL123" i="4"/>
  <c r="CP123" i="4" s="1"/>
  <c r="BL122" i="4"/>
  <c r="CP122" i="4" s="1"/>
  <c r="BL121" i="4"/>
  <c r="CP121" i="4" s="1"/>
  <c r="BL120" i="4"/>
  <c r="CP120" i="4" s="1"/>
  <c r="BL119" i="4"/>
  <c r="CP119" i="4" s="1"/>
  <c r="BL118" i="4"/>
  <c r="CP118" i="4" s="1"/>
  <c r="BL117" i="4"/>
  <c r="CP117" i="4" s="1"/>
  <c r="BL116" i="4"/>
  <c r="CP116" i="4" s="1"/>
  <c r="BL115" i="4"/>
  <c r="CP115" i="4" s="1"/>
  <c r="BL114" i="4"/>
  <c r="CP114" i="4" s="1"/>
  <c r="BL113" i="4"/>
  <c r="CP113" i="4" s="1"/>
  <c r="BL112" i="4"/>
  <c r="CP112" i="4" s="1"/>
  <c r="BL111" i="4"/>
  <c r="CP111" i="4" s="1"/>
  <c r="BL110" i="4"/>
  <c r="CP110" i="4" s="1"/>
  <c r="BL109" i="4"/>
  <c r="CP109" i="4" s="1"/>
  <c r="BL108" i="4"/>
  <c r="CP108" i="4" s="1"/>
  <c r="BL107" i="4"/>
  <c r="CP107" i="4" s="1"/>
  <c r="BL106" i="4"/>
  <c r="CP106" i="4" s="1"/>
  <c r="BL105" i="4"/>
  <c r="CP105" i="4" s="1"/>
  <c r="BL104" i="4"/>
  <c r="CP104" i="4" s="1"/>
  <c r="BL103" i="4"/>
  <c r="CP103" i="4" s="1"/>
  <c r="BL102" i="4"/>
  <c r="CP102" i="4" s="1"/>
  <c r="BL101" i="4"/>
  <c r="CP101" i="4" s="1"/>
  <c r="BL100" i="4"/>
  <c r="CP100" i="4" s="1"/>
  <c r="BL99" i="4"/>
  <c r="CP99" i="4" s="1"/>
  <c r="BL98" i="4"/>
  <c r="CP98" i="4" s="1"/>
  <c r="BL97" i="4"/>
  <c r="CP97" i="4" s="1"/>
  <c r="BL96" i="4"/>
  <c r="CP96" i="4" s="1"/>
  <c r="BL95" i="4"/>
  <c r="CP95" i="4" s="1"/>
  <c r="BL94" i="4"/>
  <c r="CP94" i="4" s="1"/>
  <c r="BL93" i="4"/>
  <c r="CP93" i="4" s="1"/>
  <c r="BL92" i="4"/>
  <c r="CP92" i="4" s="1"/>
  <c r="BL91" i="4"/>
  <c r="CP91" i="4" s="1"/>
  <c r="BL90" i="4"/>
  <c r="CP90" i="4" s="1"/>
  <c r="BL89" i="4"/>
  <c r="CP89" i="4" s="1"/>
  <c r="BL88" i="4"/>
  <c r="CP88" i="4" s="1"/>
  <c r="BL87" i="4"/>
  <c r="CP87" i="4" s="1"/>
  <c r="BL86" i="4"/>
  <c r="CP86" i="4" s="1"/>
  <c r="BL85" i="4"/>
  <c r="CP85" i="4" s="1"/>
  <c r="BL84" i="4"/>
  <c r="CP84" i="4" s="1"/>
  <c r="BL83" i="4"/>
  <c r="CP83" i="4" s="1"/>
  <c r="BL82" i="4"/>
  <c r="CP82" i="4" s="1"/>
  <c r="BL81" i="4"/>
  <c r="CP81" i="4" s="1"/>
  <c r="BL80" i="4"/>
  <c r="CP80" i="4" s="1"/>
  <c r="BL79" i="4"/>
  <c r="CP79" i="4" s="1"/>
  <c r="BL78" i="4"/>
  <c r="CP78" i="4" s="1"/>
  <c r="BL77" i="4"/>
  <c r="CP77" i="4" s="1"/>
  <c r="BL76" i="4"/>
  <c r="CP76" i="4" s="1"/>
  <c r="BL75" i="4"/>
  <c r="CP75" i="4" s="1"/>
  <c r="BL74" i="4"/>
  <c r="CP74" i="4" s="1"/>
  <c r="BL73" i="4"/>
  <c r="CP73" i="4" s="1"/>
  <c r="BL72" i="4"/>
  <c r="CP72" i="4" s="1"/>
  <c r="BL71" i="4"/>
  <c r="CP71" i="4" s="1"/>
  <c r="BL70" i="4"/>
  <c r="CP70" i="4" s="1"/>
  <c r="BL69" i="4"/>
  <c r="CP69" i="4" s="1"/>
  <c r="BL68" i="4"/>
  <c r="CP68" i="4" s="1"/>
  <c r="BL67" i="4"/>
  <c r="CP67" i="4" s="1"/>
  <c r="BL66" i="4"/>
  <c r="CP66" i="4" s="1"/>
  <c r="BL65" i="4"/>
  <c r="CP65" i="4" s="1"/>
  <c r="BL64" i="4"/>
  <c r="CP64" i="4" s="1"/>
  <c r="BL63" i="4"/>
  <c r="CP63" i="4" s="1"/>
  <c r="BL62" i="4"/>
  <c r="CP62" i="4" s="1"/>
  <c r="BL61" i="4"/>
  <c r="CP61" i="4" s="1"/>
  <c r="BL60" i="4"/>
  <c r="CP60" i="4" s="1"/>
  <c r="BL59" i="4"/>
  <c r="CP59" i="4" s="1"/>
  <c r="BL58" i="4"/>
  <c r="CP58" i="4" s="1"/>
  <c r="BL57" i="4"/>
  <c r="CP57" i="4" s="1"/>
  <c r="BL56" i="4"/>
  <c r="CP56" i="4" s="1"/>
  <c r="BL55" i="4"/>
  <c r="CP55" i="4" s="1"/>
  <c r="BL54" i="4"/>
  <c r="CP54" i="4" s="1"/>
  <c r="BL53" i="4"/>
  <c r="CP53" i="4" s="1"/>
  <c r="BL52" i="4"/>
  <c r="CP52" i="4" s="1"/>
  <c r="BL51" i="4"/>
  <c r="CP51" i="4" s="1"/>
  <c r="BL50" i="4"/>
  <c r="CP50" i="4" s="1"/>
  <c r="BL49" i="4"/>
  <c r="CP49" i="4" s="1"/>
  <c r="BL48" i="4"/>
  <c r="CP48" i="4" s="1"/>
  <c r="BL47" i="4"/>
  <c r="CP47" i="4" s="1"/>
  <c r="BL46" i="4"/>
  <c r="CP46" i="4" s="1"/>
  <c r="BL45" i="4"/>
  <c r="CP45" i="4" s="1"/>
  <c r="BL44" i="4"/>
  <c r="CP44" i="4" s="1"/>
  <c r="BL43" i="4"/>
  <c r="CP43" i="4" s="1"/>
  <c r="BL42" i="4"/>
  <c r="CP42" i="4" s="1"/>
  <c r="BL41" i="4"/>
  <c r="CP41" i="4" s="1"/>
  <c r="BL40" i="4"/>
  <c r="CP40" i="4" s="1"/>
  <c r="BL39" i="4"/>
  <c r="CP39" i="4" s="1"/>
  <c r="BL38" i="4"/>
  <c r="CP38" i="4" s="1"/>
  <c r="BL37" i="4"/>
  <c r="CP37" i="4" s="1"/>
  <c r="BL36" i="4"/>
  <c r="CP36" i="4" s="1"/>
  <c r="BL35" i="4"/>
  <c r="CP35" i="4" s="1"/>
  <c r="BL34" i="4"/>
  <c r="CP34" i="4" s="1"/>
  <c r="BL33" i="4"/>
  <c r="CP33" i="4" s="1"/>
  <c r="BL32" i="4"/>
  <c r="CP32" i="4" s="1"/>
  <c r="BL31" i="4"/>
  <c r="CP31" i="4" s="1"/>
  <c r="BL30" i="4"/>
  <c r="CP30" i="4" s="1"/>
  <c r="BL29" i="4"/>
  <c r="CP29" i="4" s="1"/>
  <c r="BL28" i="4"/>
  <c r="CP28" i="4" s="1"/>
  <c r="BL27" i="4"/>
  <c r="CP27" i="4" s="1"/>
  <c r="BL26" i="4"/>
  <c r="CP26" i="4" s="1"/>
  <c r="BL25" i="4"/>
  <c r="CP25" i="4" s="1"/>
  <c r="BL24" i="4"/>
  <c r="CP24" i="4" s="1"/>
  <c r="BL23" i="4"/>
  <c r="CP23" i="4" s="1"/>
  <c r="BL22" i="4"/>
  <c r="CP22" i="4" s="1"/>
  <c r="BL21" i="4"/>
  <c r="CP21" i="4" s="1"/>
  <c r="BL20" i="4"/>
  <c r="CP20" i="4" s="1"/>
  <c r="BL19" i="4"/>
  <c r="CP19" i="4" s="1"/>
  <c r="BL18" i="4"/>
  <c r="CP18" i="4" s="1"/>
  <c r="BL17" i="4"/>
  <c r="CP17" i="4" s="1"/>
  <c r="BL16" i="4"/>
  <c r="CP16" i="4" s="1"/>
  <c r="BL15" i="4"/>
  <c r="CP15" i="4" s="1"/>
  <c r="BL14" i="4"/>
  <c r="CP14" i="4" s="1"/>
  <c r="BL13" i="4"/>
  <c r="CP13" i="4" s="1"/>
  <c r="BL12" i="4"/>
  <c r="CP12" i="4" s="1"/>
  <c r="BL11" i="4"/>
  <c r="CP11" i="4" s="1"/>
  <c r="BL10" i="4"/>
  <c r="CP10" i="4" s="1"/>
  <c r="BL9" i="4"/>
  <c r="CP9" i="4" s="1"/>
  <c r="BL8" i="4"/>
  <c r="CP8" i="4" s="1"/>
  <c r="BL7" i="4"/>
  <c r="CP7" i="4" s="1"/>
  <c r="BL6" i="4"/>
  <c r="CP6" i="4" s="1"/>
  <c r="BL5" i="4"/>
  <c r="CP5" i="4" s="1"/>
  <c r="BL4" i="4"/>
  <c r="CP4" i="4" s="1"/>
  <c r="BL213" i="2"/>
  <c r="CP213" i="2" s="1"/>
  <c r="BL212" i="2"/>
  <c r="CP212" i="2" s="1"/>
  <c r="BL211" i="2"/>
  <c r="CP211" i="2" s="1"/>
  <c r="BL210" i="2"/>
  <c r="CP210" i="2" s="1"/>
  <c r="BL209" i="2"/>
  <c r="CP209" i="2" s="1"/>
  <c r="BL208" i="2"/>
  <c r="CP208" i="2" s="1"/>
  <c r="BL207" i="2"/>
  <c r="CP207" i="2" s="1"/>
  <c r="BL206" i="2"/>
  <c r="CP206" i="2" s="1"/>
  <c r="BL205" i="2"/>
  <c r="CP205" i="2" s="1"/>
  <c r="BL204" i="2"/>
  <c r="CP204" i="2" s="1"/>
  <c r="BL203" i="2"/>
  <c r="CP203" i="2" s="1"/>
  <c r="BL202" i="2"/>
  <c r="CP202" i="2" s="1"/>
  <c r="BL201" i="2"/>
  <c r="CP201" i="2" s="1"/>
  <c r="BL200" i="2"/>
  <c r="CP200" i="2" s="1"/>
  <c r="BL199" i="2"/>
  <c r="CP199" i="2" s="1"/>
  <c r="BL198" i="2"/>
  <c r="CP198" i="2" s="1"/>
  <c r="BL197" i="2"/>
  <c r="CP197" i="2" s="1"/>
  <c r="BL196" i="2"/>
  <c r="CP196" i="2" s="1"/>
  <c r="BL195" i="2"/>
  <c r="CP195" i="2" s="1"/>
  <c r="BL194" i="2"/>
  <c r="CP194" i="2" s="1"/>
  <c r="BL193" i="2"/>
  <c r="CP193" i="2" s="1"/>
  <c r="BL192" i="2"/>
  <c r="CP192" i="2" s="1"/>
  <c r="BL191" i="2"/>
  <c r="CP191" i="2" s="1"/>
  <c r="BL190" i="2"/>
  <c r="CP190" i="2" s="1"/>
  <c r="BL189" i="2"/>
  <c r="CP189" i="2" s="1"/>
  <c r="BL188" i="2"/>
  <c r="CP188" i="2" s="1"/>
  <c r="BL187" i="2"/>
  <c r="CP187" i="2" s="1"/>
  <c r="BL186" i="2"/>
  <c r="CP186" i="2" s="1"/>
  <c r="BL185" i="2"/>
  <c r="CP185" i="2" s="1"/>
  <c r="BL184" i="2"/>
  <c r="CP184" i="2" s="1"/>
  <c r="BL183" i="2"/>
  <c r="CP183" i="2" s="1"/>
  <c r="BL182" i="2"/>
  <c r="CP182" i="2" s="1"/>
  <c r="BL181" i="2"/>
  <c r="CP181" i="2" s="1"/>
  <c r="BL180" i="2"/>
  <c r="CP180" i="2" s="1"/>
  <c r="BL179" i="2"/>
  <c r="CP179" i="2" s="1"/>
  <c r="BL178" i="2"/>
  <c r="CP178" i="2" s="1"/>
  <c r="BL177" i="2"/>
  <c r="CP177" i="2" s="1"/>
  <c r="BL176" i="2"/>
  <c r="CP176" i="2" s="1"/>
  <c r="BL175" i="2"/>
  <c r="CP175" i="2" s="1"/>
  <c r="BL174" i="2"/>
  <c r="CP174" i="2" s="1"/>
  <c r="BL173" i="2"/>
  <c r="CP173" i="2" s="1"/>
  <c r="BL172" i="2"/>
  <c r="CP172" i="2" s="1"/>
  <c r="BL171" i="2"/>
  <c r="CP171" i="2" s="1"/>
  <c r="BL170" i="2"/>
  <c r="CP170" i="2" s="1"/>
  <c r="BL169" i="2"/>
  <c r="CP169" i="2" s="1"/>
  <c r="BL168" i="2"/>
  <c r="CP168" i="2" s="1"/>
  <c r="BL167" i="2"/>
  <c r="CP167" i="2" s="1"/>
  <c r="BL166" i="2"/>
  <c r="CP166" i="2" s="1"/>
  <c r="BL165" i="2"/>
  <c r="CP165" i="2" s="1"/>
  <c r="BL164" i="2"/>
  <c r="CP164" i="2" s="1"/>
  <c r="BL163" i="2"/>
  <c r="CP163" i="2" s="1"/>
  <c r="BL162" i="2"/>
  <c r="CP162" i="2" s="1"/>
  <c r="BL161" i="2"/>
  <c r="CP161" i="2" s="1"/>
  <c r="BL160" i="2"/>
  <c r="CP160" i="2" s="1"/>
  <c r="BL159" i="2"/>
  <c r="CP159" i="2" s="1"/>
  <c r="BL158" i="2"/>
  <c r="CP158" i="2" s="1"/>
  <c r="BL157" i="2"/>
  <c r="CP157" i="2" s="1"/>
  <c r="BL156" i="2"/>
  <c r="CP156" i="2" s="1"/>
  <c r="BL155" i="2"/>
  <c r="CP155" i="2" s="1"/>
  <c r="BL154" i="2"/>
  <c r="CP154" i="2" s="1"/>
  <c r="BL153" i="2"/>
  <c r="CP153" i="2" s="1"/>
  <c r="BL152" i="2"/>
  <c r="CP152" i="2" s="1"/>
  <c r="BL151" i="2"/>
  <c r="CP151" i="2" s="1"/>
  <c r="BL150" i="2"/>
  <c r="CP150" i="2" s="1"/>
  <c r="BL149" i="2"/>
  <c r="CP149" i="2" s="1"/>
  <c r="BL148" i="2"/>
  <c r="CP148" i="2" s="1"/>
  <c r="BL147" i="2"/>
  <c r="CP147" i="2" s="1"/>
  <c r="BL146" i="2"/>
  <c r="CP146" i="2" s="1"/>
  <c r="BL145" i="2"/>
  <c r="CP145" i="2" s="1"/>
  <c r="BL144" i="2"/>
  <c r="CP144" i="2" s="1"/>
  <c r="BL143" i="2"/>
  <c r="CP143" i="2" s="1"/>
  <c r="BL142" i="2"/>
  <c r="CP142" i="2" s="1"/>
  <c r="BL141" i="2"/>
  <c r="CP141" i="2" s="1"/>
  <c r="BL140" i="2"/>
  <c r="CP140" i="2" s="1"/>
  <c r="BL139" i="2"/>
  <c r="CP139" i="2" s="1"/>
  <c r="BL138" i="2"/>
  <c r="CP138" i="2" s="1"/>
  <c r="BL137" i="2"/>
  <c r="CP137" i="2" s="1"/>
  <c r="BL136" i="2"/>
  <c r="CP136" i="2" s="1"/>
  <c r="BL135" i="2"/>
  <c r="CP135" i="2" s="1"/>
  <c r="BL134" i="2"/>
  <c r="CP134" i="2" s="1"/>
  <c r="BL133" i="2"/>
  <c r="CP133" i="2" s="1"/>
  <c r="BL132" i="2"/>
  <c r="CP132" i="2" s="1"/>
  <c r="BL131" i="2"/>
  <c r="CP131" i="2" s="1"/>
  <c r="BL130" i="2"/>
  <c r="CP130" i="2" s="1"/>
  <c r="BL129" i="2"/>
  <c r="CP129" i="2" s="1"/>
  <c r="BL128" i="2"/>
  <c r="CP128" i="2" s="1"/>
  <c r="BL127" i="2"/>
  <c r="CP127" i="2" s="1"/>
  <c r="BL126" i="2"/>
  <c r="CP126" i="2" s="1"/>
  <c r="BL125" i="2"/>
  <c r="CP125" i="2" s="1"/>
  <c r="BL124" i="2"/>
  <c r="CP124" i="2" s="1"/>
  <c r="BL123" i="2"/>
  <c r="CP123" i="2" s="1"/>
  <c r="BL122" i="2"/>
  <c r="CP122" i="2" s="1"/>
  <c r="BL121" i="2"/>
  <c r="CP121" i="2" s="1"/>
  <c r="BL120" i="2"/>
  <c r="CP120" i="2" s="1"/>
  <c r="BL119" i="2"/>
  <c r="CP119" i="2" s="1"/>
  <c r="BL118" i="2"/>
  <c r="CP118" i="2" s="1"/>
  <c r="BL117" i="2"/>
  <c r="CP117" i="2" s="1"/>
  <c r="BL116" i="2"/>
  <c r="CP116" i="2" s="1"/>
  <c r="BL115" i="2"/>
  <c r="CP115" i="2" s="1"/>
  <c r="BL114" i="2"/>
  <c r="CP114" i="2" s="1"/>
  <c r="BL113" i="2"/>
  <c r="CP113" i="2" s="1"/>
  <c r="BL112" i="2"/>
  <c r="CP112" i="2" s="1"/>
  <c r="BL111" i="2"/>
  <c r="CP111" i="2" s="1"/>
  <c r="BL110" i="2"/>
  <c r="CP110" i="2" s="1"/>
  <c r="BL109" i="2"/>
  <c r="CP109" i="2" s="1"/>
  <c r="BL108" i="2"/>
  <c r="CP108" i="2" s="1"/>
  <c r="BL107" i="2"/>
  <c r="CP107" i="2" s="1"/>
  <c r="BL106" i="2"/>
  <c r="CP106" i="2" s="1"/>
  <c r="BL105" i="2"/>
  <c r="CP105" i="2" s="1"/>
  <c r="BL104" i="2"/>
  <c r="CP104" i="2" s="1"/>
  <c r="BL103" i="2"/>
  <c r="CP103" i="2" s="1"/>
  <c r="BL102" i="2"/>
  <c r="CP102" i="2" s="1"/>
  <c r="BL101" i="2"/>
  <c r="CP101" i="2" s="1"/>
  <c r="BL100" i="2"/>
  <c r="CP100" i="2" s="1"/>
  <c r="BL99" i="2"/>
  <c r="CP99" i="2" s="1"/>
  <c r="BL98" i="2"/>
  <c r="CP98" i="2" s="1"/>
  <c r="BL97" i="2"/>
  <c r="CP97" i="2" s="1"/>
  <c r="BL96" i="2"/>
  <c r="CP96" i="2" s="1"/>
  <c r="BL95" i="2"/>
  <c r="CP95" i="2" s="1"/>
  <c r="BL94" i="2"/>
  <c r="CP94" i="2" s="1"/>
  <c r="BL93" i="2"/>
  <c r="CP93" i="2" s="1"/>
  <c r="BL92" i="2"/>
  <c r="CP92" i="2" s="1"/>
  <c r="BL91" i="2"/>
  <c r="CP91" i="2" s="1"/>
  <c r="BL90" i="2"/>
  <c r="CP90" i="2" s="1"/>
  <c r="BL89" i="2"/>
  <c r="CP89" i="2" s="1"/>
  <c r="BL88" i="2"/>
  <c r="CP88" i="2" s="1"/>
  <c r="BL87" i="2"/>
  <c r="CP87" i="2" s="1"/>
  <c r="BL86" i="2"/>
  <c r="CP86" i="2" s="1"/>
  <c r="BL85" i="2"/>
  <c r="CP85" i="2" s="1"/>
  <c r="BL84" i="2"/>
  <c r="CP84" i="2" s="1"/>
  <c r="BL83" i="2"/>
  <c r="CP83" i="2" s="1"/>
  <c r="BL82" i="2"/>
  <c r="CP82" i="2" s="1"/>
  <c r="BL81" i="2"/>
  <c r="CP81" i="2" s="1"/>
  <c r="BL80" i="2"/>
  <c r="CP80" i="2" s="1"/>
  <c r="BL79" i="2"/>
  <c r="CP79" i="2" s="1"/>
  <c r="BL78" i="2"/>
  <c r="CP78" i="2" s="1"/>
  <c r="BL77" i="2"/>
  <c r="CP77" i="2" s="1"/>
  <c r="BL76" i="2"/>
  <c r="CP76" i="2" s="1"/>
  <c r="BL75" i="2"/>
  <c r="CP75" i="2" s="1"/>
  <c r="BL74" i="2"/>
  <c r="CP74" i="2" s="1"/>
  <c r="BL73" i="2"/>
  <c r="CP73" i="2" s="1"/>
  <c r="BL72" i="2"/>
  <c r="CP72" i="2" s="1"/>
  <c r="BL71" i="2"/>
  <c r="CP71" i="2" s="1"/>
  <c r="BL70" i="2"/>
  <c r="CP70" i="2" s="1"/>
  <c r="BL69" i="2"/>
  <c r="CP69" i="2" s="1"/>
  <c r="BL68" i="2"/>
  <c r="CP68" i="2" s="1"/>
  <c r="BL67" i="2"/>
  <c r="CP67" i="2" s="1"/>
  <c r="BL66" i="2"/>
  <c r="CP66" i="2" s="1"/>
  <c r="BL65" i="2"/>
  <c r="CP65" i="2" s="1"/>
  <c r="BL64" i="2"/>
  <c r="CP64" i="2" s="1"/>
  <c r="BL63" i="2"/>
  <c r="CP63" i="2" s="1"/>
  <c r="BL62" i="2"/>
  <c r="CP62" i="2" s="1"/>
  <c r="BL61" i="2"/>
  <c r="CP61" i="2" s="1"/>
  <c r="BL60" i="2"/>
  <c r="CP60" i="2" s="1"/>
  <c r="BL59" i="2"/>
  <c r="CP59" i="2" s="1"/>
  <c r="BL58" i="2"/>
  <c r="CP58" i="2" s="1"/>
  <c r="BL57" i="2"/>
  <c r="CP57" i="2" s="1"/>
  <c r="BL56" i="2"/>
  <c r="CP56" i="2" s="1"/>
  <c r="BL55" i="2"/>
  <c r="CP55" i="2" s="1"/>
  <c r="BL54" i="2"/>
  <c r="CP54" i="2" s="1"/>
  <c r="BL53" i="2"/>
  <c r="CP53" i="2" s="1"/>
  <c r="BL52" i="2"/>
  <c r="CP52" i="2" s="1"/>
  <c r="BL51" i="2"/>
  <c r="CP51" i="2" s="1"/>
  <c r="BL50" i="2"/>
  <c r="CP50" i="2" s="1"/>
  <c r="BL49" i="2"/>
  <c r="CP49" i="2" s="1"/>
  <c r="BL48" i="2"/>
  <c r="CP48" i="2" s="1"/>
  <c r="BL47" i="2"/>
  <c r="CP47" i="2" s="1"/>
  <c r="BL46" i="2"/>
  <c r="CP46" i="2" s="1"/>
  <c r="BL45" i="2"/>
  <c r="CP45" i="2" s="1"/>
  <c r="BL44" i="2"/>
  <c r="CP44" i="2" s="1"/>
  <c r="BL43" i="2"/>
  <c r="CP43" i="2" s="1"/>
  <c r="BL42" i="2"/>
  <c r="CP42" i="2" s="1"/>
  <c r="BL41" i="2"/>
  <c r="CP41" i="2" s="1"/>
  <c r="BL40" i="2"/>
  <c r="CP40" i="2" s="1"/>
  <c r="BL39" i="2"/>
  <c r="CP39" i="2" s="1"/>
  <c r="BL38" i="2"/>
  <c r="CP38" i="2" s="1"/>
  <c r="BL37" i="2"/>
  <c r="CP37" i="2" s="1"/>
  <c r="BL36" i="2"/>
  <c r="CP36" i="2" s="1"/>
  <c r="BL35" i="2"/>
  <c r="CP35" i="2" s="1"/>
  <c r="BL34" i="2"/>
  <c r="CP34" i="2" s="1"/>
  <c r="BL33" i="2"/>
  <c r="CP33" i="2" s="1"/>
  <c r="BL32" i="2"/>
  <c r="CP32" i="2" s="1"/>
  <c r="BL31" i="2"/>
  <c r="CP31" i="2" s="1"/>
  <c r="BL30" i="2"/>
  <c r="CP30" i="2" s="1"/>
  <c r="BL29" i="2"/>
  <c r="CP29" i="2" s="1"/>
  <c r="BL28" i="2"/>
  <c r="CP28" i="2" s="1"/>
  <c r="BL27" i="2"/>
  <c r="CP27" i="2" s="1"/>
  <c r="BL26" i="2"/>
  <c r="CP26" i="2" s="1"/>
  <c r="BL25" i="2"/>
  <c r="CP25" i="2" s="1"/>
  <c r="BL24" i="2"/>
  <c r="CP24" i="2" s="1"/>
  <c r="BL23" i="2"/>
  <c r="CP23" i="2" s="1"/>
  <c r="BL22" i="2"/>
  <c r="CP22" i="2" s="1"/>
  <c r="BL21" i="2"/>
  <c r="CP21" i="2" s="1"/>
  <c r="BL20" i="2"/>
  <c r="CP20" i="2" s="1"/>
  <c r="BL19" i="2"/>
  <c r="CP19" i="2" s="1"/>
  <c r="BL18" i="2"/>
  <c r="CP18" i="2" s="1"/>
  <c r="BL17" i="2"/>
  <c r="CP17" i="2" s="1"/>
  <c r="BL16" i="2"/>
  <c r="CP16" i="2" s="1"/>
  <c r="BL15" i="2"/>
  <c r="CP15" i="2" s="1"/>
  <c r="BL14" i="2"/>
  <c r="CP14" i="2" s="1"/>
  <c r="BL13" i="2"/>
  <c r="CP13" i="2" s="1"/>
  <c r="BL12" i="2"/>
  <c r="CP12" i="2" s="1"/>
  <c r="BL11" i="2"/>
  <c r="CP11" i="2" s="1"/>
  <c r="BL10" i="2"/>
  <c r="CP10" i="2" s="1"/>
  <c r="BL9" i="2"/>
  <c r="CP9" i="2" s="1"/>
  <c r="BL8" i="2"/>
  <c r="CP8" i="2" s="1"/>
  <c r="BL7" i="2"/>
  <c r="CP7" i="2" s="1"/>
  <c r="BL6" i="2"/>
  <c r="CP6" i="2" s="1"/>
  <c r="BL5" i="2"/>
  <c r="CP5" i="2" s="1"/>
  <c r="BL26" i="6" l="1"/>
  <c r="P19" i="6" l="1"/>
  <c r="N19" i="6"/>
  <c r="P18" i="6"/>
  <c r="N18" i="6"/>
  <c r="P17" i="6"/>
  <c r="N17" i="6"/>
  <c r="P16" i="6"/>
  <c r="N16" i="6"/>
  <c r="P15" i="6"/>
  <c r="N15" i="6"/>
  <c r="P14" i="6"/>
  <c r="N14" i="6"/>
  <c r="P13" i="6"/>
  <c r="N13" i="6"/>
  <c r="P12" i="6"/>
  <c r="N12" i="6"/>
  <c r="P11" i="6"/>
  <c r="N11" i="6"/>
  <c r="P10" i="6"/>
  <c r="N10" i="6"/>
  <c r="P9" i="6"/>
  <c r="N9" i="6"/>
  <c r="P8" i="6"/>
  <c r="N8" i="6"/>
  <c r="P7" i="6"/>
  <c r="N7" i="6"/>
  <c r="P6" i="6"/>
  <c r="N6" i="6"/>
  <c r="N5" i="6"/>
  <c r="P5" i="6"/>
  <c r="P4" i="6"/>
  <c r="P79" i="5"/>
  <c r="N79" i="5"/>
  <c r="P78" i="5"/>
  <c r="N78" i="5"/>
  <c r="P77" i="5"/>
  <c r="N77" i="5"/>
  <c r="P76" i="5"/>
  <c r="N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P68" i="5"/>
  <c r="N68" i="5"/>
  <c r="P67" i="5"/>
  <c r="N67" i="5"/>
  <c r="P66" i="5"/>
  <c r="N66" i="5"/>
  <c r="P65" i="5"/>
  <c r="N65" i="5"/>
  <c r="P64" i="5"/>
  <c r="N64" i="5"/>
  <c r="P63" i="5"/>
  <c r="N63" i="5"/>
  <c r="P62" i="5"/>
  <c r="N62" i="5"/>
  <c r="P61" i="5"/>
  <c r="N61" i="5"/>
  <c r="P60" i="5"/>
  <c r="N60" i="5"/>
  <c r="P59" i="5"/>
  <c r="N59" i="5"/>
  <c r="P58" i="5"/>
  <c r="N58" i="5"/>
  <c r="P57" i="5"/>
  <c r="N57" i="5"/>
  <c r="P56" i="5"/>
  <c r="N56" i="5"/>
  <c r="P55" i="5"/>
  <c r="N55" i="5"/>
  <c r="P54" i="5"/>
  <c r="N54" i="5"/>
  <c r="P53" i="5"/>
  <c r="N53" i="5"/>
  <c r="P52" i="5"/>
  <c r="N52" i="5"/>
  <c r="P51" i="5"/>
  <c r="N51" i="5"/>
  <c r="P50" i="5"/>
  <c r="N50" i="5"/>
  <c r="P49" i="5"/>
  <c r="N49" i="5"/>
  <c r="P48" i="5"/>
  <c r="N48" i="5"/>
  <c r="P47" i="5"/>
  <c r="N47" i="5"/>
  <c r="P46" i="5"/>
  <c r="N46" i="5"/>
  <c r="P45" i="5"/>
  <c r="N45" i="5"/>
  <c r="P44" i="5"/>
  <c r="N44" i="5"/>
  <c r="P43" i="5"/>
  <c r="N43" i="5"/>
  <c r="P42" i="5"/>
  <c r="N42" i="5"/>
  <c r="P41" i="5"/>
  <c r="N41" i="5"/>
  <c r="P40" i="5"/>
  <c r="N40" i="5"/>
  <c r="P39" i="5"/>
  <c r="N39" i="5"/>
  <c r="P38" i="5"/>
  <c r="N38" i="5"/>
  <c r="P37" i="5"/>
  <c r="N37" i="5"/>
  <c r="P36" i="5"/>
  <c r="N36" i="5"/>
  <c r="P35" i="5"/>
  <c r="N35" i="5"/>
  <c r="P34" i="5"/>
  <c r="N34" i="5"/>
  <c r="P33" i="5"/>
  <c r="N33" i="5"/>
  <c r="P32" i="5"/>
  <c r="N32" i="5"/>
  <c r="P31" i="5"/>
  <c r="N31" i="5"/>
  <c r="P30" i="5"/>
  <c r="N30" i="5"/>
  <c r="P29" i="5"/>
  <c r="N29" i="5"/>
  <c r="P28" i="5"/>
  <c r="N28" i="5"/>
  <c r="P27" i="5"/>
  <c r="N27" i="5"/>
  <c r="P26" i="5"/>
  <c r="N26" i="5"/>
  <c r="P25" i="5"/>
  <c r="N25" i="5"/>
  <c r="P24" i="5"/>
  <c r="N24" i="5"/>
  <c r="P23" i="5"/>
  <c r="N23" i="5"/>
  <c r="P22" i="5"/>
  <c r="N22" i="5"/>
  <c r="P21" i="5"/>
  <c r="N21" i="5"/>
  <c r="P20" i="5"/>
  <c r="N20" i="5"/>
  <c r="P19" i="5"/>
  <c r="N19" i="5"/>
  <c r="P18" i="5"/>
  <c r="N18" i="5"/>
  <c r="P17" i="5"/>
  <c r="N17" i="5"/>
  <c r="P16" i="5"/>
  <c r="N16" i="5"/>
  <c r="P15" i="5"/>
  <c r="N15" i="5"/>
  <c r="P14" i="5"/>
  <c r="N14" i="5"/>
  <c r="P13" i="5"/>
  <c r="N13" i="5"/>
  <c r="P12" i="5"/>
  <c r="N12" i="5"/>
  <c r="P11" i="5"/>
  <c r="N11" i="5"/>
  <c r="P10" i="5"/>
  <c r="N10" i="5"/>
  <c r="P9" i="5"/>
  <c r="N9" i="5"/>
  <c r="P8" i="5"/>
  <c r="N8" i="5"/>
  <c r="P7" i="5"/>
  <c r="N7" i="5"/>
  <c r="P6" i="5"/>
  <c r="N6" i="5"/>
  <c r="P5" i="5"/>
  <c r="N5" i="5"/>
  <c r="P4" i="5"/>
  <c r="N4" i="5"/>
  <c r="P213" i="4"/>
  <c r="N213" i="4"/>
  <c r="P212" i="4"/>
  <c r="N212" i="4"/>
  <c r="P211" i="4"/>
  <c r="N211" i="4"/>
  <c r="P210" i="4"/>
  <c r="N210" i="4"/>
  <c r="P209" i="4"/>
  <c r="N209" i="4"/>
  <c r="P208" i="4"/>
  <c r="N208" i="4"/>
  <c r="P207" i="4"/>
  <c r="N207" i="4"/>
  <c r="P206" i="4"/>
  <c r="N206" i="4"/>
  <c r="P205" i="4"/>
  <c r="N205" i="4"/>
  <c r="P204" i="4"/>
  <c r="N204" i="4"/>
  <c r="P203" i="4"/>
  <c r="N203" i="4"/>
  <c r="P202" i="4"/>
  <c r="N202" i="4"/>
  <c r="P201" i="4"/>
  <c r="N201" i="4"/>
  <c r="P200" i="4"/>
  <c r="N200" i="4"/>
  <c r="P199" i="4"/>
  <c r="N199" i="4"/>
  <c r="P198" i="4"/>
  <c r="N198" i="4"/>
  <c r="P197" i="4"/>
  <c r="N197" i="4"/>
  <c r="P196" i="4"/>
  <c r="N196" i="4"/>
  <c r="P195" i="4"/>
  <c r="N195" i="4"/>
  <c r="P194" i="4"/>
  <c r="N194" i="4"/>
  <c r="P193" i="4"/>
  <c r="N193" i="4"/>
  <c r="P192" i="4"/>
  <c r="N192" i="4"/>
  <c r="P191" i="4"/>
  <c r="N191" i="4"/>
  <c r="P190" i="4"/>
  <c r="N190" i="4"/>
  <c r="P189" i="4"/>
  <c r="N189" i="4"/>
  <c r="P188" i="4"/>
  <c r="N188" i="4"/>
  <c r="P187" i="4"/>
  <c r="N187" i="4"/>
  <c r="P186" i="4"/>
  <c r="N186" i="4"/>
  <c r="P185" i="4"/>
  <c r="N185" i="4"/>
  <c r="P184" i="4"/>
  <c r="N184" i="4"/>
  <c r="P183" i="4"/>
  <c r="N183" i="4"/>
  <c r="P182" i="4"/>
  <c r="N182" i="4"/>
  <c r="P181" i="4"/>
  <c r="N181" i="4"/>
  <c r="P180" i="4"/>
  <c r="N180" i="4"/>
  <c r="P179" i="4"/>
  <c r="N179" i="4"/>
  <c r="P178" i="4"/>
  <c r="N178" i="4"/>
  <c r="P177" i="4"/>
  <c r="N177" i="4"/>
  <c r="P176" i="4"/>
  <c r="N176" i="4"/>
  <c r="P175" i="4"/>
  <c r="N175" i="4"/>
  <c r="P174" i="4"/>
  <c r="N174" i="4"/>
  <c r="P173" i="4"/>
  <c r="N173" i="4"/>
  <c r="P172" i="4"/>
  <c r="N172" i="4"/>
  <c r="P171" i="4"/>
  <c r="N171" i="4"/>
  <c r="P170" i="4"/>
  <c r="N170" i="4"/>
  <c r="P169" i="4"/>
  <c r="N169" i="4"/>
  <c r="P168" i="4"/>
  <c r="N168" i="4"/>
  <c r="P167" i="4"/>
  <c r="N167" i="4"/>
  <c r="P166" i="4"/>
  <c r="N166" i="4"/>
  <c r="P165" i="4"/>
  <c r="N165" i="4"/>
  <c r="P164" i="4"/>
  <c r="N164" i="4"/>
  <c r="P163" i="4"/>
  <c r="N163" i="4"/>
  <c r="P162" i="4"/>
  <c r="N162" i="4"/>
  <c r="P161" i="4"/>
  <c r="N161" i="4"/>
  <c r="P160" i="4"/>
  <c r="N160" i="4"/>
  <c r="P159" i="4"/>
  <c r="N159" i="4"/>
  <c r="P158" i="4"/>
  <c r="N158" i="4"/>
  <c r="P157" i="4"/>
  <c r="N157" i="4"/>
  <c r="P156" i="4"/>
  <c r="N156" i="4"/>
  <c r="P155" i="4"/>
  <c r="N155" i="4"/>
  <c r="P154" i="4"/>
  <c r="N154" i="4"/>
  <c r="P153" i="4"/>
  <c r="N153" i="4"/>
  <c r="P152" i="4"/>
  <c r="N152" i="4"/>
  <c r="P151" i="4"/>
  <c r="N151" i="4"/>
  <c r="P150" i="4"/>
  <c r="N150" i="4"/>
  <c r="P149" i="4"/>
  <c r="N149" i="4"/>
  <c r="P148" i="4"/>
  <c r="N148" i="4"/>
  <c r="P147" i="4"/>
  <c r="N147" i="4"/>
  <c r="P146" i="4"/>
  <c r="N146" i="4"/>
  <c r="P145" i="4"/>
  <c r="N145" i="4"/>
  <c r="P144" i="4"/>
  <c r="N144" i="4"/>
  <c r="P143" i="4"/>
  <c r="N143" i="4"/>
  <c r="P142" i="4"/>
  <c r="N142" i="4"/>
  <c r="P141" i="4"/>
  <c r="N141" i="4"/>
  <c r="P140" i="4"/>
  <c r="N140" i="4"/>
  <c r="P139" i="4"/>
  <c r="N139" i="4"/>
  <c r="P138" i="4"/>
  <c r="N138" i="4"/>
  <c r="P137" i="4"/>
  <c r="N137" i="4"/>
  <c r="P136" i="4"/>
  <c r="N136" i="4"/>
  <c r="P135" i="4"/>
  <c r="N135" i="4"/>
  <c r="P134" i="4"/>
  <c r="N134" i="4"/>
  <c r="P133" i="4"/>
  <c r="N133" i="4"/>
  <c r="P132" i="4"/>
  <c r="N132" i="4"/>
  <c r="P131" i="4"/>
  <c r="N131" i="4"/>
  <c r="P130" i="4"/>
  <c r="N130" i="4"/>
  <c r="P129" i="4"/>
  <c r="N129" i="4"/>
  <c r="P128" i="4"/>
  <c r="N128" i="4"/>
  <c r="P127" i="4"/>
  <c r="N127" i="4"/>
  <c r="P126" i="4"/>
  <c r="N126" i="4"/>
  <c r="P125" i="4"/>
  <c r="N125" i="4"/>
  <c r="P124" i="4"/>
  <c r="N124" i="4"/>
  <c r="P123" i="4"/>
  <c r="N123" i="4"/>
  <c r="P122" i="4"/>
  <c r="N122" i="4"/>
  <c r="P121" i="4"/>
  <c r="N121" i="4"/>
  <c r="P120" i="4"/>
  <c r="N120" i="4"/>
  <c r="P119" i="4"/>
  <c r="N119" i="4"/>
  <c r="P118" i="4"/>
  <c r="N118" i="4"/>
  <c r="P117" i="4"/>
  <c r="N117" i="4"/>
  <c r="P116" i="4"/>
  <c r="N116" i="4"/>
  <c r="P115" i="4"/>
  <c r="N115" i="4"/>
  <c r="P114" i="4"/>
  <c r="N114" i="4"/>
  <c r="P113" i="4"/>
  <c r="N113" i="4"/>
  <c r="P112" i="4"/>
  <c r="N112" i="4"/>
  <c r="P111" i="4"/>
  <c r="N111" i="4"/>
  <c r="P110" i="4"/>
  <c r="N110" i="4"/>
  <c r="P109" i="4"/>
  <c r="N109" i="4"/>
  <c r="P108" i="4"/>
  <c r="N108" i="4"/>
  <c r="P107" i="4"/>
  <c r="N107" i="4"/>
  <c r="P106" i="4"/>
  <c r="N106" i="4"/>
  <c r="P105" i="4"/>
  <c r="N105" i="4"/>
  <c r="P104" i="4"/>
  <c r="N104" i="4"/>
  <c r="P103" i="4"/>
  <c r="N103" i="4"/>
  <c r="P102" i="4"/>
  <c r="N102" i="4"/>
  <c r="P101" i="4"/>
  <c r="N101" i="4"/>
  <c r="P100" i="4"/>
  <c r="N100" i="4"/>
  <c r="P99" i="4"/>
  <c r="N99" i="4"/>
  <c r="P98" i="4"/>
  <c r="N98" i="4"/>
  <c r="P97" i="4"/>
  <c r="N97" i="4"/>
  <c r="P96" i="4"/>
  <c r="N96" i="4"/>
  <c r="P95" i="4"/>
  <c r="N95" i="4"/>
  <c r="P94" i="4"/>
  <c r="N94" i="4"/>
  <c r="P93" i="4"/>
  <c r="N93" i="4"/>
  <c r="P92" i="4"/>
  <c r="N92" i="4"/>
  <c r="P91" i="4"/>
  <c r="N91" i="4"/>
  <c r="P90" i="4"/>
  <c r="N90" i="4"/>
  <c r="P89" i="4"/>
  <c r="N89" i="4"/>
  <c r="P88" i="4"/>
  <c r="N88" i="4"/>
  <c r="P87" i="4"/>
  <c r="N87" i="4"/>
  <c r="P86" i="4"/>
  <c r="N86" i="4"/>
  <c r="P85" i="4"/>
  <c r="N85" i="4"/>
  <c r="P84" i="4"/>
  <c r="N84" i="4"/>
  <c r="P83" i="4"/>
  <c r="N83" i="4"/>
  <c r="P82" i="4"/>
  <c r="N82" i="4"/>
  <c r="P81" i="4"/>
  <c r="N81" i="4"/>
  <c r="P80" i="4"/>
  <c r="N80" i="4"/>
  <c r="P79" i="4"/>
  <c r="N79" i="4"/>
  <c r="P78" i="4"/>
  <c r="N78" i="4"/>
  <c r="P77" i="4"/>
  <c r="N77" i="4"/>
  <c r="P76" i="4"/>
  <c r="N76" i="4"/>
  <c r="P75" i="4"/>
  <c r="N75" i="4"/>
  <c r="P74" i="4"/>
  <c r="N74" i="4"/>
  <c r="P73" i="4"/>
  <c r="N73" i="4"/>
  <c r="P72" i="4"/>
  <c r="N72" i="4"/>
  <c r="P71" i="4"/>
  <c r="N71" i="4"/>
  <c r="P70" i="4"/>
  <c r="N70" i="4"/>
  <c r="P69" i="4"/>
  <c r="N69" i="4"/>
  <c r="P68" i="4"/>
  <c r="N68" i="4"/>
  <c r="P67" i="4"/>
  <c r="N67" i="4"/>
  <c r="P66" i="4"/>
  <c r="N66" i="4"/>
  <c r="P65" i="4"/>
  <c r="N65" i="4"/>
  <c r="P64" i="4"/>
  <c r="N64" i="4"/>
  <c r="P63" i="4"/>
  <c r="N63" i="4"/>
  <c r="P62" i="4"/>
  <c r="N62" i="4"/>
  <c r="P61" i="4"/>
  <c r="N61" i="4"/>
  <c r="P60" i="4"/>
  <c r="N60" i="4"/>
  <c r="P59" i="4"/>
  <c r="N59" i="4"/>
  <c r="P58" i="4"/>
  <c r="N58" i="4"/>
  <c r="P57" i="4"/>
  <c r="N57" i="4"/>
  <c r="P56" i="4"/>
  <c r="N56" i="4"/>
  <c r="P55" i="4"/>
  <c r="N55" i="4"/>
  <c r="P54" i="4"/>
  <c r="N54" i="4"/>
  <c r="P53" i="4"/>
  <c r="N53" i="4"/>
  <c r="P52" i="4"/>
  <c r="N52" i="4"/>
  <c r="P51" i="4"/>
  <c r="N51" i="4"/>
  <c r="P50" i="4"/>
  <c r="N50" i="4"/>
  <c r="P49" i="4"/>
  <c r="N49" i="4"/>
  <c r="P48" i="4"/>
  <c r="N48" i="4"/>
  <c r="P47" i="4"/>
  <c r="N47" i="4"/>
  <c r="P46" i="4"/>
  <c r="N46" i="4"/>
  <c r="P45" i="4"/>
  <c r="N45" i="4"/>
  <c r="P44" i="4"/>
  <c r="N44" i="4"/>
  <c r="P43" i="4"/>
  <c r="N43" i="4"/>
  <c r="P42" i="4"/>
  <c r="N42" i="4"/>
  <c r="P41" i="4"/>
  <c r="N41" i="4"/>
  <c r="P40" i="4"/>
  <c r="N40" i="4"/>
  <c r="P39" i="4"/>
  <c r="N39" i="4"/>
  <c r="P38" i="4"/>
  <c r="N38" i="4"/>
  <c r="P37" i="4"/>
  <c r="N37" i="4"/>
  <c r="P36" i="4"/>
  <c r="N36" i="4"/>
  <c r="P35" i="4"/>
  <c r="N35" i="4"/>
  <c r="P34" i="4"/>
  <c r="N34" i="4"/>
  <c r="P33" i="4"/>
  <c r="N33" i="4"/>
  <c r="P32" i="4"/>
  <c r="N32" i="4"/>
  <c r="P31" i="4"/>
  <c r="N31" i="4"/>
  <c r="P30" i="4"/>
  <c r="N30" i="4"/>
  <c r="P29" i="4"/>
  <c r="N29" i="4"/>
  <c r="P28" i="4"/>
  <c r="N28" i="4"/>
  <c r="P27" i="4"/>
  <c r="N27" i="4"/>
  <c r="P26" i="4"/>
  <c r="N26" i="4"/>
  <c r="P25" i="4"/>
  <c r="N25" i="4"/>
  <c r="P24" i="4"/>
  <c r="N24" i="4"/>
  <c r="P23" i="4"/>
  <c r="N23" i="4"/>
  <c r="P22" i="4"/>
  <c r="N22" i="4"/>
  <c r="P21" i="4"/>
  <c r="N21" i="4"/>
  <c r="P20" i="4"/>
  <c r="N20" i="4"/>
  <c r="P19" i="4"/>
  <c r="N19" i="4"/>
  <c r="P18" i="4"/>
  <c r="N18" i="4"/>
  <c r="P17" i="4"/>
  <c r="N17" i="4"/>
  <c r="P16" i="4"/>
  <c r="N16" i="4"/>
  <c r="P15" i="4"/>
  <c r="N15" i="4"/>
  <c r="P14" i="4"/>
  <c r="N14" i="4"/>
  <c r="P13" i="4"/>
  <c r="N13" i="4"/>
  <c r="P12" i="4"/>
  <c r="N12" i="4"/>
  <c r="P11" i="4"/>
  <c r="N11" i="4"/>
  <c r="P10" i="4"/>
  <c r="N10" i="4"/>
  <c r="P9" i="4"/>
  <c r="N9" i="4"/>
  <c r="P8" i="4"/>
  <c r="N8" i="4"/>
  <c r="P7" i="4"/>
  <c r="N7" i="4"/>
  <c r="P6" i="4"/>
  <c r="N6" i="4"/>
  <c r="P5" i="4"/>
  <c r="N5" i="4"/>
  <c r="P4" i="4"/>
  <c r="N4" i="4"/>
  <c r="P213" i="2"/>
  <c r="N213" i="2"/>
  <c r="P212" i="2"/>
  <c r="N212" i="2"/>
  <c r="P211" i="2"/>
  <c r="N211" i="2"/>
  <c r="P210" i="2"/>
  <c r="N210" i="2"/>
  <c r="P209" i="2"/>
  <c r="N209" i="2"/>
  <c r="P208" i="2"/>
  <c r="N208" i="2"/>
  <c r="P207" i="2"/>
  <c r="N207" i="2"/>
  <c r="P206" i="2"/>
  <c r="N206" i="2"/>
  <c r="P205" i="2"/>
  <c r="N205" i="2"/>
  <c r="P204" i="2"/>
  <c r="N204" i="2"/>
  <c r="P203" i="2"/>
  <c r="N203" i="2"/>
  <c r="P202" i="2"/>
  <c r="N202" i="2"/>
  <c r="P201" i="2"/>
  <c r="N201" i="2"/>
  <c r="P200" i="2"/>
  <c r="N200" i="2"/>
  <c r="P199" i="2"/>
  <c r="N199" i="2"/>
  <c r="P198" i="2"/>
  <c r="N198" i="2"/>
  <c r="P197" i="2"/>
  <c r="N197" i="2"/>
  <c r="P196" i="2"/>
  <c r="N196" i="2"/>
  <c r="P195" i="2"/>
  <c r="N195" i="2"/>
  <c r="P194" i="2"/>
  <c r="N194" i="2"/>
  <c r="P193" i="2"/>
  <c r="N193" i="2"/>
  <c r="P192" i="2"/>
  <c r="N192" i="2"/>
  <c r="P191" i="2"/>
  <c r="N191" i="2"/>
  <c r="P190" i="2"/>
  <c r="N190" i="2"/>
  <c r="P189" i="2"/>
  <c r="N189" i="2"/>
  <c r="P188" i="2"/>
  <c r="N188" i="2"/>
  <c r="P187" i="2"/>
  <c r="N187" i="2"/>
  <c r="P186" i="2"/>
  <c r="N186" i="2"/>
  <c r="P185" i="2"/>
  <c r="N185" i="2"/>
  <c r="P184" i="2"/>
  <c r="N184" i="2"/>
  <c r="P183" i="2"/>
  <c r="N183" i="2"/>
  <c r="P182" i="2"/>
  <c r="N182" i="2"/>
  <c r="P181" i="2"/>
  <c r="N181" i="2"/>
  <c r="P180" i="2"/>
  <c r="N180" i="2"/>
  <c r="P179" i="2"/>
  <c r="N179" i="2"/>
  <c r="P178" i="2"/>
  <c r="N178" i="2"/>
  <c r="P177" i="2"/>
  <c r="N177" i="2"/>
  <c r="P176" i="2"/>
  <c r="N176" i="2"/>
  <c r="P175" i="2"/>
  <c r="N175" i="2"/>
  <c r="P174" i="2"/>
  <c r="N174" i="2"/>
  <c r="P173" i="2"/>
  <c r="N173" i="2"/>
  <c r="P172" i="2"/>
  <c r="N172" i="2"/>
  <c r="P171" i="2"/>
  <c r="N171" i="2"/>
  <c r="P170" i="2"/>
  <c r="N170" i="2"/>
  <c r="P169" i="2"/>
  <c r="N169" i="2"/>
  <c r="P168" i="2"/>
  <c r="N168" i="2"/>
  <c r="P167" i="2"/>
  <c r="N167" i="2"/>
  <c r="P166" i="2"/>
  <c r="N166" i="2"/>
  <c r="P165" i="2"/>
  <c r="N165" i="2"/>
  <c r="P164" i="2"/>
  <c r="N164" i="2"/>
  <c r="P163" i="2"/>
  <c r="N163" i="2"/>
  <c r="P162" i="2"/>
  <c r="N162" i="2"/>
  <c r="P161" i="2"/>
  <c r="N161" i="2"/>
  <c r="P160" i="2"/>
  <c r="N160" i="2"/>
  <c r="P159" i="2"/>
  <c r="N159" i="2"/>
  <c r="P158" i="2"/>
  <c r="N158" i="2"/>
  <c r="P157" i="2"/>
  <c r="N157" i="2"/>
  <c r="P156" i="2"/>
  <c r="N156" i="2"/>
  <c r="P155" i="2"/>
  <c r="N155" i="2"/>
  <c r="P154" i="2"/>
  <c r="N154" i="2"/>
  <c r="P153" i="2"/>
  <c r="N153" i="2"/>
  <c r="P152" i="2"/>
  <c r="N152" i="2"/>
  <c r="P151" i="2"/>
  <c r="N151" i="2"/>
  <c r="P150" i="2"/>
  <c r="N150" i="2"/>
  <c r="P149" i="2"/>
  <c r="N149" i="2"/>
  <c r="P148" i="2"/>
  <c r="N148" i="2"/>
  <c r="P147" i="2"/>
  <c r="N147" i="2"/>
  <c r="P146" i="2"/>
  <c r="N146" i="2"/>
  <c r="P145" i="2"/>
  <c r="N145" i="2"/>
  <c r="P144" i="2"/>
  <c r="N144" i="2"/>
  <c r="P143" i="2"/>
  <c r="N143" i="2"/>
  <c r="P142" i="2"/>
  <c r="N142" i="2"/>
  <c r="P141" i="2"/>
  <c r="N141" i="2"/>
  <c r="P140" i="2"/>
  <c r="N140" i="2"/>
  <c r="P139" i="2"/>
  <c r="N139" i="2"/>
  <c r="P138" i="2"/>
  <c r="N138" i="2"/>
  <c r="P137" i="2"/>
  <c r="N137" i="2"/>
  <c r="P136" i="2"/>
  <c r="N136" i="2"/>
  <c r="P135" i="2"/>
  <c r="N135" i="2"/>
  <c r="P134" i="2"/>
  <c r="N134" i="2"/>
  <c r="P133" i="2"/>
  <c r="N133" i="2"/>
  <c r="P132" i="2"/>
  <c r="N132" i="2"/>
  <c r="P131" i="2"/>
  <c r="N131" i="2"/>
  <c r="P130" i="2"/>
  <c r="N130" i="2"/>
  <c r="P129" i="2"/>
  <c r="N129" i="2"/>
  <c r="P128" i="2"/>
  <c r="N128" i="2"/>
  <c r="P127" i="2"/>
  <c r="N127" i="2"/>
  <c r="P126" i="2"/>
  <c r="N126" i="2"/>
  <c r="P125" i="2"/>
  <c r="N125" i="2"/>
  <c r="P124" i="2"/>
  <c r="N124" i="2"/>
  <c r="P123" i="2"/>
  <c r="N123" i="2"/>
  <c r="P122" i="2"/>
  <c r="N122" i="2"/>
  <c r="P121" i="2"/>
  <c r="N121" i="2"/>
  <c r="P120" i="2"/>
  <c r="N120" i="2"/>
  <c r="P119" i="2"/>
  <c r="N119" i="2"/>
  <c r="P118" i="2"/>
  <c r="N118" i="2"/>
  <c r="P117" i="2"/>
  <c r="N117" i="2"/>
  <c r="P116" i="2"/>
  <c r="N116" i="2"/>
  <c r="P115" i="2"/>
  <c r="N115" i="2"/>
  <c r="P114" i="2"/>
  <c r="N114" i="2"/>
  <c r="P113" i="2"/>
  <c r="N113" i="2"/>
  <c r="P112" i="2"/>
  <c r="N112" i="2"/>
  <c r="P111" i="2"/>
  <c r="N111" i="2"/>
  <c r="P110" i="2"/>
  <c r="N110" i="2"/>
  <c r="P109" i="2"/>
  <c r="N109" i="2"/>
  <c r="P108" i="2"/>
  <c r="N108" i="2"/>
  <c r="P107" i="2"/>
  <c r="N107" i="2"/>
  <c r="P106" i="2"/>
  <c r="N106" i="2"/>
  <c r="P105" i="2"/>
  <c r="N105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2" i="2"/>
  <c r="N92" i="2"/>
  <c r="P91" i="2"/>
  <c r="N91" i="2"/>
  <c r="P90" i="2"/>
  <c r="N90" i="2"/>
  <c r="P89" i="2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2" i="2"/>
  <c r="N82" i="2"/>
  <c r="P81" i="2"/>
  <c r="N81" i="2"/>
  <c r="P80" i="2"/>
  <c r="N80" i="2"/>
  <c r="P79" i="2"/>
  <c r="N79" i="2"/>
  <c r="P78" i="2"/>
  <c r="N78" i="2"/>
  <c r="P77" i="2"/>
  <c r="N77" i="2"/>
  <c r="P76" i="2"/>
  <c r="N76" i="2"/>
  <c r="P75" i="2"/>
  <c r="N75" i="2"/>
  <c r="P74" i="2"/>
  <c r="N74" i="2"/>
  <c r="P73" i="2"/>
  <c r="N73" i="2"/>
  <c r="P72" i="2"/>
  <c r="N72" i="2"/>
  <c r="P71" i="2"/>
  <c r="N71" i="2"/>
  <c r="P70" i="2"/>
  <c r="N70" i="2"/>
  <c r="P69" i="2"/>
  <c r="N69" i="2"/>
  <c r="P68" i="2"/>
  <c r="N68" i="2"/>
  <c r="P67" i="2"/>
  <c r="N67" i="2"/>
  <c r="P66" i="2"/>
  <c r="N66" i="2"/>
  <c r="P65" i="2"/>
  <c r="N65" i="2"/>
  <c r="P64" i="2"/>
  <c r="N64" i="2"/>
  <c r="P63" i="2"/>
  <c r="N63" i="2"/>
  <c r="P62" i="2"/>
  <c r="N62" i="2"/>
  <c r="P61" i="2"/>
  <c r="N61" i="2"/>
  <c r="P60" i="2"/>
  <c r="N60" i="2"/>
  <c r="P59" i="2"/>
  <c r="N59" i="2"/>
  <c r="P58" i="2"/>
  <c r="N58" i="2"/>
  <c r="P57" i="2"/>
  <c r="N57" i="2"/>
  <c r="P56" i="2"/>
  <c r="N56" i="2"/>
  <c r="P55" i="2"/>
  <c r="N55" i="2"/>
  <c r="P54" i="2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N46" i="2"/>
  <c r="P45" i="2"/>
  <c r="N45" i="2"/>
  <c r="P44" i="2"/>
  <c r="N44" i="2"/>
  <c r="P43" i="2"/>
  <c r="N43" i="2"/>
  <c r="P42" i="2"/>
  <c r="N42" i="2"/>
  <c r="P41" i="2"/>
  <c r="N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P10" i="2"/>
  <c r="N10" i="2"/>
  <c r="P9" i="2"/>
  <c r="N9" i="2"/>
  <c r="P8" i="2"/>
  <c r="N8" i="2"/>
  <c r="P7" i="2"/>
  <c r="N7" i="2"/>
  <c r="P6" i="2"/>
  <c r="N6" i="2"/>
  <c r="P5" i="2"/>
  <c r="N5" i="2"/>
  <c r="N4" i="2"/>
  <c r="BC19" i="6" l="1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E19" i="6"/>
  <c r="CK19" i="6" s="1"/>
  <c r="BE18" i="6"/>
  <c r="CK18" i="6" s="1"/>
  <c r="BE17" i="6"/>
  <c r="CK17" i="6" s="1"/>
  <c r="BE16" i="6"/>
  <c r="CK16" i="6" s="1"/>
  <c r="BE15" i="6"/>
  <c r="CK15" i="6" s="1"/>
  <c r="BE14" i="6"/>
  <c r="CK14" i="6" s="1"/>
  <c r="BE13" i="6"/>
  <c r="CK13" i="6" s="1"/>
  <c r="BE12" i="6"/>
  <c r="CK12" i="6" s="1"/>
  <c r="BE11" i="6"/>
  <c r="CK11" i="6" s="1"/>
  <c r="BE10" i="6"/>
  <c r="CK10" i="6" s="1"/>
  <c r="BE9" i="6"/>
  <c r="CK9" i="6" s="1"/>
  <c r="BE8" i="6"/>
  <c r="CK8" i="6" s="1"/>
  <c r="BE7" i="6"/>
  <c r="CK7" i="6" s="1"/>
  <c r="BE6" i="6"/>
  <c r="CK6" i="6" s="1"/>
  <c r="BE5" i="6"/>
  <c r="CK5" i="6" s="1"/>
  <c r="BE4" i="6"/>
  <c r="CJ16" i="6" l="1"/>
  <c r="BN16" i="6"/>
  <c r="CK4" i="6"/>
  <c r="CK26" i="6" s="1"/>
  <c r="CJ4" i="6"/>
  <c r="BN4" i="6"/>
  <c r="CJ12" i="6"/>
  <c r="BN12" i="6"/>
  <c r="CJ8" i="6"/>
  <c r="BN8" i="6"/>
  <c r="CJ13" i="6"/>
  <c r="BN13" i="6"/>
  <c r="CJ6" i="6"/>
  <c r="BN6" i="6"/>
  <c r="CJ14" i="6"/>
  <c r="BN14" i="6"/>
  <c r="CJ5" i="6"/>
  <c r="BN5" i="6"/>
  <c r="CJ7" i="6"/>
  <c r="BN7" i="6"/>
  <c r="CJ15" i="6"/>
  <c r="BN15" i="6"/>
  <c r="CJ9" i="6"/>
  <c r="BN9" i="6"/>
  <c r="CJ17" i="6"/>
  <c r="BN17" i="6"/>
  <c r="CJ10" i="6"/>
  <c r="BN10" i="6"/>
  <c r="CJ18" i="6"/>
  <c r="BN18" i="6"/>
  <c r="CJ11" i="6"/>
  <c r="BN11" i="6"/>
  <c r="CJ19" i="6"/>
  <c r="BN19" i="6"/>
  <c r="BO11" i="6"/>
  <c r="BM11" i="6"/>
  <c r="BM5" i="6"/>
  <c r="BO5" i="6"/>
  <c r="BO6" i="6"/>
  <c r="BM6" i="6"/>
  <c r="BO14" i="6"/>
  <c r="BM14" i="6"/>
  <c r="BO7" i="6"/>
  <c r="BM7" i="6"/>
  <c r="BO15" i="6"/>
  <c r="BM15" i="6"/>
  <c r="BM12" i="6"/>
  <c r="BO12" i="6"/>
  <c r="BM9" i="6"/>
  <c r="BO9" i="6"/>
  <c r="BM4" i="6"/>
  <c r="BO4" i="6"/>
  <c r="BM13" i="6"/>
  <c r="BO13" i="6"/>
  <c r="BM8" i="6"/>
  <c r="BO8" i="6"/>
  <c r="BM16" i="6"/>
  <c r="BO16" i="6"/>
  <c r="BM17" i="6"/>
  <c r="BO17" i="6"/>
  <c r="BO10" i="6"/>
  <c r="BM10" i="6"/>
  <c r="BO18" i="6"/>
  <c r="BM18" i="6"/>
  <c r="BO19" i="6"/>
  <c r="BM19" i="6"/>
  <c r="CQ11" i="6" l="1"/>
  <c r="CR11" i="6"/>
  <c r="CQ14" i="6"/>
  <c r="CR14" i="6"/>
  <c r="CR12" i="6"/>
  <c r="CQ12" i="6"/>
  <c r="BN26" i="6"/>
  <c r="CR9" i="6"/>
  <c r="CQ9" i="6"/>
  <c r="CR18" i="6"/>
  <c r="CQ18" i="6"/>
  <c r="CR15" i="6"/>
  <c r="CQ15" i="6"/>
  <c r="CR6" i="6"/>
  <c r="CQ6" i="6"/>
  <c r="CJ26" i="6"/>
  <c r="CQ4" i="6"/>
  <c r="CR4" i="6"/>
  <c r="CQ10" i="6"/>
  <c r="CR10" i="6"/>
  <c r="CR7" i="6"/>
  <c r="CQ7" i="6"/>
  <c r="CR13" i="6"/>
  <c r="CQ13" i="6"/>
  <c r="CQ19" i="6"/>
  <c r="CR19" i="6"/>
  <c r="CQ17" i="6"/>
  <c r="CR17" i="6"/>
  <c r="CQ5" i="6"/>
  <c r="CR5" i="6"/>
  <c r="CQ8" i="6"/>
  <c r="CR8" i="6"/>
  <c r="CR16" i="6"/>
  <c r="CQ16" i="6"/>
  <c r="CS77" i="5"/>
  <c r="CS70" i="5"/>
  <c r="CS60" i="5"/>
  <c r="CS39" i="5"/>
  <c r="CS32" i="5"/>
  <c r="CS18" i="5"/>
  <c r="CS16" i="5"/>
  <c r="CS15" i="5"/>
  <c r="CR26" i="6" l="1"/>
  <c r="CQ26" i="6"/>
  <c r="BJ84" i="5"/>
  <c r="CS14" i="5"/>
  <c r="BJ85" i="5"/>
  <c r="BH26" i="6"/>
  <c r="BG26" i="6"/>
  <c r="BL85" i="5" l="1"/>
  <c r="CS5" i="5"/>
  <c r="AZ84" i="5"/>
  <c r="BE79" i="5"/>
  <c r="CK79" i="5" s="1"/>
  <c r="BC79" i="5"/>
  <c r="BE78" i="5"/>
  <c r="CK78" i="5" s="1"/>
  <c r="BC78" i="5"/>
  <c r="BE77" i="5"/>
  <c r="CK77" i="5" s="1"/>
  <c r="BC77" i="5"/>
  <c r="BE76" i="5"/>
  <c r="CK76" i="5" s="1"/>
  <c r="BC76" i="5"/>
  <c r="BE75" i="5"/>
  <c r="CK75" i="5" s="1"/>
  <c r="BC75" i="5"/>
  <c r="BE74" i="5"/>
  <c r="CK74" i="5" s="1"/>
  <c r="BC74" i="5"/>
  <c r="BE73" i="5"/>
  <c r="CK73" i="5" s="1"/>
  <c r="BC73" i="5"/>
  <c r="BE72" i="5"/>
  <c r="CK72" i="5" s="1"/>
  <c r="BC72" i="5"/>
  <c r="BE71" i="5"/>
  <c r="CK71" i="5" s="1"/>
  <c r="BC71" i="5"/>
  <c r="BE70" i="5"/>
  <c r="CK70" i="5" s="1"/>
  <c r="BC70" i="5"/>
  <c r="BE69" i="5"/>
  <c r="CK69" i="5" s="1"/>
  <c r="BC69" i="5"/>
  <c r="BE68" i="5"/>
  <c r="CK68" i="5" s="1"/>
  <c r="BC68" i="5"/>
  <c r="BE67" i="5"/>
  <c r="CK67" i="5" s="1"/>
  <c r="BC67" i="5"/>
  <c r="BE66" i="5"/>
  <c r="CK66" i="5" s="1"/>
  <c r="BC66" i="5"/>
  <c r="BE65" i="5"/>
  <c r="CK65" i="5" s="1"/>
  <c r="BC65" i="5"/>
  <c r="BE64" i="5"/>
  <c r="CK64" i="5" s="1"/>
  <c r="BC64" i="5"/>
  <c r="BE63" i="5"/>
  <c r="CK63" i="5" s="1"/>
  <c r="BC63" i="5"/>
  <c r="BE62" i="5"/>
  <c r="CK62" i="5" s="1"/>
  <c r="BC62" i="5"/>
  <c r="BE61" i="5"/>
  <c r="CK61" i="5" s="1"/>
  <c r="BC61" i="5"/>
  <c r="BE60" i="5"/>
  <c r="CK60" i="5" s="1"/>
  <c r="BC60" i="5"/>
  <c r="BE59" i="5"/>
  <c r="CK59" i="5" s="1"/>
  <c r="BC59" i="5"/>
  <c r="BE58" i="5"/>
  <c r="CK58" i="5" s="1"/>
  <c r="BC58" i="5"/>
  <c r="BE57" i="5"/>
  <c r="CK57" i="5" s="1"/>
  <c r="BC57" i="5"/>
  <c r="BE56" i="5"/>
  <c r="CK56" i="5" s="1"/>
  <c r="BC56" i="5"/>
  <c r="BE55" i="5"/>
  <c r="CK55" i="5" s="1"/>
  <c r="BC55" i="5"/>
  <c r="BE54" i="5"/>
  <c r="CK54" i="5" s="1"/>
  <c r="BC54" i="5"/>
  <c r="BE53" i="5"/>
  <c r="CK53" i="5" s="1"/>
  <c r="BC53" i="5"/>
  <c r="BE52" i="5"/>
  <c r="CK52" i="5" s="1"/>
  <c r="BC52" i="5"/>
  <c r="BE51" i="5"/>
  <c r="CK51" i="5" s="1"/>
  <c r="BC51" i="5"/>
  <c r="BE50" i="5"/>
  <c r="CK50" i="5" s="1"/>
  <c r="BC50" i="5"/>
  <c r="BE49" i="5"/>
  <c r="CK49" i="5" s="1"/>
  <c r="BC49" i="5"/>
  <c r="BE48" i="5"/>
  <c r="CK48" i="5" s="1"/>
  <c r="BC48" i="5"/>
  <c r="BE47" i="5"/>
  <c r="CK47" i="5" s="1"/>
  <c r="BC47" i="5"/>
  <c r="BE46" i="5"/>
  <c r="CK46" i="5" s="1"/>
  <c r="BC46" i="5"/>
  <c r="BE45" i="5"/>
  <c r="CK45" i="5" s="1"/>
  <c r="BC45" i="5"/>
  <c r="BE44" i="5"/>
  <c r="CK44" i="5" s="1"/>
  <c r="BC44" i="5"/>
  <c r="BE43" i="5"/>
  <c r="CK43" i="5" s="1"/>
  <c r="BC43" i="5"/>
  <c r="BE42" i="5"/>
  <c r="CK42" i="5" s="1"/>
  <c r="BC42" i="5"/>
  <c r="BE41" i="5"/>
  <c r="CK41" i="5" s="1"/>
  <c r="BC41" i="5"/>
  <c r="BE40" i="5"/>
  <c r="CK40" i="5" s="1"/>
  <c r="BC40" i="5"/>
  <c r="BE39" i="5"/>
  <c r="CK39" i="5" s="1"/>
  <c r="BC39" i="5"/>
  <c r="BE38" i="5"/>
  <c r="CK38" i="5" s="1"/>
  <c r="BC38" i="5"/>
  <c r="BE37" i="5"/>
  <c r="CK37" i="5" s="1"/>
  <c r="BC37" i="5"/>
  <c r="BE36" i="5"/>
  <c r="CK36" i="5" s="1"/>
  <c r="BC36" i="5"/>
  <c r="BE35" i="5"/>
  <c r="CK35" i="5" s="1"/>
  <c r="BC35" i="5"/>
  <c r="BE34" i="5"/>
  <c r="CK34" i="5" s="1"/>
  <c r="BC34" i="5"/>
  <c r="BE33" i="5"/>
  <c r="CK33" i="5" s="1"/>
  <c r="BC33" i="5"/>
  <c r="BE32" i="5"/>
  <c r="CK32" i="5" s="1"/>
  <c r="BC32" i="5"/>
  <c r="BE31" i="5"/>
  <c r="CK31" i="5" s="1"/>
  <c r="BC31" i="5"/>
  <c r="BE30" i="5"/>
  <c r="CK30" i="5" s="1"/>
  <c r="BC30" i="5"/>
  <c r="BE29" i="5"/>
  <c r="CK29" i="5" s="1"/>
  <c r="BC29" i="5"/>
  <c r="BE28" i="5"/>
  <c r="CK28" i="5" s="1"/>
  <c r="BC28" i="5"/>
  <c r="BE27" i="5"/>
  <c r="CK27" i="5" s="1"/>
  <c r="BC27" i="5"/>
  <c r="BE26" i="5"/>
  <c r="CK26" i="5" s="1"/>
  <c r="BC26" i="5"/>
  <c r="BE25" i="5"/>
  <c r="CK25" i="5" s="1"/>
  <c r="BC25" i="5"/>
  <c r="BE24" i="5"/>
  <c r="CK24" i="5" s="1"/>
  <c r="BC24" i="5"/>
  <c r="BE23" i="5"/>
  <c r="CK23" i="5" s="1"/>
  <c r="BC23" i="5"/>
  <c r="BE22" i="5"/>
  <c r="CK22" i="5" s="1"/>
  <c r="BC22" i="5"/>
  <c r="BE21" i="5"/>
  <c r="CK21" i="5" s="1"/>
  <c r="BC21" i="5"/>
  <c r="BE20" i="5"/>
  <c r="CK20" i="5" s="1"/>
  <c r="BC20" i="5"/>
  <c r="BE19" i="5"/>
  <c r="CK19" i="5" s="1"/>
  <c r="BC19" i="5"/>
  <c r="BE18" i="5"/>
  <c r="CK18" i="5" s="1"/>
  <c r="BC18" i="5"/>
  <c r="BE17" i="5"/>
  <c r="CK17" i="5" s="1"/>
  <c r="BC17" i="5"/>
  <c r="BE16" i="5"/>
  <c r="CK16" i="5" s="1"/>
  <c r="BC16" i="5"/>
  <c r="BE15" i="5"/>
  <c r="CK15" i="5" s="1"/>
  <c r="BC15" i="5"/>
  <c r="BE14" i="5"/>
  <c r="CK14" i="5" s="1"/>
  <c r="BC14" i="5"/>
  <c r="BE13" i="5"/>
  <c r="CK13" i="5" s="1"/>
  <c r="BC13" i="5"/>
  <c r="BE12" i="5"/>
  <c r="CK12" i="5" s="1"/>
  <c r="BC12" i="5"/>
  <c r="BE11" i="5"/>
  <c r="CK11" i="5" s="1"/>
  <c r="BC11" i="5"/>
  <c r="BE10" i="5"/>
  <c r="CK10" i="5" s="1"/>
  <c r="BC10" i="5"/>
  <c r="BE9" i="5"/>
  <c r="CK9" i="5" s="1"/>
  <c r="BC9" i="5"/>
  <c r="BE8" i="5"/>
  <c r="CK8" i="5" s="1"/>
  <c r="BC8" i="5"/>
  <c r="BE7" i="5"/>
  <c r="CK7" i="5" s="1"/>
  <c r="BC7" i="5"/>
  <c r="BE6" i="5"/>
  <c r="CK6" i="5" s="1"/>
  <c r="BC6" i="5"/>
  <c r="BE5" i="5"/>
  <c r="CK5" i="5" s="1"/>
  <c r="BC5" i="5"/>
  <c r="BE4" i="5"/>
  <c r="CK4" i="5" s="1"/>
  <c r="BC4" i="5"/>
  <c r="CB18" i="5"/>
  <c r="BE213" i="4"/>
  <c r="CK213" i="4" s="1"/>
  <c r="BC213" i="4"/>
  <c r="AG213" i="4"/>
  <c r="BE212" i="4"/>
  <c r="CK212" i="4" s="1"/>
  <c r="BC212" i="4"/>
  <c r="AG212" i="4"/>
  <c r="BE211" i="4"/>
  <c r="CK211" i="4" s="1"/>
  <c r="BC211" i="4"/>
  <c r="AG211" i="4"/>
  <c r="BE210" i="4"/>
  <c r="CK210" i="4" s="1"/>
  <c r="BC210" i="4"/>
  <c r="AG210" i="4"/>
  <c r="BE209" i="4"/>
  <c r="CK209" i="4" s="1"/>
  <c r="BC209" i="4"/>
  <c r="AG209" i="4"/>
  <c r="BE208" i="4"/>
  <c r="CK208" i="4" s="1"/>
  <c r="BC208" i="4"/>
  <c r="AG208" i="4"/>
  <c r="BE207" i="4"/>
  <c r="CK207" i="4" s="1"/>
  <c r="BC207" i="4"/>
  <c r="AG207" i="4"/>
  <c r="BE206" i="4"/>
  <c r="CK206" i="4" s="1"/>
  <c r="BC206" i="4"/>
  <c r="AG206" i="4"/>
  <c r="BE205" i="4"/>
  <c r="CK205" i="4" s="1"/>
  <c r="BC205" i="4"/>
  <c r="AG205" i="4"/>
  <c r="BE204" i="4"/>
  <c r="CK204" i="4" s="1"/>
  <c r="BC204" i="4"/>
  <c r="AG204" i="4"/>
  <c r="BE203" i="4"/>
  <c r="CK203" i="4" s="1"/>
  <c r="BC203" i="4"/>
  <c r="AG203" i="4"/>
  <c r="BE202" i="4"/>
  <c r="CK202" i="4" s="1"/>
  <c r="BC202" i="4"/>
  <c r="AG202" i="4"/>
  <c r="BE201" i="4"/>
  <c r="CK201" i="4" s="1"/>
  <c r="BC201" i="4"/>
  <c r="AG201" i="4"/>
  <c r="BE200" i="4"/>
  <c r="CK200" i="4" s="1"/>
  <c r="BC200" i="4"/>
  <c r="AG200" i="4"/>
  <c r="BE199" i="4"/>
  <c r="CK199" i="4" s="1"/>
  <c r="BC199" i="4"/>
  <c r="AG199" i="4"/>
  <c r="BE198" i="4"/>
  <c r="CK198" i="4" s="1"/>
  <c r="BC198" i="4"/>
  <c r="AG198" i="4"/>
  <c r="BE197" i="4"/>
  <c r="CK197" i="4" s="1"/>
  <c r="BC197" i="4"/>
  <c r="AG197" i="4"/>
  <c r="BE196" i="4"/>
  <c r="CK196" i="4" s="1"/>
  <c r="BC196" i="4"/>
  <c r="AG196" i="4"/>
  <c r="BE195" i="4"/>
  <c r="CK195" i="4" s="1"/>
  <c r="BC195" i="4"/>
  <c r="AG195" i="4"/>
  <c r="BE194" i="4"/>
  <c r="CK194" i="4" s="1"/>
  <c r="BC194" i="4"/>
  <c r="AG194" i="4"/>
  <c r="BE193" i="4"/>
  <c r="CK193" i="4" s="1"/>
  <c r="BC193" i="4"/>
  <c r="AG193" i="4"/>
  <c r="BE192" i="4"/>
  <c r="CK192" i="4" s="1"/>
  <c r="BC192" i="4"/>
  <c r="AG192" i="4"/>
  <c r="BE191" i="4"/>
  <c r="CK191" i="4" s="1"/>
  <c r="BC191" i="4"/>
  <c r="AG191" i="4"/>
  <c r="BE190" i="4"/>
  <c r="CK190" i="4" s="1"/>
  <c r="BC190" i="4"/>
  <c r="AG190" i="4"/>
  <c r="BE189" i="4"/>
  <c r="CK189" i="4" s="1"/>
  <c r="BC189" i="4"/>
  <c r="AG189" i="4"/>
  <c r="BE188" i="4"/>
  <c r="CK188" i="4" s="1"/>
  <c r="BC188" i="4"/>
  <c r="AG188" i="4"/>
  <c r="CS187" i="4"/>
  <c r="BE187" i="4"/>
  <c r="CK187" i="4" s="1"/>
  <c r="BC187" i="4"/>
  <c r="BE186" i="4"/>
  <c r="CK186" i="4" s="1"/>
  <c r="BC186" i="4"/>
  <c r="AG186" i="4"/>
  <c r="BE185" i="4"/>
  <c r="CK185" i="4" s="1"/>
  <c r="BC185" i="4"/>
  <c r="AG185" i="4"/>
  <c r="BE184" i="4"/>
  <c r="CK184" i="4" s="1"/>
  <c r="BC184" i="4"/>
  <c r="AG184" i="4"/>
  <c r="BE183" i="4"/>
  <c r="CK183" i="4" s="1"/>
  <c r="BC183" i="4"/>
  <c r="AG183" i="4"/>
  <c r="BE182" i="4"/>
  <c r="CK182" i="4" s="1"/>
  <c r="BC182" i="4"/>
  <c r="AG182" i="4"/>
  <c r="BE181" i="4"/>
  <c r="CK181" i="4" s="1"/>
  <c r="BC181" i="4"/>
  <c r="AG181" i="4"/>
  <c r="BE180" i="4"/>
  <c r="CK180" i="4" s="1"/>
  <c r="BC180" i="4"/>
  <c r="AG180" i="4"/>
  <c r="BE179" i="4"/>
  <c r="CK179" i="4" s="1"/>
  <c r="BC179" i="4"/>
  <c r="AG179" i="4"/>
  <c r="BE178" i="4"/>
  <c r="CK178" i="4" s="1"/>
  <c r="BC178" i="4"/>
  <c r="AG178" i="4"/>
  <c r="BE177" i="4"/>
  <c r="CK177" i="4" s="1"/>
  <c r="BC177" i="4"/>
  <c r="AG177" i="4"/>
  <c r="BE176" i="4"/>
  <c r="CK176" i="4" s="1"/>
  <c r="BC176" i="4"/>
  <c r="AG176" i="4"/>
  <c r="BE175" i="4"/>
  <c r="CK175" i="4" s="1"/>
  <c r="BC175" i="4"/>
  <c r="AG175" i="4"/>
  <c r="BE174" i="4"/>
  <c r="CK174" i="4" s="1"/>
  <c r="BC174" i="4"/>
  <c r="AG174" i="4"/>
  <c r="BE173" i="4"/>
  <c r="CK173" i="4" s="1"/>
  <c r="BC173" i="4"/>
  <c r="AG173" i="4"/>
  <c r="BE172" i="4"/>
  <c r="CK172" i="4" s="1"/>
  <c r="BC172" i="4"/>
  <c r="AG172" i="4"/>
  <c r="BE171" i="4"/>
  <c r="CK171" i="4" s="1"/>
  <c r="BC171" i="4"/>
  <c r="AG171" i="4"/>
  <c r="BE170" i="4"/>
  <c r="CK170" i="4" s="1"/>
  <c r="BC170" i="4"/>
  <c r="AG170" i="4"/>
  <c r="BE169" i="4"/>
  <c r="CK169" i="4" s="1"/>
  <c r="BC169" i="4"/>
  <c r="AG169" i="4"/>
  <c r="BE168" i="4"/>
  <c r="CK168" i="4" s="1"/>
  <c r="BC168" i="4"/>
  <c r="AG168" i="4"/>
  <c r="BE167" i="4"/>
  <c r="CK167" i="4" s="1"/>
  <c r="BC167" i="4"/>
  <c r="AG167" i="4"/>
  <c r="BE166" i="4"/>
  <c r="CK166" i="4" s="1"/>
  <c r="BC166" i="4"/>
  <c r="AG166" i="4"/>
  <c r="BE165" i="4"/>
  <c r="CK165" i="4" s="1"/>
  <c r="BC165" i="4"/>
  <c r="AG165" i="4"/>
  <c r="BE164" i="4"/>
  <c r="CK164" i="4" s="1"/>
  <c r="BC164" i="4"/>
  <c r="AG164" i="4"/>
  <c r="BE163" i="4"/>
  <c r="CK163" i="4" s="1"/>
  <c r="BC163" i="4"/>
  <c r="AG163" i="4"/>
  <c r="BE162" i="4"/>
  <c r="CK162" i="4" s="1"/>
  <c r="BC162" i="4"/>
  <c r="AG162" i="4"/>
  <c r="BE161" i="4"/>
  <c r="CK161" i="4" s="1"/>
  <c r="BC161" i="4"/>
  <c r="AG161" i="4"/>
  <c r="BE160" i="4"/>
  <c r="CK160" i="4" s="1"/>
  <c r="BC160" i="4"/>
  <c r="AG160" i="4"/>
  <c r="BE159" i="4"/>
  <c r="CK159" i="4" s="1"/>
  <c r="BC159" i="4"/>
  <c r="AG159" i="4"/>
  <c r="CS158" i="4"/>
  <c r="BE158" i="4"/>
  <c r="CK158" i="4" s="1"/>
  <c r="BC158" i="4"/>
  <c r="CS157" i="4"/>
  <c r="BE157" i="4"/>
  <c r="CK157" i="4" s="1"/>
  <c r="BC157" i="4"/>
  <c r="BE156" i="4"/>
  <c r="CK156" i="4" s="1"/>
  <c r="BC156" i="4"/>
  <c r="AG156" i="4"/>
  <c r="BE155" i="4"/>
  <c r="CK155" i="4" s="1"/>
  <c r="BC155" i="4"/>
  <c r="AG155" i="4"/>
  <c r="BE154" i="4"/>
  <c r="CK154" i="4" s="1"/>
  <c r="BC154" i="4"/>
  <c r="AG154" i="4"/>
  <c r="BE153" i="4"/>
  <c r="CK153" i="4" s="1"/>
  <c r="BC153" i="4"/>
  <c r="AG153" i="4"/>
  <c r="BE152" i="4"/>
  <c r="CK152" i="4" s="1"/>
  <c r="BC152" i="4"/>
  <c r="AG152" i="4"/>
  <c r="BE151" i="4"/>
  <c r="CK151" i="4" s="1"/>
  <c r="BC151" i="4"/>
  <c r="AG151" i="4"/>
  <c r="BE150" i="4"/>
  <c r="CK150" i="4" s="1"/>
  <c r="BC150" i="4"/>
  <c r="AG150" i="4"/>
  <c r="BE149" i="4"/>
  <c r="CK149" i="4" s="1"/>
  <c r="BC149" i="4"/>
  <c r="AG149" i="4"/>
  <c r="BE148" i="4"/>
  <c r="CK148" i="4" s="1"/>
  <c r="BC148" i="4"/>
  <c r="AG148" i="4"/>
  <c r="BE147" i="4"/>
  <c r="CK147" i="4" s="1"/>
  <c r="BC147" i="4"/>
  <c r="AG147" i="4"/>
  <c r="BE146" i="4"/>
  <c r="CK146" i="4" s="1"/>
  <c r="BC146" i="4"/>
  <c r="AG146" i="4"/>
  <c r="BE145" i="4"/>
  <c r="CK145" i="4" s="1"/>
  <c r="BC145" i="4"/>
  <c r="AG145" i="4"/>
  <c r="BE144" i="4"/>
  <c r="CK144" i="4" s="1"/>
  <c r="BC144" i="4"/>
  <c r="AG144" i="4"/>
  <c r="BE143" i="4"/>
  <c r="CK143" i="4" s="1"/>
  <c r="BC143" i="4"/>
  <c r="AG143" i="4"/>
  <c r="BE142" i="4"/>
  <c r="CK142" i="4" s="1"/>
  <c r="BC142" i="4"/>
  <c r="AG142" i="4"/>
  <c r="BE141" i="4"/>
  <c r="CK141" i="4" s="1"/>
  <c r="BC141" i="4"/>
  <c r="AG141" i="4"/>
  <c r="BE140" i="4"/>
  <c r="CK140" i="4" s="1"/>
  <c r="BC140" i="4"/>
  <c r="AG140" i="4"/>
  <c r="BE139" i="4"/>
  <c r="CK139" i="4" s="1"/>
  <c r="BC139" i="4"/>
  <c r="AG139" i="4"/>
  <c r="BE138" i="4"/>
  <c r="CK138" i="4" s="1"/>
  <c r="BC138" i="4"/>
  <c r="AG138" i="4"/>
  <c r="BE137" i="4"/>
  <c r="CK137" i="4" s="1"/>
  <c r="BC137" i="4"/>
  <c r="AG137" i="4"/>
  <c r="BE136" i="4"/>
  <c r="CK136" i="4" s="1"/>
  <c r="BC136" i="4"/>
  <c r="AG136" i="4"/>
  <c r="BE135" i="4"/>
  <c r="CK135" i="4" s="1"/>
  <c r="BC135" i="4"/>
  <c r="AG135" i="4"/>
  <c r="BE134" i="4"/>
  <c r="CK134" i="4" s="1"/>
  <c r="BC134" i="4"/>
  <c r="AG134" i="4"/>
  <c r="BE133" i="4"/>
  <c r="CK133" i="4" s="1"/>
  <c r="BC133" i="4"/>
  <c r="AG133" i="4"/>
  <c r="BE132" i="4"/>
  <c r="CK132" i="4" s="1"/>
  <c r="BC132" i="4"/>
  <c r="AG132" i="4"/>
  <c r="BE131" i="4"/>
  <c r="CK131" i="4" s="1"/>
  <c r="BC131" i="4"/>
  <c r="AG131" i="4"/>
  <c r="BE130" i="4"/>
  <c r="CK130" i="4" s="1"/>
  <c r="BC130" i="4"/>
  <c r="AG130" i="4"/>
  <c r="BE129" i="4"/>
  <c r="CK129" i="4" s="1"/>
  <c r="BC129" i="4"/>
  <c r="AG129" i="4"/>
  <c r="BE128" i="4"/>
  <c r="CK128" i="4" s="1"/>
  <c r="BC128" i="4"/>
  <c r="AG128" i="4"/>
  <c r="BE127" i="4"/>
  <c r="CK127" i="4" s="1"/>
  <c r="BC127" i="4"/>
  <c r="AG127" i="4"/>
  <c r="BE126" i="4"/>
  <c r="CK126" i="4" s="1"/>
  <c r="BC126" i="4"/>
  <c r="AG126" i="4"/>
  <c r="BE125" i="4"/>
  <c r="CK125" i="4" s="1"/>
  <c r="BC125" i="4"/>
  <c r="AG125" i="4"/>
  <c r="BE124" i="4"/>
  <c r="CK124" i="4" s="1"/>
  <c r="BC124" i="4"/>
  <c r="AG124" i="4"/>
  <c r="BE123" i="4"/>
  <c r="CK123" i="4" s="1"/>
  <c r="BC123" i="4"/>
  <c r="AG123" i="4"/>
  <c r="BE122" i="4"/>
  <c r="CK122" i="4" s="1"/>
  <c r="BC122" i="4"/>
  <c r="AG122" i="4"/>
  <c r="BE121" i="4"/>
  <c r="CK121" i="4" s="1"/>
  <c r="BC121" i="4"/>
  <c r="AG121" i="4"/>
  <c r="BE120" i="4"/>
  <c r="CK120" i="4" s="1"/>
  <c r="BC120" i="4"/>
  <c r="AG120" i="4"/>
  <c r="BE119" i="4"/>
  <c r="CK119" i="4" s="1"/>
  <c r="BC119" i="4"/>
  <c r="AG119" i="4"/>
  <c r="BE118" i="4"/>
  <c r="CK118" i="4" s="1"/>
  <c r="BC118" i="4"/>
  <c r="AG118" i="4"/>
  <c r="BE117" i="4"/>
  <c r="CK117" i="4" s="1"/>
  <c r="BC117" i="4"/>
  <c r="AG117" i="4"/>
  <c r="BE116" i="4"/>
  <c r="CK116" i="4" s="1"/>
  <c r="BC116" i="4"/>
  <c r="AG116" i="4"/>
  <c r="BE115" i="4"/>
  <c r="CK115" i="4" s="1"/>
  <c r="BC115" i="4"/>
  <c r="AG115" i="4"/>
  <c r="BE114" i="4"/>
  <c r="CK114" i="4" s="1"/>
  <c r="BC114" i="4"/>
  <c r="AG114" i="4"/>
  <c r="BE113" i="4"/>
  <c r="CK113" i="4" s="1"/>
  <c r="BC113" i="4"/>
  <c r="AG113" i="4"/>
  <c r="BE112" i="4"/>
  <c r="CK112" i="4" s="1"/>
  <c r="BC112" i="4"/>
  <c r="AG112" i="4"/>
  <c r="BE111" i="4"/>
  <c r="CK111" i="4" s="1"/>
  <c r="BC111" i="4"/>
  <c r="AG111" i="4"/>
  <c r="BE110" i="4"/>
  <c r="CK110" i="4" s="1"/>
  <c r="BC110" i="4"/>
  <c r="AG110" i="4"/>
  <c r="BE109" i="4"/>
  <c r="CK109" i="4" s="1"/>
  <c r="BC109" i="4"/>
  <c r="AG109" i="4"/>
  <c r="BE108" i="4"/>
  <c r="CK108" i="4" s="1"/>
  <c r="BC108" i="4"/>
  <c r="AG108" i="4"/>
  <c r="BE107" i="4"/>
  <c r="CK107" i="4" s="1"/>
  <c r="BC107" i="4"/>
  <c r="AG107" i="4"/>
  <c r="BE106" i="4"/>
  <c r="CK106" i="4" s="1"/>
  <c r="BC106" i="4"/>
  <c r="AG106" i="4"/>
  <c r="BE105" i="4"/>
  <c r="CK105" i="4" s="1"/>
  <c r="BC105" i="4"/>
  <c r="AG105" i="4"/>
  <c r="BE104" i="4"/>
  <c r="CK104" i="4" s="1"/>
  <c r="BC104" i="4"/>
  <c r="CS103" i="4"/>
  <c r="BE103" i="4"/>
  <c r="CK103" i="4" s="1"/>
  <c r="BC103" i="4"/>
  <c r="BE102" i="4"/>
  <c r="CK102" i="4" s="1"/>
  <c r="BC102" i="4"/>
  <c r="AG102" i="4"/>
  <c r="BE101" i="4"/>
  <c r="CK101" i="4" s="1"/>
  <c r="BC101" i="4"/>
  <c r="AG101" i="4"/>
  <c r="BE100" i="4"/>
  <c r="CK100" i="4" s="1"/>
  <c r="BC100" i="4"/>
  <c r="AG100" i="4"/>
  <c r="BE99" i="4"/>
  <c r="CK99" i="4" s="1"/>
  <c r="BC99" i="4"/>
  <c r="AG99" i="4"/>
  <c r="BE98" i="4"/>
  <c r="CK98" i="4" s="1"/>
  <c r="BC98" i="4"/>
  <c r="AG98" i="4"/>
  <c r="BE97" i="4"/>
  <c r="CK97" i="4" s="1"/>
  <c r="BC97" i="4"/>
  <c r="AG97" i="4"/>
  <c r="BE96" i="4"/>
  <c r="CK96" i="4" s="1"/>
  <c r="BC96" i="4"/>
  <c r="AG96" i="4"/>
  <c r="BE95" i="4"/>
  <c r="CK95" i="4" s="1"/>
  <c r="BC95" i="4"/>
  <c r="AG95" i="4"/>
  <c r="BE94" i="4"/>
  <c r="CK94" i="4" s="1"/>
  <c r="BC94" i="4"/>
  <c r="AG94" i="4"/>
  <c r="BE93" i="4"/>
  <c r="CK93" i="4" s="1"/>
  <c r="BC93" i="4"/>
  <c r="AG93" i="4"/>
  <c r="BE92" i="4"/>
  <c r="CK92" i="4" s="1"/>
  <c r="BC92" i="4"/>
  <c r="AG92" i="4"/>
  <c r="BE91" i="4"/>
  <c r="CK91" i="4" s="1"/>
  <c r="BC91" i="4"/>
  <c r="AG91" i="4"/>
  <c r="BE90" i="4"/>
  <c r="CK90" i="4" s="1"/>
  <c r="BC90" i="4"/>
  <c r="AG90" i="4"/>
  <c r="CS89" i="4"/>
  <c r="BE89" i="4"/>
  <c r="CK89" i="4" s="1"/>
  <c r="BC89" i="4"/>
  <c r="BE88" i="4"/>
  <c r="CK88" i="4" s="1"/>
  <c r="BC88" i="4"/>
  <c r="AG88" i="4"/>
  <c r="BE87" i="4"/>
  <c r="CK87" i="4" s="1"/>
  <c r="BC87" i="4"/>
  <c r="AG87" i="4"/>
  <c r="BE86" i="4"/>
  <c r="CK86" i="4" s="1"/>
  <c r="BC86" i="4"/>
  <c r="AG86" i="4"/>
  <c r="BE85" i="4"/>
  <c r="CK85" i="4" s="1"/>
  <c r="BC85" i="4"/>
  <c r="AG85" i="4"/>
  <c r="BE84" i="4"/>
  <c r="CK84" i="4" s="1"/>
  <c r="BC84" i="4"/>
  <c r="AG84" i="4"/>
  <c r="BE83" i="4"/>
  <c r="CK83" i="4" s="1"/>
  <c r="BC83" i="4"/>
  <c r="AG83" i="4"/>
  <c r="BE82" i="4"/>
  <c r="CK82" i="4" s="1"/>
  <c r="BC82" i="4"/>
  <c r="AG82" i="4"/>
  <c r="CS81" i="4"/>
  <c r="BE81" i="4"/>
  <c r="CK81" i="4" s="1"/>
  <c r="BC81" i="4"/>
  <c r="BE80" i="4"/>
  <c r="CK80" i="4" s="1"/>
  <c r="BC80" i="4"/>
  <c r="AG80" i="4"/>
  <c r="BE79" i="4"/>
  <c r="CK79" i="4" s="1"/>
  <c r="BC79" i="4"/>
  <c r="BE78" i="4"/>
  <c r="CK78" i="4" s="1"/>
  <c r="BC78" i="4"/>
  <c r="AG78" i="4"/>
  <c r="BE77" i="4"/>
  <c r="CK77" i="4" s="1"/>
  <c r="BC77" i="4"/>
  <c r="AG77" i="4"/>
  <c r="BE76" i="4"/>
  <c r="CK76" i="4" s="1"/>
  <c r="BC76" i="4"/>
  <c r="AG76" i="4"/>
  <c r="BE75" i="4"/>
  <c r="CK75" i="4" s="1"/>
  <c r="BC75" i="4"/>
  <c r="AG75" i="4"/>
  <c r="BE74" i="4"/>
  <c r="CK74" i="4" s="1"/>
  <c r="BC74" i="4"/>
  <c r="AG74" i="4"/>
  <c r="BE73" i="4"/>
  <c r="CK73" i="4" s="1"/>
  <c r="BC73" i="4"/>
  <c r="AG73" i="4"/>
  <c r="BE72" i="4"/>
  <c r="CK72" i="4" s="1"/>
  <c r="BC72" i="4"/>
  <c r="AG72" i="4"/>
  <c r="BE71" i="4"/>
  <c r="CK71" i="4" s="1"/>
  <c r="BC71" i="4"/>
  <c r="AG71" i="4"/>
  <c r="CS70" i="4"/>
  <c r="BE70" i="4"/>
  <c r="CK70" i="4" s="1"/>
  <c r="BC70" i="4"/>
  <c r="AG70" i="4"/>
  <c r="BE69" i="4"/>
  <c r="CK69" i="4" s="1"/>
  <c r="BC69" i="4"/>
  <c r="AG69" i="4"/>
  <c r="BE68" i="4"/>
  <c r="CK68" i="4" s="1"/>
  <c r="BC68" i="4"/>
  <c r="AG68" i="4"/>
  <c r="BE67" i="4"/>
  <c r="CK67" i="4" s="1"/>
  <c r="BC67" i="4"/>
  <c r="AG67" i="4"/>
  <c r="BE66" i="4"/>
  <c r="CK66" i="4" s="1"/>
  <c r="BC66" i="4"/>
  <c r="AG66" i="4"/>
  <c r="BE65" i="4"/>
  <c r="CK65" i="4" s="1"/>
  <c r="BC65" i="4"/>
  <c r="AG65" i="4"/>
  <c r="BE64" i="4"/>
  <c r="CK64" i="4" s="1"/>
  <c r="BC64" i="4"/>
  <c r="AG64" i="4"/>
  <c r="BE63" i="4"/>
  <c r="CK63" i="4" s="1"/>
  <c r="BC63" i="4"/>
  <c r="AG63" i="4"/>
  <c r="BE62" i="4"/>
  <c r="CK62" i="4" s="1"/>
  <c r="BC62" i="4"/>
  <c r="AG62" i="4"/>
  <c r="BE61" i="4"/>
  <c r="CK61" i="4" s="1"/>
  <c r="BC61" i="4"/>
  <c r="AG61" i="4"/>
  <c r="BE60" i="4"/>
  <c r="CK60" i="4" s="1"/>
  <c r="BC60" i="4"/>
  <c r="AG60" i="4"/>
  <c r="BE59" i="4"/>
  <c r="CK59" i="4" s="1"/>
  <c r="BC59" i="4"/>
  <c r="AG59" i="4"/>
  <c r="BE58" i="4"/>
  <c r="CK58" i="4" s="1"/>
  <c r="BC58" i="4"/>
  <c r="AG58" i="4"/>
  <c r="BE57" i="4"/>
  <c r="CK57" i="4" s="1"/>
  <c r="BC57" i="4"/>
  <c r="AG57" i="4"/>
  <c r="BE56" i="4"/>
  <c r="CK56" i="4" s="1"/>
  <c r="BC56" i="4"/>
  <c r="AG56" i="4"/>
  <c r="BE55" i="4"/>
  <c r="CK55" i="4" s="1"/>
  <c r="BC55" i="4"/>
  <c r="AG55" i="4"/>
  <c r="BE54" i="4"/>
  <c r="CK54" i="4" s="1"/>
  <c r="BC54" i="4"/>
  <c r="AG54" i="4"/>
  <c r="BE53" i="4"/>
  <c r="CK53" i="4" s="1"/>
  <c r="BC53" i="4"/>
  <c r="AG53" i="4"/>
  <c r="BE52" i="4"/>
  <c r="CK52" i="4" s="1"/>
  <c r="BC52" i="4"/>
  <c r="AG52" i="4"/>
  <c r="CS51" i="4"/>
  <c r="BE51" i="4"/>
  <c r="CK51" i="4" s="1"/>
  <c r="BC51" i="4"/>
  <c r="BE50" i="4"/>
  <c r="CK50" i="4" s="1"/>
  <c r="BC50" i="4"/>
  <c r="AG50" i="4"/>
  <c r="BE49" i="4"/>
  <c r="CK49" i="4" s="1"/>
  <c r="BC49" i="4"/>
  <c r="AG49" i="4"/>
  <c r="BE48" i="4"/>
  <c r="CK48" i="4" s="1"/>
  <c r="BC48" i="4"/>
  <c r="AG48" i="4"/>
  <c r="BE47" i="4"/>
  <c r="CK47" i="4" s="1"/>
  <c r="BC47" i="4"/>
  <c r="AG47" i="4"/>
  <c r="BE46" i="4"/>
  <c r="CK46" i="4" s="1"/>
  <c r="BC46" i="4"/>
  <c r="AG46" i="4"/>
  <c r="BE45" i="4"/>
  <c r="CK45" i="4" s="1"/>
  <c r="BC45" i="4"/>
  <c r="AG45" i="4"/>
  <c r="BE44" i="4"/>
  <c r="CK44" i="4" s="1"/>
  <c r="BC44" i="4"/>
  <c r="AG44" i="4"/>
  <c r="BE43" i="4"/>
  <c r="CK43" i="4" s="1"/>
  <c r="BC43" i="4"/>
  <c r="AG43" i="4"/>
  <c r="BE42" i="4"/>
  <c r="CK42" i="4" s="1"/>
  <c r="BC42" i="4"/>
  <c r="AG42" i="4"/>
  <c r="BE41" i="4"/>
  <c r="CK41" i="4" s="1"/>
  <c r="BC41" i="4"/>
  <c r="AG41" i="4"/>
  <c r="BE40" i="4"/>
  <c r="CK40" i="4" s="1"/>
  <c r="BC40" i="4"/>
  <c r="AG40" i="4"/>
  <c r="BE39" i="4"/>
  <c r="CK39" i="4" s="1"/>
  <c r="BC39" i="4"/>
  <c r="AG39" i="4"/>
  <c r="BE38" i="4"/>
  <c r="CK38" i="4" s="1"/>
  <c r="BC38" i="4"/>
  <c r="AG38" i="4"/>
  <c r="BE37" i="4"/>
  <c r="CK37" i="4" s="1"/>
  <c r="BC37" i="4"/>
  <c r="AG37" i="4"/>
  <c r="BE36" i="4"/>
  <c r="CK36" i="4" s="1"/>
  <c r="BC36" i="4"/>
  <c r="AG36" i="4"/>
  <c r="BE35" i="4"/>
  <c r="CK35" i="4" s="1"/>
  <c r="BC35" i="4"/>
  <c r="AG35" i="4"/>
  <c r="BE34" i="4"/>
  <c r="CK34" i="4" s="1"/>
  <c r="BC34" i="4"/>
  <c r="AG34" i="4"/>
  <c r="BE33" i="4"/>
  <c r="CK33" i="4" s="1"/>
  <c r="BC33" i="4"/>
  <c r="AG33" i="4"/>
  <c r="CS32" i="4"/>
  <c r="BE32" i="4"/>
  <c r="CK32" i="4" s="1"/>
  <c r="BC32" i="4"/>
  <c r="AG32" i="4"/>
  <c r="BE31" i="4"/>
  <c r="CK31" i="4" s="1"/>
  <c r="BC31" i="4"/>
  <c r="AG31" i="4"/>
  <c r="BE30" i="4"/>
  <c r="CK30" i="4" s="1"/>
  <c r="BC30" i="4"/>
  <c r="AG30" i="4"/>
  <c r="BE29" i="4"/>
  <c r="CK29" i="4" s="1"/>
  <c r="BC29" i="4"/>
  <c r="AG29" i="4"/>
  <c r="BE28" i="4"/>
  <c r="CK28" i="4" s="1"/>
  <c r="BC28" i="4"/>
  <c r="AG28" i="4"/>
  <c r="BE27" i="4"/>
  <c r="CK27" i="4" s="1"/>
  <c r="BC27" i="4"/>
  <c r="AG27" i="4"/>
  <c r="BE26" i="4"/>
  <c r="CK26" i="4" s="1"/>
  <c r="BC26" i="4"/>
  <c r="AG26" i="4"/>
  <c r="BE25" i="4"/>
  <c r="CK25" i="4" s="1"/>
  <c r="BC25" i="4"/>
  <c r="AG25" i="4"/>
  <c r="BE24" i="4"/>
  <c r="CK24" i="4" s="1"/>
  <c r="BC24" i="4"/>
  <c r="AG24" i="4"/>
  <c r="BE23" i="4"/>
  <c r="CK23" i="4" s="1"/>
  <c r="BC23" i="4"/>
  <c r="AG23" i="4"/>
  <c r="BE22" i="4"/>
  <c r="CK22" i="4" s="1"/>
  <c r="BC22" i="4"/>
  <c r="AG22" i="4"/>
  <c r="BE21" i="4"/>
  <c r="CK21" i="4" s="1"/>
  <c r="BC21" i="4"/>
  <c r="AG21" i="4"/>
  <c r="BE20" i="4"/>
  <c r="CK20" i="4" s="1"/>
  <c r="BC20" i="4"/>
  <c r="AG20" i="4"/>
  <c r="BE19" i="4"/>
  <c r="CK19" i="4" s="1"/>
  <c r="BC19" i="4"/>
  <c r="BE18" i="4"/>
  <c r="CK18" i="4" s="1"/>
  <c r="BC18" i="4"/>
  <c r="AG18" i="4"/>
  <c r="BE17" i="4"/>
  <c r="CK17" i="4" s="1"/>
  <c r="BC17" i="4"/>
  <c r="AG17" i="4"/>
  <c r="BE16" i="4"/>
  <c r="CK16" i="4" s="1"/>
  <c r="BC16" i="4"/>
  <c r="AG16" i="4"/>
  <c r="BE15" i="4"/>
  <c r="CK15" i="4" s="1"/>
  <c r="BC15" i="4"/>
  <c r="AG15" i="4"/>
  <c r="BE14" i="4"/>
  <c r="CK14" i="4" s="1"/>
  <c r="BC14" i="4"/>
  <c r="AG14" i="4"/>
  <c r="BE13" i="4"/>
  <c r="CK13" i="4" s="1"/>
  <c r="BC13" i="4"/>
  <c r="AG13" i="4"/>
  <c r="BE12" i="4"/>
  <c r="CK12" i="4" s="1"/>
  <c r="BC12" i="4"/>
  <c r="AG12" i="4"/>
  <c r="BE11" i="4"/>
  <c r="CK11" i="4" s="1"/>
  <c r="BC11" i="4"/>
  <c r="AG11" i="4"/>
  <c r="BE10" i="4"/>
  <c r="CK10" i="4" s="1"/>
  <c r="BC10" i="4"/>
  <c r="AG10" i="4"/>
  <c r="BE9" i="4"/>
  <c r="CK9" i="4" s="1"/>
  <c r="BC9" i="4"/>
  <c r="AG9" i="4"/>
  <c r="BE8" i="4"/>
  <c r="CK8" i="4" s="1"/>
  <c r="BC8" i="4"/>
  <c r="AG8" i="4"/>
  <c r="BE7" i="4"/>
  <c r="CK7" i="4" s="1"/>
  <c r="BC7" i="4"/>
  <c r="AG7" i="4"/>
  <c r="BE6" i="4"/>
  <c r="CK6" i="4" s="1"/>
  <c r="BC6" i="4"/>
  <c r="AG6" i="4"/>
  <c r="BE5" i="4"/>
  <c r="CK5" i="4" s="1"/>
  <c r="BC5" i="4"/>
  <c r="BE4" i="4"/>
  <c r="CK4" i="4" s="1"/>
  <c r="BC4" i="4"/>
  <c r="CK85" i="5" l="1"/>
  <c r="CJ6" i="5"/>
  <c r="BN6" i="5"/>
  <c r="CJ8" i="5"/>
  <c r="BN8" i="5"/>
  <c r="CJ10" i="5"/>
  <c r="BN10" i="5"/>
  <c r="CJ12" i="5"/>
  <c r="BN12" i="5"/>
  <c r="CJ14" i="5"/>
  <c r="BN14" i="5"/>
  <c r="CJ16" i="5"/>
  <c r="BN16" i="5"/>
  <c r="CJ18" i="5"/>
  <c r="BN18" i="5"/>
  <c r="CJ20" i="5"/>
  <c r="BN20" i="5"/>
  <c r="CJ22" i="5"/>
  <c r="BN22" i="5"/>
  <c r="CJ24" i="5"/>
  <c r="BN24" i="5"/>
  <c r="CJ26" i="5"/>
  <c r="BN26" i="5"/>
  <c r="CJ28" i="5"/>
  <c r="BN28" i="5"/>
  <c r="CJ30" i="5"/>
  <c r="BN30" i="5"/>
  <c r="CJ32" i="5"/>
  <c r="BN32" i="5"/>
  <c r="CJ34" i="5"/>
  <c r="BN34" i="5"/>
  <c r="CJ36" i="5"/>
  <c r="BN36" i="5"/>
  <c r="CJ38" i="5"/>
  <c r="BN38" i="5"/>
  <c r="CJ40" i="5"/>
  <c r="BN40" i="5"/>
  <c r="CJ42" i="5"/>
  <c r="BN42" i="5"/>
  <c r="CJ44" i="5"/>
  <c r="BN44" i="5"/>
  <c r="CJ46" i="5"/>
  <c r="BN46" i="5"/>
  <c r="CJ48" i="5"/>
  <c r="BN48" i="5"/>
  <c r="CJ50" i="5"/>
  <c r="BN50" i="5"/>
  <c r="CJ52" i="5"/>
  <c r="BN52" i="5"/>
  <c r="CJ54" i="5"/>
  <c r="BN54" i="5"/>
  <c r="CJ56" i="5"/>
  <c r="BN56" i="5"/>
  <c r="CJ58" i="5"/>
  <c r="BN58" i="5"/>
  <c r="CJ60" i="5"/>
  <c r="BN60" i="5"/>
  <c r="CJ62" i="5"/>
  <c r="BN62" i="5"/>
  <c r="CJ64" i="5"/>
  <c r="BN64" i="5"/>
  <c r="CJ66" i="5"/>
  <c r="BN66" i="5"/>
  <c r="CJ68" i="5"/>
  <c r="BN68" i="5"/>
  <c r="CJ70" i="5"/>
  <c r="BN70" i="5"/>
  <c r="CJ72" i="5"/>
  <c r="BN72" i="5"/>
  <c r="CJ74" i="5"/>
  <c r="BN74" i="5"/>
  <c r="CJ76" i="5"/>
  <c r="BN76" i="5"/>
  <c r="CJ78" i="5"/>
  <c r="BN78" i="5"/>
  <c r="CJ4" i="5"/>
  <c r="BN4" i="5"/>
  <c r="CC85" i="5"/>
  <c r="CG85" i="5"/>
  <c r="CM85" i="5"/>
  <c r="CL85" i="5"/>
  <c r="CF85" i="5"/>
  <c r="CI85" i="5"/>
  <c r="CE85" i="5"/>
  <c r="CN85" i="5"/>
  <c r="CH84" i="5"/>
  <c r="CD85" i="5"/>
  <c r="CH85" i="5"/>
  <c r="CO85" i="5"/>
  <c r="CP85" i="5"/>
  <c r="CJ5" i="5"/>
  <c r="BN5" i="5"/>
  <c r="CJ7" i="5"/>
  <c r="BN7" i="5"/>
  <c r="CJ9" i="5"/>
  <c r="BN9" i="5"/>
  <c r="CJ11" i="5"/>
  <c r="BN11" i="5"/>
  <c r="CJ13" i="5"/>
  <c r="BN13" i="5"/>
  <c r="CJ15" i="5"/>
  <c r="BN15" i="5"/>
  <c r="CJ17" i="5"/>
  <c r="BN17" i="5"/>
  <c r="CJ19" i="5"/>
  <c r="BN19" i="5"/>
  <c r="CJ21" i="5"/>
  <c r="BN21" i="5"/>
  <c r="CJ23" i="5"/>
  <c r="BN23" i="5"/>
  <c r="CJ25" i="5"/>
  <c r="BN25" i="5"/>
  <c r="CJ27" i="5"/>
  <c r="BN27" i="5"/>
  <c r="CJ29" i="5"/>
  <c r="BN29" i="5"/>
  <c r="CJ31" i="5"/>
  <c r="BN31" i="5"/>
  <c r="CJ33" i="5"/>
  <c r="BN33" i="5"/>
  <c r="CJ35" i="5"/>
  <c r="BN35" i="5"/>
  <c r="CJ37" i="5"/>
  <c r="BN37" i="5"/>
  <c r="CJ39" i="5"/>
  <c r="BN39" i="5"/>
  <c r="CJ41" i="5"/>
  <c r="BN41" i="5"/>
  <c r="CJ43" i="5"/>
  <c r="BN43" i="5"/>
  <c r="CJ45" i="5"/>
  <c r="BN45" i="5"/>
  <c r="CJ47" i="5"/>
  <c r="BN47" i="5"/>
  <c r="CJ49" i="5"/>
  <c r="BN49" i="5"/>
  <c r="CJ51" i="5"/>
  <c r="BN51" i="5"/>
  <c r="CJ53" i="5"/>
  <c r="BN53" i="5"/>
  <c r="CJ55" i="5"/>
  <c r="BN55" i="5"/>
  <c r="CJ57" i="5"/>
  <c r="BN57" i="5"/>
  <c r="CJ59" i="5"/>
  <c r="BN59" i="5"/>
  <c r="CJ61" i="5"/>
  <c r="BN61" i="5"/>
  <c r="CJ63" i="5"/>
  <c r="BN63" i="5"/>
  <c r="CJ65" i="5"/>
  <c r="BN65" i="5"/>
  <c r="CJ67" i="5"/>
  <c r="BN67" i="5"/>
  <c r="CJ69" i="5"/>
  <c r="BN69" i="5"/>
  <c r="CJ71" i="5"/>
  <c r="BN71" i="5"/>
  <c r="CJ73" i="5"/>
  <c r="BN73" i="5"/>
  <c r="CJ75" i="5"/>
  <c r="BN75" i="5"/>
  <c r="CJ77" i="5"/>
  <c r="BN77" i="5"/>
  <c r="CJ79" i="5"/>
  <c r="BN79" i="5"/>
  <c r="CJ86" i="4"/>
  <c r="BN86" i="4"/>
  <c r="CJ124" i="4"/>
  <c r="BN124" i="4"/>
  <c r="CJ148" i="4"/>
  <c r="BN148" i="4"/>
  <c r="CJ156" i="4"/>
  <c r="BN156" i="4"/>
  <c r="CJ162" i="4"/>
  <c r="BN162" i="4"/>
  <c r="CJ170" i="4"/>
  <c r="BN170" i="4"/>
  <c r="CJ178" i="4"/>
  <c r="BN178" i="4"/>
  <c r="CJ186" i="4"/>
  <c r="BN186" i="4"/>
  <c r="CJ189" i="4"/>
  <c r="BN189" i="4"/>
  <c r="CJ197" i="4"/>
  <c r="BN197" i="4"/>
  <c r="CJ205" i="4"/>
  <c r="BN205" i="4"/>
  <c r="CJ213" i="4"/>
  <c r="BN213" i="4"/>
  <c r="CJ12" i="4"/>
  <c r="BN12" i="4"/>
  <c r="CJ23" i="4"/>
  <c r="BN23" i="4"/>
  <c r="CJ31" i="4"/>
  <c r="BN31" i="4"/>
  <c r="CJ34" i="4"/>
  <c r="BN34" i="4"/>
  <c r="CJ42" i="4"/>
  <c r="BN42" i="4"/>
  <c r="CJ50" i="4"/>
  <c r="BN50" i="4"/>
  <c r="CJ53" i="4"/>
  <c r="BN53" i="4"/>
  <c r="CJ61" i="4"/>
  <c r="BN61" i="4"/>
  <c r="CJ69" i="4"/>
  <c r="BN69" i="4"/>
  <c r="CJ72" i="4"/>
  <c r="BN72" i="4"/>
  <c r="CJ80" i="4"/>
  <c r="BN80" i="4"/>
  <c r="CJ83" i="4"/>
  <c r="BN83" i="4"/>
  <c r="CJ94" i="4"/>
  <c r="BN94" i="4"/>
  <c r="CJ102" i="4"/>
  <c r="BN102" i="4"/>
  <c r="CJ105" i="4"/>
  <c r="BN105" i="4"/>
  <c r="CJ113" i="4"/>
  <c r="BN113" i="4"/>
  <c r="CJ121" i="4"/>
  <c r="BN121" i="4"/>
  <c r="CJ129" i="4"/>
  <c r="BN129" i="4"/>
  <c r="CJ137" i="4"/>
  <c r="BN137" i="4"/>
  <c r="CJ145" i="4"/>
  <c r="BN145" i="4"/>
  <c r="CJ153" i="4"/>
  <c r="BN153" i="4"/>
  <c r="CJ159" i="4"/>
  <c r="BN159" i="4"/>
  <c r="CJ167" i="4"/>
  <c r="BN167" i="4"/>
  <c r="CJ175" i="4"/>
  <c r="BN175" i="4"/>
  <c r="CJ183" i="4"/>
  <c r="BN183" i="4"/>
  <c r="CJ194" i="4"/>
  <c r="BN194" i="4"/>
  <c r="CJ202" i="4"/>
  <c r="BN202" i="4"/>
  <c r="CJ210" i="4"/>
  <c r="BN210" i="4"/>
  <c r="CJ26" i="4"/>
  <c r="BN26" i="4"/>
  <c r="CJ140" i="4"/>
  <c r="BN140" i="4"/>
  <c r="CJ20" i="4"/>
  <c r="BN20" i="4"/>
  <c r="CJ39" i="4"/>
  <c r="BN39" i="4"/>
  <c r="CJ47" i="4"/>
  <c r="BN47" i="4"/>
  <c r="CJ58" i="4"/>
  <c r="BN58" i="4"/>
  <c r="CJ66" i="4"/>
  <c r="BN66" i="4"/>
  <c r="CJ77" i="4"/>
  <c r="BN77" i="4"/>
  <c r="CJ88" i="4"/>
  <c r="BN88" i="4"/>
  <c r="CJ91" i="4"/>
  <c r="BN91" i="4"/>
  <c r="CJ99" i="4"/>
  <c r="BN99" i="4"/>
  <c r="CJ110" i="4"/>
  <c r="BN110" i="4"/>
  <c r="CJ118" i="4"/>
  <c r="BN118" i="4"/>
  <c r="CJ126" i="4"/>
  <c r="BN126" i="4"/>
  <c r="CJ134" i="4"/>
  <c r="BN134" i="4"/>
  <c r="CJ142" i="4"/>
  <c r="BN142" i="4"/>
  <c r="CJ150" i="4"/>
  <c r="BN150" i="4"/>
  <c r="CJ164" i="4"/>
  <c r="BN164" i="4"/>
  <c r="CJ172" i="4"/>
  <c r="BN172" i="4"/>
  <c r="CJ180" i="4"/>
  <c r="BN180" i="4"/>
  <c r="CJ191" i="4"/>
  <c r="BN191" i="4"/>
  <c r="CJ199" i="4"/>
  <c r="BN199" i="4"/>
  <c r="CJ207" i="4"/>
  <c r="BN207" i="4"/>
  <c r="CJ37" i="4"/>
  <c r="BN37" i="4"/>
  <c r="CJ6" i="4"/>
  <c r="BN6" i="4"/>
  <c r="CJ14" i="4"/>
  <c r="BN14" i="4"/>
  <c r="CJ25" i="4"/>
  <c r="BN25" i="4"/>
  <c r="CJ36" i="4"/>
  <c r="BN36" i="4"/>
  <c r="CJ44" i="4"/>
  <c r="BN44" i="4"/>
  <c r="CJ55" i="4"/>
  <c r="BN55" i="4"/>
  <c r="CJ63" i="4"/>
  <c r="BN63" i="4"/>
  <c r="CJ74" i="4"/>
  <c r="BN74" i="4"/>
  <c r="CJ85" i="4"/>
  <c r="BN85" i="4"/>
  <c r="CJ96" i="4"/>
  <c r="BN96" i="4"/>
  <c r="CJ107" i="4"/>
  <c r="BN107" i="4"/>
  <c r="CJ115" i="4"/>
  <c r="BN115" i="4"/>
  <c r="CJ123" i="4"/>
  <c r="BN123" i="4"/>
  <c r="CJ131" i="4"/>
  <c r="BN131" i="4"/>
  <c r="CJ139" i="4"/>
  <c r="BN139" i="4"/>
  <c r="CJ147" i="4"/>
  <c r="BN147" i="4"/>
  <c r="CJ155" i="4"/>
  <c r="BN155" i="4"/>
  <c r="CJ158" i="4"/>
  <c r="BN158" i="4"/>
  <c r="CJ161" i="4"/>
  <c r="BN161" i="4"/>
  <c r="CJ169" i="4"/>
  <c r="BN169" i="4"/>
  <c r="CJ177" i="4"/>
  <c r="BN177" i="4"/>
  <c r="CJ185" i="4"/>
  <c r="BN185" i="4"/>
  <c r="CJ188" i="4"/>
  <c r="BN188" i="4"/>
  <c r="CJ196" i="4"/>
  <c r="BN196" i="4"/>
  <c r="CJ204" i="4"/>
  <c r="BN204" i="4"/>
  <c r="CJ212" i="4"/>
  <c r="BN212" i="4"/>
  <c r="CJ7" i="4"/>
  <c r="BN7" i="4"/>
  <c r="CJ15" i="4"/>
  <c r="BN15" i="4"/>
  <c r="CJ45" i="4"/>
  <c r="BN45" i="4"/>
  <c r="CJ97" i="4"/>
  <c r="BN97" i="4"/>
  <c r="CJ108" i="4"/>
  <c r="BN108" i="4"/>
  <c r="CJ4" i="4"/>
  <c r="BN4" i="4"/>
  <c r="CJ174" i="4"/>
  <c r="BN174" i="4"/>
  <c r="CJ182" i="4"/>
  <c r="BN182" i="4"/>
  <c r="CJ193" i="4"/>
  <c r="BN193" i="4"/>
  <c r="CJ201" i="4"/>
  <c r="BN201" i="4"/>
  <c r="CJ209" i="4"/>
  <c r="BN209" i="4"/>
  <c r="CJ116" i="4"/>
  <c r="BN116" i="4"/>
  <c r="CJ9" i="4"/>
  <c r="BN9" i="4"/>
  <c r="CJ11" i="4"/>
  <c r="BN11" i="4"/>
  <c r="CJ41" i="4"/>
  <c r="BN41" i="4"/>
  <c r="CJ68" i="4"/>
  <c r="BN68" i="4"/>
  <c r="CJ101" i="4"/>
  <c r="BN101" i="4"/>
  <c r="CJ8" i="4"/>
  <c r="BN8" i="4"/>
  <c r="CJ27" i="4"/>
  <c r="BN27" i="4"/>
  <c r="CJ38" i="4"/>
  <c r="BN38" i="4"/>
  <c r="CJ46" i="4"/>
  <c r="BN46" i="4"/>
  <c r="CJ57" i="4"/>
  <c r="BN57" i="4"/>
  <c r="CJ65" i="4"/>
  <c r="BN65" i="4"/>
  <c r="CJ76" i="4"/>
  <c r="BN76" i="4"/>
  <c r="CJ87" i="4"/>
  <c r="BN87" i="4"/>
  <c r="CJ90" i="4"/>
  <c r="BN90" i="4"/>
  <c r="CJ98" i="4"/>
  <c r="BN98" i="4"/>
  <c r="CJ109" i="4"/>
  <c r="BN109" i="4"/>
  <c r="CJ117" i="4"/>
  <c r="BN117" i="4"/>
  <c r="CJ125" i="4"/>
  <c r="BN125" i="4"/>
  <c r="CJ133" i="4"/>
  <c r="BN133" i="4"/>
  <c r="CJ141" i="4"/>
  <c r="BN141" i="4"/>
  <c r="CJ149" i="4"/>
  <c r="BN149" i="4"/>
  <c r="CJ157" i="4"/>
  <c r="BN157" i="4"/>
  <c r="CJ163" i="4"/>
  <c r="BN163" i="4"/>
  <c r="CJ171" i="4"/>
  <c r="BN171" i="4"/>
  <c r="CJ179" i="4"/>
  <c r="BN179" i="4"/>
  <c r="CJ187" i="4"/>
  <c r="BN187" i="4"/>
  <c r="CJ190" i="4"/>
  <c r="BN190" i="4"/>
  <c r="CJ198" i="4"/>
  <c r="BN198" i="4"/>
  <c r="CJ206" i="4"/>
  <c r="BN206" i="4"/>
  <c r="CJ56" i="4"/>
  <c r="BN56" i="4"/>
  <c r="CJ75" i="4"/>
  <c r="BN75" i="4"/>
  <c r="CJ132" i="4"/>
  <c r="BN132" i="4"/>
  <c r="CJ17" i="4"/>
  <c r="BN17" i="4"/>
  <c r="CJ28" i="4"/>
  <c r="BN28" i="4"/>
  <c r="CJ19" i="4"/>
  <c r="BN19" i="4"/>
  <c r="CJ33" i="4"/>
  <c r="BN33" i="4"/>
  <c r="CJ71" i="4"/>
  <c r="BN71" i="4"/>
  <c r="CJ79" i="4"/>
  <c r="BN79" i="4"/>
  <c r="CJ82" i="4"/>
  <c r="BN82" i="4"/>
  <c r="CJ104" i="4"/>
  <c r="BN104" i="4"/>
  <c r="CJ120" i="4"/>
  <c r="BN120" i="4"/>
  <c r="CJ136" i="4"/>
  <c r="BN136" i="4"/>
  <c r="CJ152" i="4"/>
  <c r="BN152" i="4"/>
  <c r="CJ166" i="4"/>
  <c r="BN166" i="4"/>
  <c r="CJ16" i="4"/>
  <c r="BN16" i="4"/>
  <c r="CJ13" i="4"/>
  <c r="BN13" i="4"/>
  <c r="CJ24" i="4"/>
  <c r="BN24" i="4"/>
  <c r="CJ32" i="4"/>
  <c r="BN32" i="4"/>
  <c r="CJ35" i="4"/>
  <c r="BN35" i="4"/>
  <c r="CJ43" i="4"/>
  <c r="BN43" i="4"/>
  <c r="CJ51" i="4"/>
  <c r="BN51" i="4"/>
  <c r="CJ54" i="4"/>
  <c r="BN54" i="4"/>
  <c r="CJ62" i="4"/>
  <c r="BN62" i="4"/>
  <c r="CJ70" i="4"/>
  <c r="BN70" i="4"/>
  <c r="CJ73" i="4"/>
  <c r="BN73" i="4"/>
  <c r="CJ81" i="4"/>
  <c r="BN81" i="4"/>
  <c r="CJ84" i="4"/>
  <c r="BN84" i="4"/>
  <c r="CJ95" i="4"/>
  <c r="BN95" i="4"/>
  <c r="CJ103" i="4"/>
  <c r="BN103" i="4"/>
  <c r="CJ106" i="4"/>
  <c r="BN106" i="4"/>
  <c r="CJ114" i="4"/>
  <c r="BN114" i="4"/>
  <c r="CJ122" i="4"/>
  <c r="BN122" i="4"/>
  <c r="CJ130" i="4"/>
  <c r="BN130" i="4"/>
  <c r="CJ138" i="4"/>
  <c r="BN138" i="4"/>
  <c r="CJ146" i="4"/>
  <c r="BN146" i="4"/>
  <c r="CJ154" i="4"/>
  <c r="BN154" i="4"/>
  <c r="CJ160" i="4"/>
  <c r="BN160" i="4"/>
  <c r="CJ168" i="4"/>
  <c r="BN168" i="4"/>
  <c r="CJ176" i="4"/>
  <c r="BN176" i="4"/>
  <c r="CJ184" i="4"/>
  <c r="BN184" i="4"/>
  <c r="CJ195" i="4"/>
  <c r="BN195" i="4"/>
  <c r="CJ203" i="4"/>
  <c r="BN203" i="4"/>
  <c r="CJ211" i="4"/>
  <c r="BN211" i="4"/>
  <c r="CJ64" i="4"/>
  <c r="BN64" i="4"/>
  <c r="CJ22" i="4"/>
  <c r="BN22" i="4"/>
  <c r="CJ30" i="4"/>
  <c r="BN30" i="4"/>
  <c r="CJ49" i="4"/>
  <c r="BN49" i="4"/>
  <c r="CJ52" i="4"/>
  <c r="BN52" i="4"/>
  <c r="CJ60" i="4"/>
  <c r="BN60" i="4"/>
  <c r="CJ93" i="4"/>
  <c r="BN93" i="4"/>
  <c r="CJ112" i="4"/>
  <c r="BN112" i="4"/>
  <c r="CJ128" i="4"/>
  <c r="BN128" i="4"/>
  <c r="CJ144" i="4"/>
  <c r="BN144" i="4"/>
  <c r="CJ5" i="4"/>
  <c r="BN5" i="4"/>
  <c r="CJ10" i="4"/>
  <c r="BN10" i="4"/>
  <c r="CJ18" i="4"/>
  <c r="BN18" i="4"/>
  <c r="CJ21" i="4"/>
  <c r="BN21" i="4"/>
  <c r="CJ29" i="4"/>
  <c r="BN29" i="4"/>
  <c r="CJ40" i="4"/>
  <c r="BN40" i="4"/>
  <c r="CJ48" i="4"/>
  <c r="BN48" i="4"/>
  <c r="CJ59" i="4"/>
  <c r="BN59" i="4"/>
  <c r="CJ67" i="4"/>
  <c r="BN67" i="4"/>
  <c r="CJ78" i="4"/>
  <c r="BN78" i="4"/>
  <c r="CJ89" i="4"/>
  <c r="BN89" i="4"/>
  <c r="CJ92" i="4"/>
  <c r="BN92" i="4"/>
  <c r="CJ100" i="4"/>
  <c r="BN100" i="4"/>
  <c r="CJ111" i="4"/>
  <c r="BN111" i="4"/>
  <c r="CJ119" i="4"/>
  <c r="BN119" i="4"/>
  <c r="CJ127" i="4"/>
  <c r="BN127" i="4"/>
  <c r="CJ135" i="4"/>
  <c r="BN135" i="4"/>
  <c r="CJ143" i="4"/>
  <c r="BN143" i="4"/>
  <c r="CJ151" i="4"/>
  <c r="BN151" i="4"/>
  <c r="CJ165" i="4"/>
  <c r="BN165" i="4"/>
  <c r="CJ173" i="4"/>
  <c r="BN173" i="4"/>
  <c r="CJ181" i="4"/>
  <c r="BN181" i="4"/>
  <c r="CJ192" i="4"/>
  <c r="BN192" i="4"/>
  <c r="CJ200" i="4"/>
  <c r="BN200" i="4"/>
  <c r="CJ208" i="4"/>
  <c r="BN208" i="4"/>
  <c r="Z26" i="6"/>
  <c r="AC26" i="6"/>
  <c r="CB11" i="6"/>
  <c r="CB6" i="6"/>
  <c r="CB15" i="6"/>
  <c r="CB18" i="6"/>
  <c r="CB19" i="6"/>
  <c r="CB12" i="6"/>
  <c r="CB13" i="6"/>
  <c r="CB16" i="6"/>
  <c r="CB8" i="6"/>
  <c r="CB14" i="6"/>
  <c r="CB9" i="6"/>
  <c r="CB10" i="6"/>
  <c r="CB7" i="6"/>
  <c r="CB17" i="6"/>
  <c r="BO12" i="4"/>
  <c r="BM12" i="4"/>
  <c r="BM80" i="4"/>
  <c r="BO80" i="4"/>
  <c r="BO94" i="4"/>
  <c r="BM94" i="4"/>
  <c r="BM113" i="4"/>
  <c r="BO113" i="4"/>
  <c r="BM145" i="4"/>
  <c r="BO145" i="4"/>
  <c r="BM194" i="4"/>
  <c r="BO194" i="4"/>
  <c r="BO4" i="4"/>
  <c r="BM4" i="4"/>
  <c r="BO88" i="4"/>
  <c r="BM88" i="4"/>
  <c r="BM91" i="4"/>
  <c r="BO91" i="4"/>
  <c r="BM118" i="4"/>
  <c r="BO118" i="4"/>
  <c r="BO126" i="4"/>
  <c r="BM126" i="4"/>
  <c r="BM134" i="4"/>
  <c r="BO134" i="4"/>
  <c r="BM142" i="4"/>
  <c r="BO142" i="4"/>
  <c r="BM150" i="4"/>
  <c r="BO150" i="4"/>
  <c r="AG158" i="4"/>
  <c r="BO164" i="4"/>
  <c r="BM164" i="4"/>
  <c r="BO172" i="4"/>
  <c r="BM172" i="4"/>
  <c r="BM180" i="4"/>
  <c r="BO180" i="4"/>
  <c r="BO191" i="4"/>
  <c r="BM191" i="4"/>
  <c r="BO199" i="4"/>
  <c r="BM199" i="4"/>
  <c r="BO207" i="4"/>
  <c r="BM207" i="4"/>
  <c r="BM31" i="4"/>
  <c r="BO31" i="4"/>
  <c r="BO72" i="4"/>
  <c r="BM72" i="4"/>
  <c r="BM83" i="4"/>
  <c r="BO83" i="4"/>
  <c r="BO105" i="4"/>
  <c r="BM105" i="4"/>
  <c r="BO121" i="4"/>
  <c r="BM121" i="4"/>
  <c r="BM183" i="4"/>
  <c r="BO183" i="4"/>
  <c r="BM17" i="4"/>
  <c r="BO17" i="4"/>
  <c r="BM77" i="4"/>
  <c r="BO77" i="4"/>
  <c r="BM99" i="4"/>
  <c r="BO99" i="4"/>
  <c r="BM110" i="4"/>
  <c r="BO110" i="4"/>
  <c r="BM6" i="4"/>
  <c r="BO6" i="4"/>
  <c r="BM14" i="4"/>
  <c r="BO14" i="4"/>
  <c r="AG19" i="4"/>
  <c r="BO25" i="4"/>
  <c r="BM25" i="4"/>
  <c r="BM36" i="4"/>
  <c r="BO36" i="4"/>
  <c r="BM44" i="4"/>
  <c r="BO44" i="4"/>
  <c r="BM55" i="4"/>
  <c r="BO55" i="4"/>
  <c r="BM63" i="4"/>
  <c r="BO63" i="4"/>
  <c r="BO74" i="4"/>
  <c r="BM74" i="4"/>
  <c r="AG79" i="4"/>
  <c r="BO85" i="4"/>
  <c r="BM85" i="4"/>
  <c r="BO96" i="4"/>
  <c r="BM96" i="4"/>
  <c r="AG104" i="4"/>
  <c r="BM107" i="4"/>
  <c r="BO107" i="4"/>
  <c r="BO115" i="4"/>
  <c r="BM115" i="4"/>
  <c r="BM123" i="4"/>
  <c r="BO123" i="4"/>
  <c r="BO131" i="4"/>
  <c r="BM131" i="4"/>
  <c r="BO139" i="4"/>
  <c r="BM139" i="4"/>
  <c r="BO147" i="4"/>
  <c r="BM147" i="4"/>
  <c r="BO155" i="4"/>
  <c r="BM155" i="4"/>
  <c r="BO158" i="4"/>
  <c r="BM158" i="4"/>
  <c r="BO161" i="4"/>
  <c r="BM161" i="4"/>
  <c r="BO169" i="4"/>
  <c r="BM169" i="4"/>
  <c r="BO177" i="4"/>
  <c r="BM177" i="4"/>
  <c r="BO185" i="4"/>
  <c r="BM185" i="4"/>
  <c r="BM188" i="4"/>
  <c r="BO188" i="4"/>
  <c r="BO196" i="4"/>
  <c r="BM196" i="4"/>
  <c r="BO204" i="4"/>
  <c r="BM204" i="4"/>
  <c r="BO212" i="4"/>
  <c r="BM212" i="4"/>
  <c r="BO8" i="4"/>
  <c r="BM8" i="4"/>
  <c r="BM16" i="4"/>
  <c r="BO16" i="4"/>
  <c r="BO27" i="4"/>
  <c r="BM27" i="4"/>
  <c r="BM38" i="4"/>
  <c r="BO38" i="4"/>
  <c r="BM46" i="4"/>
  <c r="BO46" i="4"/>
  <c r="BO57" i="4"/>
  <c r="BM57" i="4"/>
  <c r="BO65" i="4"/>
  <c r="BM65" i="4"/>
  <c r="BO76" i="4"/>
  <c r="BM76" i="4"/>
  <c r="AG81" i="4"/>
  <c r="BO87" i="4"/>
  <c r="BM87" i="4"/>
  <c r="BM90" i="4"/>
  <c r="BO90" i="4"/>
  <c r="BM98" i="4"/>
  <c r="BO98" i="4"/>
  <c r="AG103" i="4"/>
  <c r="BM109" i="4"/>
  <c r="BO109" i="4"/>
  <c r="BO117" i="4"/>
  <c r="BM117" i="4"/>
  <c r="BO125" i="4"/>
  <c r="BM125" i="4"/>
  <c r="BO133" i="4"/>
  <c r="BM133" i="4"/>
  <c r="BM141" i="4"/>
  <c r="BO141" i="4"/>
  <c r="BO149" i="4"/>
  <c r="BM149" i="4"/>
  <c r="BO157" i="4"/>
  <c r="BM157" i="4"/>
  <c r="BM163" i="4"/>
  <c r="BO163" i="4"/>
  <c r="BO171" i="4"/>
  <c r="BM171" i="4"/>
  <c r="BM179" i="4"/>
  <c r="BO179" i="4"/>
  <c r="BM187" i="4"/>
  <c r="BO187" i="4"/>
  <c r="BO190" i="4"/>
  <c r="BM190" i="4"/>
  <c r="BM198" i="4"/>
  <c r="BO198" i="4"/>
  <c r="BM206" i="4"/>
  <c r="BO206" i="4"/>
  <c r="BM34" i="4"/>
  <c r="BO34" i="4"/>
  <c r="BO42" i="4"/>
  <c r="BM42" i="4"/>
  <c r="BO53" i="4"/>
  <c r="BM53" i="4"/>
  <c r="BO61" i="4"/>
  <c r="BM61" i="4"/>
  <c r="BO69" i="4"/>
  <c r="BM69" i="4"/>
  <c r="BO129" i="4"/>
  <c r="BM129" i="4"/>
  <c r="BO137" i="4"/>
  <c r="BM137" i="4"/>
  <c r="BO159" i="4"/>
  <c r="BM159" i="4"/>
  <c r="BO9" i="4"/>
  <c r="BM9" i="4"/>
  <c r="BM66" i="4"/>
  <c r="BO66" i="4"/>
  <c r="BM22" i="4"/>
  <c r="BO22" i="4"/>
  <c r="BO41" i="4"/>
  <c r="BM41" i="4"/>
  <c r="BO49" i="4"/>
  <c r="BM49" i="4"/>
  <c r="BO60" i="4"/>
  <c r="BM60" i="4"/>
  <c r="BO82" i="4"/>
  <c r="BM82" i="4"/>
  <c r="BO104" i="4"/>
  <c r="BM104" i="4"/>
  <c r="BO136" i="4"/>
  <c r="BM136" i="4"/>
  <c r="BM174" i="4"/>
  <c r="BO174" i="4"/>
  <c r="BO201" i="4"/>
  <c r="BM201" i="4"/>
  <c r="BM209" i="4"/>
  <c r="BO209" i="4"/>
  <c r="BO5" i="4"/>
  <c r="BM5" i="4"/>
  <c r="BM13" i="4"/>
  <c r="BO13" i="4"/>
  <c r="BO24" i="4"/>
  <c r="BM24" i="4"/>
  <c r="BO32" i="4"/>
  <c r="BM32" i="4"/>
  <c r="BM35" i="4"/>
  <c r="BO35" i="4"/>
  <c r="BO43" i="4"/>
  <c r="BM43" i="4"/>
  <c r="BM51" i="4"/>
  <c r="BO51" i="4"/>
  <c r="BM54" i="4"/>
  <c r="BO54" i="4"/>
  <c r="BO62" i="4"/>
  <c r="BM62" i="4"/>
  <c r="BM70" i="4"/>
  <c r="BO70" i="4"/>
  <c r="BO73" i="4"/>
  <c r="BM73" i="4"/>
  <c r="BM81" i="4"/>
  <c r="BO81" i="4"/>
  <c r="BO84" i="4"/>
  <c r="BM84" i="4"/>
  <c r="AG89" i="4"/>
  <c r="BO95" i="4"/>
  <c r="BM95" i="4"/>
  <c r="BM103" i="4"/>
  <c r="BO103" i="4"/>
  <c r="BO106" i="4"/>
  <c r="BM106" i="4"/>
  <c r="BO114" i="4"/>
  <c r="BM114" i="4"/>
  <c r="BM122" i="4"/>
  <c r="BO122" i="4"/>
  <c r="BM130" i="4"/>
  <c r="BO130" i="4"/>
  <c r="BO138" i="4"/>
  <c r="BM138" i="4"/>
  <c r="BO146" i="4"/>
  <c r="BM146" i="4"/>
  <c r="BM154" i="4"/>
  <c r="BO154" i="4"/>
  <c r="BO160" i="4"/>
  <c r="BM160" i="4"/>
  <c r="BO168" i="4"/>
  <c r="BM168" i="4"/>
  <c r="BM176" i="4"/>
  <c r="BO176" i="4"/>
  <c r="BO184" i="4"/>
  <c r="BM184" i="4"/>
  <c r="BO195" i="4"/>
  <c r="BM195" i="4"/>
  <c r="BM203" i="4"/>
  <c r="BO203" i="4"/>
  <c r="BO211" i="4"/>
  <c r="BM211" i="4"/>
  <c r="BO23" i="4"/>
  <c r="BM23" i="4"/>
  <c r="BO20" i="4"/>
  <c r="BM20" i="4"/>
  <c r="BM39" i="4"/>
  <c r="BO39" i="4"/>
  <c r="BM47" i="4"/>
  <c r="BO47" i="4"/>
  <c r="BO19" i="4"/>
  <c r="BM19" i="4"/>
  <c r="BO33" i="4"/>
  <c r="BM33" i="4"/>
  <c r="BO71" i="4"/>
  <c r="BM71" i="4"/>
  <c r="BM79" i="4"/>
  <c r="BO79" i="4"/>
  <c r="BO101" i="4"/>
  <c r="BM101" i="4"/>
  <c r="BM112" i="4"/>
  <c r="BO112" i="4"/>
  <c r="BO120" i="4"/>
  <c r="BM120" i="4"/>
  <c r="BM144" i="4"/>
  <c r="BO144" i="4"/>
  <c r="BO152" i="4"/>
  <c r="BM152" i="4"/>
  <c r="BM182" i="4"/>
  <c r="BO182" i="4"/>
  <c r="AG187" i="4"/>
  <c r="BO10" i="4"/>
  <c r="BM10" i="4"/>
  <c r="BM18" i="4"/>
  <c r="BO18" i="4"/>
  <c r="BO21" i="4"/>
  <c r="BM21" i="4"/>
  <c r="BM29" i="4"/>
  <c r="BO29" i="4"/>
  <c r="BO40" i="4"/>
  <c r="BM40" i="4"/>
  <c r="BM48" i="4"/>
  <c r="BO48" i="4"/>
  <c r="BO59" i="4"/>
  <c r="BM59" i="4"/>
  <c r="BO67" i="4"/>
  <c r="BM67" i="4"/>
  <c r="BM78" i="4"/>
  <c r="BO78" i="4"/>
  <c r="BO89" i="4"/>
  <c r="BM89" i="4"/>
  <c r="BM92" i="4"/>
  <c r="BO92" i="4"/>
  <c r="BO100" i="4"/>
  <c r="BM100" i="4"/>
  <c r="BM111" i="4"/>
  <c r="BO111" i="4"/>
  <c r="BM119" i="4"/>
  <c r="BO119" i="4"/>
  <c r="BM127" i="4"/>
  <c r="BO127" i="4"/>
  <c r="BO135" i="4"/>
  <c r="BM135" i="4"/>
  <c r="BO143" i="4"/>
  <c r="BM143" i="4"/>
  <c r="BO151" i="4"/>
  <c r="BM151" i="4"/>
  <c r="BO165" i="4"/>
  <c r="BM165" i="4"/>
  <c r="BO173" i="4"/>
  <c r="BM173" i="4"/>
  <c r="BO181" i="4"/>
  <c r="BM181" i="4"/>
  <c r="BO192" i="4"/>
  <c r="BM192" i="4"/>
  <c r="BO200" i="4"/>
  <c r="BM200" i="4"/>
  <c r="BM208" i="4"/>
  <c r="BO208" i="4"/>
  <c r="BO50" i="4"/>
  <c r="BM50" i="4"/>
  <c r="BM102" i="4"/>
  <c r="BO102" i="4"/>
  <c r="BO153" i="4"/>
  <c r="BM153" i="4"/>
  <c r="BO167" i="4"/>
  <c r="BM167" i="4"/>
  <c r="BM175" i="4"/>
  <c r="BO175" i="4"/>
  <c r="BO202" i="4"/>
  <c r="BM202" i="4"/>
  <c r="BO210" i="4"/>
  <c r="BM210" i="4"/>
  <c r="BO28" i="4"/>
  <c r="BM28" i="4"/>
  <c r="BM58" i="4"/>
  <c r="BO58" i="4"/>
  <c r="BO11" i="4"/>
  <c r="BM11" i="4"/>
  <c r="BO30" i="4"/>
  <c r="BM30" i="4"/>
  <c r="BO52" i="4"/>
  <c r="BM52" i="4"/>
  <c r="BO68" i="4"/>
  <c r="BM68" i="4"/>
  <c r="BM93" i="4"/>
  <c r="BO93" i="4"/>
  <c r="BO128" i="4"/>
  <c r="BM128" i="4"/>
  <c r="AG157" i="4"/>
  <c r="BM166" i="4"/>
  <c r="BO166" i="4"/>
  <c r="BO193" i="4"/>
  <c r="BM193" i="4"/>
  <c r="BM7" i="4"/>
  <c r="BO7" i="4"/>
  <c r="BO15" i="4"/>
  <c r="BM15" i="4"/>
  <c r="BM26" i="4"/>
  <c r="BO26" i="4"/>
  <c r="BO37" i="4"/>
  <c r="BM37" i="4"/>
  <c r="BO45" i="4"/>
  <c r="BM45" i="4"/>
  <c r="BO56" i="4"/>
  <c r="BM56" i="4"/>
  <c r="BO64" i="4"/>
  <c r="BM64" i="4"/>
  <c r="BM75" i="4"/>
  <c r="BO75" i="4"/>
  <c r="BM86" i="4"/>
  <c r="BO86" i="4"/>
  <c r="BO97" i="4"/>
  <c r="BM97" i="4"/>
  <c r="BO108" i="4"/>
  <c r="BM108" i="4"/>
  <c r="BO116" i="4"/>
  <c r="BM116" i="4"/>
  <c r="BM124" i="4"/>
  <c r="BO124" i="4"/>
  <c r="BO132" i="4"/>
  <c r="BM132" i="4"/>
  <c r="BO140" i="4"/>
  <c r="BM140" i="4"/>
  <c r="BO148" i="4"/>
  <c r="BM148" i="4"/>
  <c r="BO156" i="4"/>
  <c r="BM156" i="4"/>
  <c r="BM162" i="4"/>
  <c r="BO162" i="4"/>
  <c r="BO170" i="4"/>
  <c r="BM170" i="4"/>
  <c r="BM178" i="4"/>
  <c r="BO178" i="4"/>
  <c r="BM186" i="4"/>
  <c r="BO186" i="4"/>
  <c r="BO189" i="4"/>
  <c r="BM189" i="4"/>
  <c r="BO197" i="4"/>
  <c r="BM197" i="4"/>
  <c r="BM205" i="4"/>
  <c r="BO205" i="4"/>
  <c r="BO213" i="4"/>
  <c r="BM213" i="4"/>
  <c r="BO62" i="5"/>
  <c r="BM62" i="5"/>
  <c r="BO7" i="5"/>
  <c r="BM7" i="5"/>
  <c r="BM14" i="5"/>
  <c r="BO14" i="5"/>
  <c r="BO17" i="5"/>
  <c r="BM17" i="5"/>
  <c r="BO24" i="5"/>
  <c r="BM24" i="5"/>
  <c r="BO28" i="5"/>
  <c r="BM28" i="5"/>
  <c r="BO31" i="5"/>
  <c r="BM31" i="5"/>
  <c r="BO35" i="5"/>
  <c r="BM35" i="5"/>
  <c r="BO42" i="5"/>
  <c r="BM42" i="5"/>
  <c r="BM46" i="5"/>
  <c r="BO46" i="5"/>
  <c r="BO65" i="5"/>
  <c r="BM65" i="5"/>
  <c r="BO21" i="5"/>
  <c r="BM21" i="5"/>
  <c r="BO69" i="5"/>
  <c r="BM69" i="5"/>
  <c r="BO73" i="5"/>
  <c r="BM73" i="5"/>
  <c r="BO6" i="5"/>
  <c r="BM6" i="5"/>
  <c r="BO10" i="5"/>
  <c r="BM10" i="5"/>
  <c r="BO20" i="5"/>
  <c r="BM20" i="5"/>
  <c r="BO38" i="5"/>
  <c r="BM38" i="5"/>
  <c r="BO53" i="5"/>
  <c r="BM53" i="5"/>
  <c r="BO57" i="5"/>
  <c r="BM57" i="5"/>
  <c r="BO61" i="5"/>
  <c r="BM61" i="5"/>
  <c r="BO72" i="5"/>
  <c r="BM72" i="5"/>
  <c r="BO76" i="5"/>
  <c r="BM76" i="5"/>
  <c r="BO79" i="5"/>
  <c r="BM79" i="5"/>
  <c r="BO58" i="5"/>
  <c r="BM58" i="5"/>
  <c r="BO27" i="5"/>
  <c r="BM27" i="5"/>
  <c r="BO34" i="5"/>
  <c r="BM34" i="5"/>
  <c r="BO41" i="5"/>
  <c r="BM41" i="5"/>
  <c r="BO45" i="5"/>
  <c r="BM45" i="5"/>
  <c r="BO49" i="5"/>
  <c r="BM49" i="5"/>
  <c r="BO52" i="5"/>
  <c r="BM52" i="5"/>
  <c r="BO68" i="5"/>
  <c r="BM68" i="5"/>
  <c r="BO13" i="5"/>
  <c r="BM13" i="5"/>
  <c r="BO16" i="5"/>
  <c r="BM16" i="5"/>
  <c r="BO19" i="5"/>
  <c r="BM19" i="5"/>
  <c r="BO23" i="5"/>
  <c r="BM23" i="5"/>
  <c r="BO30" i="5"/>
  <c r="BM30" i="5"/>
  <c r="BO37" i="5"/>
  <c r="BM37" i="5"/>
  <c r="BO56" i="5"/>
  <c r="BM56" i="5"/>
  <c r="BO60" i="5"/>
  <c r="BM60" i="5"/>
  <c r="BO64" i="5"/>
  <c r="BM64" i="5"/>
  <c r="BO71" i="5"/>
  <c r="BM71" i="5"/>
  <c r="BO75" i="5"/>
  <c r="BM75" i="5"/>
  <c r="BO4" i="5"/>
  <c r="BM4" i="5"/>
  <c r="BO50" i="5"/>
  <c r="BM50" i="5"/>
  <c r="BM54" i="5"/>
  <c r="BO54" i="5"/>
  <c r="BM77" i="5"/>
  <c r="BO77" i="5"/>
  <c r="BO5" i="5"/>
  <c r="BM5" i="5"/>
  <c r="BO9" i="5"/>
  <c r="BM9" i="5"/>
  <c r="BO26" i="5"/>
  <c r="BM26" i="5"/>
  <c r="BO33" i="5"/>
  <c r="BM33" i="5"/>
  <c r="BO40" i="5"/>
  <c r="BM40" i="5"/>
  <c r="BO44" i="5"/>
  <c r="BM44" i="5"/>
  <c r="BO48" i="5"/>
  <c r="BM48" i="5"/>
  <c r="BO67" i="5"/>
  <c r="BM67" i="5"/>
  <c r="BO78" i="5"/>
  <c r="BM78" i="5"/>
  <c r="BO12" i="5"/>
  <c r="BM12" i="5"/>
  <c r="BO15" i="5"/>
  <c r="BM15" i="5"/>
  <c r="BO18" i="5"/>
  <c r="BM18" i="5"/>
  <c r="BM22" i="5"/>
  <c r="BO22" i="5"/>
  <c r="BO29" i="5"/>
  <c r="BM29" i="5"/>
  <c r="BO36" i="5"/>
  <c r="BM36" i="5"/>
  <c r="BO51" i="5"/>
  <c r="BM51" i="5"/>
  <c r="BO55" i="5"/>
  <c r="BM55" i="5"/>
  <c r="BO59" i="5"/>
  <c r="BM59" i="5"/>
  <c r="BO63" i="5"/>
  <c r="BM63" i="5"/>
  <c r="BO70" i="5"/>
  <c r="BM70" i="5"/>
  <c r="BO74" i="5"/>
  <c r="BM74" i="5"/>
  <c r="BO11" i="5"/>
  <c r="BM11" i="5"/>
  <c r="BO8" i="5"/>
  <c r="BM8" i="5"/>
  <c r="BO25" i="5"/>
  <c r="BM25" i="5"/>
  <c r="BO32" i="5"/>
  <c r="BM32" i="5"/>
  <c r="BO39" i="5"/>
  <c r="BM39" i="5"/>
  <c r="BO43" i="5"/>
  <c r="BM43" i="5"/>
  <c r="BO47" i="5"/>
  <c r="BM47" i="5"/>
  <c r="BM66" i="5"/>
  <c r="BO66" i="5"/>
  <c r="AB26" i="6"/>
  <c r="AA26" i="6"/>
  <c r="Y26" i="6"/>
  <c r="M219" i="4"/>
  <c r="AG5" i="4"/>
  <c r="BH85" i="5"/>
  <c r="BG85" i="5"/>
  <c r="K219" i="4"/>
  <c r="AD26" i="6"/>
  <c r="X26" i="6"/>
  <c r="W26" i="6"/>
  <c r="V26" i="6"/>
  <c r="U26" i="6"/>
  <c r="T26" i="6"/>
  <c r="S26" i="6"/>
  <c r="BC26" i="6"/>
  <c r="BF26" i="6"/>
  <c r="BA26" i="6"/>
  <c r="CB78" i="5"/>
  <c r="BC85" i="5"/>
  <c r="CB50" i="5"/>
  <c r="CB39" i="5"/>
  <c r="CB29" i="5"/>
  <c r="CB24" i="5"/>
  <c r="CB5" i="5"/>
  <c r="CB79" i="5"/>
  <c r="CB52" i="5"/>
  <c r="CB65" i="5"/>
  <c r="CB16" i="5"/>
  <c r="CB14" i="5"/>
  <c r="CB69" i="5"/>
  <c r="CB17" i="5"/>
  <c r="CB36" i="5"/>
  <c r="CB6" i="5"/>
  <c r="CB15" i="5"/>
  <c r="CB10" i="5"/>
  <c r="CB31" i="5"/>
  <c r="AU85" i="5"/>
  <c r="AZ85" i="5"/>
  <c r="CB70" i="4"/>
  <c r="CB213" i="4"/>
  <c r="CB39" i="4"/>
  <c r="CB36" i="4"/>
  <c r="CB142" i="4"/>
  <c r="CB119" i="4"/>
  <c r="CB32" i="4"/>
  <c r="CB86" i="4"/>
  <c r="CB194" i="4"/>
  <c r="CB41" i="4"/>
  <c r="CB11" i="4"/>
  <c r="CB7" i="4"/>
  <c r="CB37" i="4"/>
  <c r="CB34" i="4"/>
  <c r="CB14" i="4"/>
  <c r="CB158" i="4"/>
  <c r="CB73" i="4"/>
  <c r="CB17" i="4"/>
  <c r="CB6" i="4"/>
  <c r="CB12" i="4"/>
  <c r="N219" i="4"/>
  <c r="CB16" i="4"/>
  <c r="O219" i="4"/>
  <c r="P219" i="4"/>
  <c r="E219" i="4"/>
  <c r="D219" i="4"/>
  <c r="J219" i="4"/>
  <c r="I219" i="4"/>
  <c r="H219" i="4"/>
  <c r="G219" i="4"/>
  <c r="F219" i="4"/>
  <c r="BP221" i="4" l="1"/>
  <c r="BP219" i="4"/>
  <c r="CB19" i="4"/>
  <c r="N85" i="5"/>
  <c r="Q85" i="5"/>
  <c r="Q87" i="5"/>
  <c r="K26" i="6"/>
  <c r="Q28" i="6"/>
  <c r="Q26" i="6"/>
  <c r="F26" i="6"/>
  <c r="F85" i="5"/>
  <c r="CB104" i="4"/>
  <c r="V219" i="4"/>
  <c r="E26" i="6"/>
  <c r="N26" i="6"/>
  <c r="M26" i="6"/>
  <c r="CQ57" i="5"/>
  <c r="CR57" i="5"/>
  <c r="CR41" i="5"/>
  <c r="CQ41" i="5"/>
  <c r="CR25" i="5"/>
  <c r="CQ25" i="5"/>
  <c r="CQ9" i="5"/>
  <c r="CR9" i="5"/>
  <c r="K85" i="5"/>
  <c r="CQ76" i="5"/>
  <c r="CR76" i="5"/>
  <c r="CQ68" i="5"/>
  <c r="CR68" i="5"/>
  <c r="CQ60" i="5"/>
  <c r="CR60" i="5"/>
  <c r="CR52" i="5"/>
  <c r="CQ52" i="5"/>
  <c r="CQ44" i="5"/>
  <c r="CR44" i="5"/>
  <c r="CR36" i="5"/>
  <c r="CQ36" i="5"/>
  <c r="CQ28" i="5"/>
  <c r="CR28" i="5"/>
  <c r="CQ20" i="5"/>
  <c r="CR20" i="5"/>
  <c r="CR12" i="5"/>
  <c r="CQ12" i="5"/>
  <c r="P85" i="5"/>
  <c r="CQ79" i="5"/>
  <c r="CR79" i="5"/>
  <c r="CQ71" i="5"/>
  <c r="CR71" i="5"/>
  <c r="CR63" i="5"/>
  <c r="CQ63" i="5"/>
  <c r="CR55" i="5"/>
  <c r="CQ55" i="5"/>
  <c r="CR47" i="5"/>
  <c r="CQ47" i="5"/>
  <c r="CQ39" i="5"/>
  <c r="CR39" i="5"/>
  <c r="CR31" i="5"/>
  <c r="CQ31" i="5"/>
  <c r="CR23" i="5"/>
  <c r="CQ23" i="5"/>
  <c r="CQ15" i="5"/>
  <c r="CR15" i="5"/>
  <c r="CR7" i="5"/>
  <c r="CQ7" i="5"/>
  <c r="CQ73" i="5"/>
  <c r="CR73" i="5"/>
  <c r="CQ49" i="5"/>
  <c r="CR49" i="5"/>
  <c r="CR33" i="5"/>
  <c r="CQ33" i="5"/>
  <c r="CR17" i="5"/>
  <c r="CQ17" i="5"/>
  <c r="M85" i="5"/>
  <c r="CR74" i="5"/>
  <c r="CQ74" i="5"/>
  <c r="CR66" i="5"/>
  <c r="CQ66" i="5"/>
  <c r="CR58" i="5"/>
  <c r="CQ58" i="5"/>
  <c r="CQ50" i="5"/>
  <c r="CR50" i="5"/>
  <c r="CR42" i="5"/>
  <c r="CQ42" i="5"/>
  <c r="CQ34" i="5"/>
  <c r="CR34" i="5"/>
  <c r="CQ26" i="5"/>
  <c r="CR26" i="5"/>
  <c r="CR18" i="5"/>
  <c r="CQ18" i="5"/>
  <c r="CR10" i="5"/>
  <c r="CQ10" i="5"/>
  <c r="D85" i="5"/>
  <c r="E85" i="5"/>
  <c r="CQ77" i="5"/>
  <c r="CR77" i="5"/>
  <c r="CR69" i="5"/>
  <c r="CQ69" i="5"/>
  <c r="CQ61" i="5"/>
  <c r="CR61" i="5"/>
  <c r="CQ53" i="5"/>
  <c r="CR53" i="5"/>
  <c r="CR45" i="5"/>
  <c r="CQ45" i="5"/>
  <c r="CR37" i="5"/>
  <c r="CQ37" i="5"/>
  <c r="CR29" i="5"/>
  <c r="CQ29" i="5"/>
  <c r="CQ21" i="5"/>
  <c r="CR21" i="5"/>
  <c r="CR13" i="5"/>
  <c r="CQ13" i="5"/>
  <c r="CR5" i="5"/>
  <c r="CQ5" i="5"/>
  <c r="BN85" i="5"/>
  <c r="CQ65" i="5"/>
  <c r="CR65" i="5"/>
  <c r="H85" i="5"/>
  <c r="CJ85" i="5"/>
  <c r="CR4" i="5"/>
  <c r="CQ4" i="5"/>
  <c r="CQ72" i="5"/>
  <c r="CR72" i="5"/>
  <c r="CQ64" i="5"/>
  <c r="CR64" i="5"/>
  <c r="CQ56" i="5"/>
  <c r="CR56" i="5"/>
  <c r="CQ48" i="5"/>
  <c r="CR48" i="5"/>
  <c r="CR40" i="5"/>
  <c r="CQ40" i="5"/>
  <c r="CQ32" i="5"/>
  <c r="CR32" i="5"/>
  <c r="CR24" i="5"/>
  <c r="CQ24" i="5"/>
  <c r="CQ16" i="5"/>
  <c r="CR16" i="5"/>
  <c r="CR8" i="5"/>
  <c r="CQ8" i="5"/>
  <c r="G85" i="5"/>
  <c r="O85" i="5"/>
  <c r="I85" i="5"/>
  <c r="CQ75" i="5"/>
  <c r="CR75" i="5"/>
  <c r="CR67" i="5"/>
  <c r="CQ67" i="5"/>
  <c r="CR59" i="5"/>
  <c r="CQ59" i="5"/>
  <c r="CQ51" i="5"/>
  <c r="CR51" i="5"/>
  <c r="CR43" i="5"/>
  <c r="CQ43" i="5"/>
  <c r="CR35" i="5"/>
  <c r="CQ35" i="5"/>
  <c r="CR27" i="5"/>
  <c r="CQ27" i="5"/>
  <c r="CR19" i="5"/>
  <c r="CQ19" i="5"/>
  <c r="CR11" i="5"/>
  <c r="CQ11" i="5"/>
  <c r="J85" i="5"/>
  <c r="CR78" i="5"/>
  <c r="CQ78" i="5"/>
  <c r="CQ70" i="5"/>
  <c r="CR70" i="5"/>
  <c r="CR62" i="5"/>
  <c r="CQ62" i="5"/>
  <c r="CR54" i="5"/>
  <c r="CQ54" i="5"/>
  <c r="CQ46" i="5"/>
  <c r="CR46" i="5"/>
  <c r="CR38" i="5"/>
  <c r="CQ38" i="5"/>
  <c r="CQ30" i="5"/>
  <c r="CR30" i="5"/>
  <c r="CR22" i="5"/>
  <c r="CQ22" i="5"/>
  <c r="CQ14" i="5"/>
  <c r="CR14" i="5"/>
  <c r="CR6" i="5"/>
  <c r="CQ6" i="5"/>
  <c r="CS19" i="4"/>
  <c r="CJ219" i="4" s="1"/>
  <c r="AZ218" i="4"/>
  <c r="CR192" i="4"/>
  <c r="CQ192" i="4"/>
  <c r="CR151" i="4"/>
  <c r="CQ151" i="4"/>
  <c r="CQ119" i="4"/>
  <c r="CR119" i="4"/>
  <c r="CQ89" i="4"/>
  <c r="CR89" i="4"/>
  <c r="CR48" i="4"/>
  <c r="CQ48" i="4"/>
  <c r="CR18" i="4"/>
  <c r="CQ18" i="4"/>
  <c r="CR128" i="4"/>
  <c r="CQ128" i="4"/>
  <c r="CQ52" i="4"/>
  <c r="CR52" i="4"/>
  <c r="CR64" i="4"/>
  <c r="CQ64" i="4"/>
  <c r="CR184" i="4"/>
  <c r="CQ184" i="4"/>
  <c r="CR154" i="4"/>
  <c r="CQ154" i="4"/>
  <c r="CR122" i="4"/>
  <c r="CQ122" i="4"/>
  <c r="CQ95" i="4"/>
  <c r="CR95" i="4"/>
  <c r="CQ70" i="4"/>
  <c r="CR70" i="4"/>
  <c r="CR43" i="4"/>
  <c r="CQ43" i="4"/>
  <c r="CQ13" i="4"/>
  <c r="CR13" i="4"/>
  <c r="CR136" i="4"/>
  <c r="CQ136" i="4"/>
  <c r="CR79" i="4"/>
  <c r="CQ79" i="4"/>
  <c r="CR28" i="4"/>
  <c r="CQ28" i="4"/>
  <c r="CQ56" i="4"/>
  <c r="CR56" i="4"/>
  <c r="CQ187" i="4"/>
  <c r="CR187" i="4"/>
  <c r="CR157" i="4"/>
  <c r="CQ157" i="4"/>
  <c r="CR125" i="4"/>
  <c r="CQ125" i="4"/>
  <c r="CQ90" i="4"/>
  <c r="CR90" i="4"/>
  <c r="CQ57" i="4"/>
  <c r="CR57" i="4"/>
  <c r="CQ8" i="4"/>
  <c r="CR8" i="4"/>
  <c r="CQ11" i="4"/>
  <c r="CR11" i="4"/>
  <c r="CQ201" i="4"/>
  <c r="CR201" i="4"/>
  <c r="CR4" i="4"/>
  <c r="CQ4" i="4"/>
  <c r="CR15" i="4"/>
  <c r="CQ15" i="4"/>
  <c r="CR196" i="4"/>
  <c r="CQ196" i="4"/>
  <c r="CR169" i="4"/>
  <c r="CQ169" i="4"/>
  <c r="CR147" i="4"/>
  <c r="CQ147" i="4"/>
  <c r="CR115" i="4"/>
  <c r="CQ115" i="4"/>
  <c r="CQ74" i="4"/>
  <c r="CR74" i="4"/>
  <c r="CR36" i="4"/>
  <c r="CQ36" i="4"/>
  <c r="CQ37" i="4"/>
  <c r="CR37" i="4"/>
  <c r="CQ180" i="4"/>
  <c r="CR180" i="4"/>
  <c r="CR142" i="4"/>
  <c r="CQ142" i="4"/>
  <c r="CQ110" i="4"/>
  <c r="CR110" i="4"/>
  <c r="CR77" i="4"/>
  <c r="CQ77" i="4"/>
  <c r="CQ39" i="4"/>
  <c r="CR39" i="4"/>
  <c r="CQ210" i="4"/>
  <c r="CR210" i="4"/>
  <c r="CR175" i="4"/>
  <c r="CQ175" i="4"/>
  <c r="CR145" i="4"/>
  <c r="CQ145" i="4"/>
  <c r="CR113" i="4"/>
  <c r="CQ113" i="4"/>
  <c r="CR61" i="4"/>
  <c r="CQ61" i="4"/>
  <c r="CR34" i="4"/>
  <c r="CQ34" i="4"/>
  <c r="CR213" i="4"/>
  <c r="CQ213" i="4"/>
  <c r="CQ186" i="4"/>
  <c r="CR186" i="4"/>
  <c r="CQ156" i="4"/>
  <c r="CR156" i="4"/>
  <c r="CQ181" i="4"/>
  <c r="CR181" i="4"/>
  <c r="CR143" i="4"/>
  <c r="CQ143" i="4"/>
  <c r="CR111" i="4"/>
  <c r="CQ111" i="4"/>
  <c r="CQ78" i="4"/>
  <c r="CR78" i="4"/>
  <c r="CQ40" i="4"/>
  <c r="CR40" i="4"/>
  <c r="CR10" i="4"/>
  <c r="CQ10" i="4"/>
  <c r="CQ112" i="4"/>
  <c r="CR112" i="4"/>
  <c r="CQ49" i="4"/>
  <c r="CR49" i="4"/>
  <c r="CR211" i="4"/>
  <c r="CQ211" i="4"/>
  <c r="CR176" i="4"/>
  <c r="CQ176" i="4"/>
  <c r="CR146" i="4"/>
  <c r="CQ146" i="4"/>
  <c r="CQ114" i="4"/>
  <c r="CR114" i="4"/>
  <c r="CR84" i="4"/>
  <c r="CQ84" i="4"/>
  <c r="CQ62" i="4"/>
  <c r="CR62" i="4"/>
  <c r="CR35" i="4"/>
  <c r="CQ35" i="4"/>
  <c r="CQ16" i="4"/>
  <c r="CR16" i="4"/>
  <c r="CQ120" i="4"/>
  <c r="CR120" i="4"/>
  <c r="CR71" i="4"/>
  <c r="CQ71" i="4"/>
  <c r="CR17" i="4"/>
  <c r="CQ17" i="4"/>
  <c r="CQ206" i="4"/>
  <c r="CR206" i="4"/>
  <c r="CQ179" i="4"/>
  <c r="CR179" i="4"/>
  <c r="CR149" i="4"/>
  <c r="CQ149" i="4"/>
  <c r="CQ117" i="4"/>
  <c r="CR117" i="4"/>
  <c r="CR87" i="4"/>
  <c r="CQ87" i="4"/>
  <c r="CQ46" i="4"/>
  <c r="CR46" i="4"/>
  <c r="CR101" i="4"/>
  <c r="CQ101" i="4"/>
  <c r="CR9" i="4"/>
  <c r="CQ9" i="4"/>
  <c r="CQ193" i="4"/>
  <c r="CR193" i="4"/>
  <c r="CQ108" i="4"/>
  <c r="CR108" i="4"/>
  <c r="CR7" i="4"/>
  <c r="CQ7" i="4"/>
  <c r="CQ188" i="4"/>
  <c r="CR188" i="4"/>
  <c r="CR161" i="4"/>
  <c r="CQ161" i="4"/>
  <c r="CR139" i="4"/>
  <c r="CQ139" i="4"/>
  <c r="CQ107" i="4"/>
  <c r="CR107" i="4"/>
  <c r="CQ63" i="4"/>
  <c r="CR63" i="4"/>
  <c r="CR25" i="4"/>
  <c r="CQ25" i="4"/>
  <c r="AC219" i="4"/>
  <c r="CQ83" i="4"/>
  <c r="CR83" i="4"/>
  <c r="W219" i="4"/>
  <c r="CQ207" i="4"/>
  <c r="CR207" i="4"/>
  <c r="CQ172" i="4"/>
  <c r="CR172" i="4"/>
  <c r="CR134" i="4"/>
  <c r="CQ134" i="4"/>
  <c r="CR99" i="4"/>
  <c r="CQ99" i="4"/>
  <c r="CR66" i="4"/>
  <c r="CQ66" i="4"/>
  <c r="CQ20" i="4"/>
  <c r="CR20" i="4"/>
  <c r="CQ202" i="4"/>
  <c r="CR202" i="4"/>
  <c r="CQ167" i="4"/>
  <c r="CR167" i="4"/>
  <c r="CR137" i="4"/>
  <c r="CQ137" i="4"/>
  <c r="CQ105" i="4"/>
  <c r="CR105" i="4"/>
  <c r="CQ80" i="4"/>
  <c r="CR80" i="4"/>
  <c r="CR53" i="4"/>
  <c r="CQ53" i="4"/>
  <c r="CQ31" i="4"/>
  <c r="CR31" i="4"/>
  <c r="CR205" i="4"/>
  <c r="CQ205" i="4"/>
  <c r="CR178" i="4"/>
  <c r="CQ178" i="4"/>
  <c r="CQ148" i="4"/>
  <c r="CR148" i="4"/>
  <c r="CR208" i="4"/>
  <c r="CQ208" i="4"/>
  <c r="CR173" i="4"/>
  <c r="CQ173" i="4"/>
  <c r="CQ135" i="4"/>
  <c r="CR135" i="4"/>
  <c r="CR100" i="4"/>
  <c r="CQ100" i="4"/>
  <c r="CQ67" i="4"/>
  <c r="CR67" i="4"/>
  <c r="CQ29" i="4"/>
  <c r="CR29" i="4"/>
  <c r="CQ5" i="4"/>
  <c r="CR5" i="4"/>
  <c r="CQ93" i="4"/>
  <c r="CR93" i="4"/>
  <c r="CQ30" i="4"/>
  <c r="CR30" i="4"/>
  <c r="CQ203" i="4"/>
  <c r="CR203" i="4"/>
  <c r="CQ168" i="4"/>
  <c r="CR168" i="4"/>
  <c r="CR138" i="4"/>
  <c r="CQ138" i="4"/>
  <c r="CQ106" i="4"/>
  <c r="CR106" i="4"/>
  <c r="CQ81" i="4"/>
  <c r="CR81" i="4"/>
  <c r="CR54" i="4"/>
  <c r="CQ54" i="4"/>
  <c r="CR32" i="4"/>
  <c r="CQ32" i="4"/>
  <c r="CR166" i="4"/>
  <c r="CQ166" i="4"/>
  <c r="CR104" i="4"/>
  <c r="CQ104" i="4"/>
  <c r="CR33" i="4"/>
  <c r="CQ33" i="4"/>
  <c r="CQ132" i="4"/>
  <c r="CR132" i="4"/>
  <c r="CQ198" i="4"/>
  <c r="CR198" i="4"/>
  <c r="CR171" i="4"/>
  <c r="CQ171" i="4"/>
  <c r="CR141" i="4"/>
  <c r="CQ141" i="4"/>
  <c r="CR109" i="4"/>
  <c r="CQ109" i="4"/>
  <c r="CQ76" i="4"/>
  <c r="CR76" i="4"/>
  <c r="CQ38" i="4"/>
  <c r="CR38" i="4"/>
  <c r="CR68" i="4"/>
  <c r="CQ68" i="4"/>
  <c r="CR116" i="4"/>
  <c r="CQ116" i="4"/>
  <c r="CR182" i="4"/>
  <c r="CQ182" i="4"/>
  <c r="CQ97" i="4"/>
  <c r="CR97" i="4"/>
  <c r="CQ212" i="4"/>
  <c r="CR212" i="4"/>
  <c r="CQ185" i="4"/>
  <c r="CR185" i="4"/>
  <c r="CR158" i="4"/>
  <c r="CQ158" i="4"/>
  <c r="CR131" i="4"/>
  <c r="CQ131" i="4"/>
  <c r="CQ96" i="4"/>
  <c r="CR96" i="4"/>
  <c r="CQ55" i="4"/>
  <c r="CR55" i="4"/>
  <c r="CR14" i="4"/>
  <c r="CQ14" i="4"/>
  <c r="CQ199" i="4"/>
  <c r="CR199" i="4"/>
  <c r="CQ164" i="4"/>
  <c r="CR164" i="4"/>
  <c r="CQ126" i="4"/>
  <c r="CR126" i="4"/>
  <c r="CR91" i="4"/>
  <c r="CQ91" i="4"/>
  <c r="CQ58" i="4"/>
  <c r="CR58" i="4"/>
  <c r="CQ140" i="4"/>
  <c r="CR140" i="4"/>
  <c r="CR194" i="4"/>
  <c r="CQ194" i="4"/>
  <c r="CR159" i="4"/>
  <c r="CQ159" i="4"/>
  <c r="CR129" i="4"/>
  <c r="CQ129" i="4"/>
  <c r="CQ102" i="4"/>
  <c r="CR102" i="4"/>
  <c r="CQ72" i="4"/>
  <c r="CR72" i="4"/>
  <c r="CQ50" i="4"/>
  <c r="CR50" i="4"/>
  <c r="CQ23" i="4"/>
  <c r="CR23" i="4"/>
  <c r="CR197" i="4"/>
  <c r="CQ197" i="4"/>
  <c r="CR170" i="4"/>
  <c r="CQ170" i="4"/>
  <c r="CR124" i="4"/>
  <c r="CQ124" i="4"/>
  <c r="AB219" i="4"/>
  <c r="CQ200" i="4"/>
  <c r="CR200" i="4"/>
  <c r="CQ165" i="4"/>
  <c r="CR165" i="4"/>
  <c r="CQ127" i="4"/>
  <c r="CR127" i="4"/>
  <c r="CQ92" i="4"/>
  <c r="CR92" i="4"/>
  <c r="CR59" i="4"/>
  <c r="CQ59" i="4"/>
  <c r="CQ21" i="4"/>
  <c r="CR21" i="4"/>
  <c r="CR144" i="4"/>
  <c r="CQ144" i="4"/>
  <c r="CQ60" i="4"/>
  <c r="CR60" i="4"/>
  <c r="CQ22" i="4"/>
  <c r="CR22" i="4"/>
  <c r="CR195" i="4"/>
  <c r="CQ195" i="4"/>
  <c r="CQ160" i="4"/>
  <c r="CR160" i="4"/>
  <c r="CQ130" i="4"/>
  <c r="CR130" i="4"/>
  <c r="CQ103" i="4"/>
  <c r="CR103" i="4"/>
  <c r="CR73" i="4"/>
  <c r="CQ73" i="4"/>
  <c r="CR51" i="4"/>
  <c r="CQ51" i="4"/>
  <c r="CR24" i="4"/>
  <c r="CQ24" i="4"/>
  <c r="CR152" i="4"/>
  <c r="CQ152" i="4"/>
  <c r="CR82" i="4"/>
  <c r="CQ82" i="4"/>
  <c r="CR19" i="4"/>
  <c r="CQ19" i="4"/>
  <c r="CQ75" i="4"/>
  <c r="CR75" i="4"/>
  <c r="CR190" i="4"/>
  <c r="CQ190" i="4"/>
  <c r="CR163" i="4"/>
  <c r="CQ163" i="4"/>
  <c r="CR133" i="4"/>
  <c r="CQ133" i="4"/>
  <c r="CR98" i="4"/>
  <c r="CQ98" i="4"/>
  <c r="CQ65" i="4"/>
  <c r="CR65" i="4"/>
  <c r="CR27" i="4"/>
  <c r="CQ27" i="4"/>
  <c r="CR41" i="4"/>
  <c r="CQ41" i="4"/>
  <c r="CQ209" i="4"/>
  <c r="CR209" i="4"/>
  <c r="CQ174" i="4"/>
  <c r="CR174" i="4"/>
  <c r="CR45" i="4"/>
  <c r="CQ45" i="4"/>
  <c r="CQ204" i="4"/>
  <c r="CR204" i="4"/>
  <c r="CR177" i="4"/>
  <c r="CQ177" i="4"/>
  <c r="CR155" i="4"/>
  <c r="CQ155" i="4"/>
  <c r="CR123" i="4"/>
  <c r="CQ123" i="4"/>
  <c r="CQ85" i="4"/>
  <c r="CR85" i="4"/>
  <c r="CQ44" i="4"/>
  <c r="CR44" i="4"/>
  <c r="CR6" i="4"/>
  <c r="CQ6" i="4"/>
  <c r="X219" i="4"/>
  <c r="BN219" i="4"/>
  <c r="CR191" i="4"/>
  <c r="CQ191" i="4"/>
  <c r="CQ150" i="4"/>
  <c r="CR150" i="4"/>
  <c r="CQ118" i="4"/>
  <c r="CR118" i="4"/>
  <c r="CR88" i="4"/>
  <c r="CQ88" i="4"/>
  <c r="CQ47" i="4"/>
  <c r="CR47" i="4"/>
  <c r="CQ26" i="4"/>
  <c r="CR26" i="4"/>
  <c r="CQ183" i="4"/>
  <c r="CR183" i="4"/>
  <c r="CQ153" i="4"/>
  <c r="CR153" i="4"/>
  <c r="CQ121" i="4"/>
  <c r="CR121" i="4"/>
  <c r="CR94" i="4"/>
  <c r="CQ94" i="4"/>
  <c r="CQ69" i="4"/>
  <c r="CR69" i="4"/>
  <c r="CQ42" i="4"/>
  <c r="CR42" i="4"/>
  <c r="CR12" i="4"/>
  <c r="CQ12" i="4"/>
  <c r="CR189" i="4"/>
  <c r="CQ189" i="4"/>
  <c r="CR162" i="4"/>
  <c r="CQ162" i="4"/>
  <c r="CR86" i="4"/>
  <c r="CQ86" i="4"/>
  <c r="G26" i="6"/>
  <c r="I26" i="6"/>
  <c r="J26" i="6"/>
  <c r="O26" i="6"/>
  <c r="P26" i="6"/>
  <c r="D26" i="6"/>
  <c r="H26" i="6"/>
  <c r="AA219" i="4"/>
  <c r="AY219" i="4"/>
  <c r="BH219" i="4"/>
  <c r="AX219" i="4"/>
  <c r="AZ219" i="4"/>
  <c r="BG219" i="4"/>
  <c r="AW219" i="4"/>
  <c r="BF219" i="4"/>
  <c r="BA219" i="4"/>
  <c r="AV219" i="4"/>
  <c r="AU219" i="4"/>
  <c r="BJ219" i="4"/>
  <c r="BJ218" i="4"/>
  <c r="BL218" i="4"/>
  <c r="BL219" i="4"/>
  <c r="BE219" i="4"/>
  <c r="AD219" i="4"/>
  <c r="T219" i="4"/>
  <c r="BC219" i="4"/>
  <c r="S219" i="4"/>
  <c r="CB89" i="4"/>
  <c r="U219" i="4"/>
  <c r="BM219" i="4"/>
  <c r="BO219" i="4"/>
  <c r="CB5" i="6"/>
  <c r="L26" i="6"/>
  <c r="L25" i="6"/>
  <c r="AR85" i="5"/>
  <c r="L85" i="5"/>
  <c r="L84" i="5"/>
  <c r="CB79" i="4"/>
  <c r="CB157" i="4"/>
  <c r="CB103" i="4"/>
  <c r="CB187" i="4"/>
  <c r="Y219" i="4"/>
  <c r="Z219" i="4"/>
  <c r="AA218" i="4"/>
  <c r="CB81" i="4"/>
  <c r="AG51" i="4"/>
  <c r="CB51" i="4" s="1"/>
  <c r="W85" i="5"/>
  <c r="AN85" i="5"/>
  <c r="X85" i="5"/>
  <c r="S85" i="5"/>
  <c r="AD85" i="5"/>
  <c r="U85" i="5"/>
  <c r="AB85" i="5"/>
  <c r="Y85" i="5"/>
  <c r="AA85" i="5"/>
  <c r="Z85" i="5"/>
  <c r="T85" i="5"/>
  <c r="V85" i="5"/>
  <c r="AW26" i="6"/>
  <c r="BE26" i="6"/>
  <c r="BM26" i="6"/>
  <c r="AU26" i="6"/>
  <c r="AX26" i="6"/>
  <c r="AV26" i="6"/>
  <c r="BO26" i="6"/>
  <c r="AY26" i="6"/>
  <c r="AI85" i="5"/>
  <c r="AH85" i="5"/>
  <c r="AJ85" i="5"/>
  <c r="BE85" i="5"/>
  <c r="AK85" i="5"/>
  <c r="BA85" i="5"/>
  <c r="BF85" i="5"/>
  <c r="AM85" i="5"/>
  <c r="AP85" i="5"/>
  <c r="AV85" i="5"/>
  <c r="AL85" i="5"/>
  <c r="AX85" i="5"/>
  <c r="AW85" i="5"/>
  <c r="AY85" i="5"/>
  <c r="AO85" i="5" l="1"/>
  <c r="AJ26" i="6"/>
  <c r="BN28" i="6"/>
  <c r="AQ26" i="6"/>
  <c r="CB4" i="6"/>
  <c r="AH26" i="6"/>
  <c r="CB4" i="5"/>
  <c r="AQ85" i="5"/>
  <c r="CQ85" i="5"/>
  <c r="CR85" i="5"/>
  <c r="CQ219" i="4"/>
  <c r="CR219" i="4"/>
  <c r="CH219" i="4"/>
  <c r="CI219" i="4"/>
  <c r="CH218" i="4"/>
  <c r="CD219" i="4"/>
  <c r="CF219" i="4"/>
  <c r="CG219" i="4"/>
  <c r="CM219" i="4"/>
  <c r="CN219" i="4"/>
  <c r="CL219" i="4"/>
  <c r="CE219" i="4"/>
  <c r="CC219" i="4"/>
  <c r="CO219" i="4"/>
  <c r="CP219" i="4"/>
  <c r="CK219" i="4"/>
  <c r="AC28" i="6"/>
  <c r="AI26" i="6"/>
  <c r="G221" i="4"/>
  <c r="H221" i="4"/>
  <c r="K221" i="4"/>
  <c r="AK26" i="6"/>
  <c r="T28" i="6"/>
  <c r="AB28" i="6"/>
  <c r="AO25" i="6"/>
  <c r="AM26" i="6"/>
  <c r="AL26" i="6"/>
  <c r="AN26" i="6"/>
  <c r="AO26" i="6"/>
  <c r="AP26" i="6"/>
  <c r="AR26" i="6"/>
  <c r="AN84" i="5"/>
  <c r="O221" i="4"/>
  <c r="P221" i="4"/>
  <c r="J221" i="4"/>
  <c r="D221" i="4"/>
  <c r="F221" i="4"/>
  <c r="M221" i="4"/>
  <c r="L221" i="4"/>
  <c r="N221" i="4"/>
  <c r="E221" i="4"/>
  <c r="I221" i="4"/>
  <c r="W28" i="6"/>
  <c r="BE28" i="6"/>
  <c r="BF28" i="6"/>
  <c r="S28" i="6"/>
  <c r="Z28" i="6"/>
  <c r="Y28" i="6"/>
  <c r="X28" i="6"/>
  <c r="V28" i="6"/>
  <c r="AD28" i="6"/>
  <c r="AA28" i="6"/>
  <c r="U28" i="6"/>
  <c r="BM28" i="6"/>
  <c r="BR26" i="6" l="1"/>
  <c r="L87" i="5"/>
  <c r="P87" i="5"/>
  <c r="I87" i="5"/>
  <c r="BH221" i="4"/>
  <c r="G87" i="5"/>
  <c r="M87" i="5"/>
  <c r="D87" i="5"/>
  <c r="E87" i="5"/>
  <c r="J87" i="5"/>
  <c r="H87" i="5"/>
  <c r="BF221" i="4"/>
  <c r="BC221" i="4"/>
  <c r="BT26" i="6"/>
  <c r="BS26" i="6"/>
  <c r="BX26" i="6"/>
  <c r="BV26" i="6"/>
  <c r="BU26" i="6"/>
  <c r="BW26" i="6"/>
  <c r="BX25" i="6"/>
  <c r="BY26" i="6"/>
  <c r="BZ26" i="6"/>
  <c r="CA26" i="6"/>
  <c r="BS85" i="5"/>
  <c r="BX85" i="5"/>
  <c r="BY85" i="5"/>
  <c r="BW85" i="5"/>
  <c r="BX84" i="5"/>
  <c r="BU85" i="5"/>
  <c r="BR85" i="5"/>
  <c r="BV85" i="5"/>
  <c r="BT85" i="5"/>
  <c r="BZ85" i="5"/>
  <c r="CA85" i="5"/>
  <c r="K87" i="5"/>
  <c r="O87" i="5"/>
  <c r="N87" i="5"/>
  <c r="F87" i="5"/>
  <c r="AC87" i="5"/>
  <c r="AZ221" i="4"/>
  <c r="BN221" i="4"/>
  <c r="CB5" i="4"/>
  <c r="AQ219" i="4"/>
  <c r="BM221" i="4"/>
  <c r="AU221" i="4"/>
  <c r="BA221" i="4"/>
  <c r="AC221" i="4"/>
  <c r="BO221" i="4"/>
  <c r="BJ221" i="4"/>
  <c r="BL221" i="4"/>
  <c r="W221" i="4"/>
  <c r="Y221" i="4"/>
  <c r="AY221" i="4"/>
  <c r="BG221" i="4"/>
  <c r="AA221" i="4"/>
  <c r="U221" i="4"/>
  <c r="AW221" i="4"/>
  <c r="AX221" i="4"/>
  <c r="AV221" i="4"/>
  <c r="BE221" i="4"/>
  <c r="AB221" i="4"/>
  <c r="S221" i="4"/>
  <c r="AD221" i="4"/>
  <c r="Z221" i="4"/>
  <c r="X221" i="4"/>
  <c r="V221" i="4"/>
  <c r="T221" i="4"/>
  <c r="BH28" i="6"/>
  <c r="BO28" i="6"/>
  <c r="BL28" i="6"/>
  <c r="BG28" i="6"/>
  <c r="BJ28" i="6"/>
  <c r="AU28" i="6"/>
  <c r="BC28" i="6"/>
  <c r="AX28" i="6"/>
  <c r="AZ28" i="6"/>
  <c r="BA28" i="6"/>
  <c r="AV28" i="6"/>
  <c r="AY28" i="6"/>
  <c r="AW28" i="6"/>
  <c r="AN218" i="4"/>
  <c r="AO219" i="4"/>
  <c r="AL219" i="4"/>
  <c r="AH219" i="4"/>
  <c r="AN219" i="4"/>
  <c r="AK219" i="4"/>
  <c r="AM219" i="4"/>
  <c r="AR219" i="4"/>
  <c r="AJ219" i="4"/>
  <c r="AI219" i="4"/>
  <c r="AP219" i="4"/>
  <c r="X87" i="5"/>
  <c r="S87" i="5"/>
  <c r="V87" i="5"/>
  <c r="AA87" i="5"/>
  <c r="T87" i="5"/>
  <c r="AD87" i="5"/>
  <c r="U87" i="5"/>
  <c r="AR87" i="5"/>
  <c r="Y87" i="5"/>
  <c r="W87" i="5"/>
  <c r="Z87" i="5"/>
  <c r="AB87" i="5"/>
  <c r="AO87" i="5" l="1"/>
  <c r="AM87" i="5"/>
  <c r="AH87" i="5"/>
  <c r="AL87" i="5"/>
  <c r="AJ87" i="5"/>
  <c r="AK87" i="5"/>
  <c r="AP87" i="5"/>
  <c r="AN87" i="5"/>
  <c r="AI87" i="5"/>
  <c r="AQ87" i="5"/>
  <c r="CH221" i="4"/>
  <c r="AQ28" i="6"/>
  <c r="CD221" i="4"/>
  <c r="CM221" i="4"/>
  <c r="CN221" i="4"/>
  <c r="CK221" i="4"/>
  <c r="CR221" i="4"/>
  <c r="BR219" i="4"/>
  <c r="BW219" i="4"/>
  <c r="BU219" i="4"/>
  <c r="BX219" i="4"/>
  <c r="BX218" i="4"/>
  <c r="BZ219" i="4"/>
  <c r="CA219" i="4"/>
  <c r="BT219" i="4"/>
  <c r="BS219" i="4"/>
  <c r="BY219" i="4"/>
  <c r="BV219" i="4"/>
  <c r="CP221" i="4"/>
  <c r="CF221" i="4"/>
  <c r="CG221" i="4"/>
  <c r="CL221" i="4"/>
  <c r="CE221" i="4"/>
  <c r="CO221" i="4"/>
  <c r="CI221" i="4"/>
  <c r="CQ221" i="4"/>
  <c r="CC221" i="4"/>
  <c r="CJ221" i="4"/>
  <c r="AI28" i="6"/>
  <c r="AN28" i="6"/>
  <c r="AO28" i="6"/>
  <c r="AL28" i="6"/>
  <c r="AH28" i="6"/>
  <c r="AP28" i="6"/>
  <c r="AM28" i="6"/>
  <c r="AJ28" i="6"/>
  <c r="AR28" i="6"/>
  <c r="AK28" i="6"/>
  <c r="AQ221" i="4" l="1"/>
  <c r="AR221" i="4"/>
  <c r="AJ221" i="4"/>
  <c r="AP221" i="4"/>
  <c r="AL221" i="4"/>
  <c r="AK221" i="4"/>
  <c r="AI221" i="4"/>
  <c r="AN221" i="4"/>
  <c r="AO221" i="4"/>
  <c r="AH221" i="4"/>
  <c r="AM221" i="4"/>
  <c r="BY221" i="4" l="1"/>
  <c r="BS221" i="4"/>
  <c r="CA221" i="4"/>
  <c r="BW221" i="4"/>
  <c r="BV221" i="4"/>
  <c r="BU221" i="4"/>
  <c r="BR221" i="4"/>
  <c r="BZ221" i="4"/>
  <c r="BX221" i="4"/>
  <c r="BT221" i="4"/>
  <c r="BC4" i="2" l="1"/>
  <c r="CJ4" i="2" s="1"/>
  <c r="BC213" i="2"/>
  <c r="CJ213" i="2" s="1"/>
  <c r="BC212" i="2"/>
  <c r="CJ212" i="2" s="1"/>
  <c r="BC211" i="2"/>
  <c r="CJ211" i="2" s="1"/>
  <c r="BC210" i="2"/>
  <c r="CJ210" i="2" s="1"/>
  <c r="BC209" i="2"/>
  <c r="CJ209" i="2" s="1"/>
  <c r="BC208" i="2"/>
  <c r="CJ208" i="2" s="1"/>
  <c r="BC207" i="2"/>
  <c r="CJ207" i="2" s="1"/>
  <c r="BC206" i="2"/>
  <c r="CJ206" i="2" s="1"/>
  <c r="BC205" i="2"/>
  <c r="CJ205" i="2" s="1"/>
  <c r="BC204" i="2"/>
  <c r="CJ204" i="2" s="1"/>
  <c r="BC203" i="2"/>
  <c r="CJ203" i="2" s="1"/>
  <c r="BC202" i="2"/>
  <c r="CJ202" i="2" s="1"/>
  <c r="BC201" i="2"/>
  <c r="CJ201" i="2" s="1"/>
  <c r="BC200" i="2"/>
  <c r="CJ200" i="2" s="1"/>
  <c r="BC199" i="2"/>
  <c r="CJ199" i="2" s="1"/>
  <c r="BC198" i="2"/>
  <c r="CJ198" i="2" s="1"/>
  <c r="BC197" i="2"/>
  <c r="CJ197" i="2" s="1"/>
  <c r="BC196" i="2"/>
  <c r="CJ196" i="2" s="1"/>
  <c r="BC195" i="2"/>
  <c r="CJ195" i="2" s="1"/>
  <c r="BC194" i="2"/>
  <c r="CJ194" i="2" s="1"/>
  <c r="BC193" i="2"/>
  <c r="CJ193" i="2" s="1"/>
  <c r="BC192" i="2"/>
  <c r="CJ192" i="2" s="1"/>
  <c r="BC191" i="2"/>
  <c r="CJ191" i="2" s="1"/>
  <c r="BC190" i="2"/>
  <c r="CJ190" i="2" s="1"/>
  <c r="BC189" i="2"/>
  <c r="CJ189" i="2" s="1"/>
  <c r="BC188" i="2"/>
  <c r="CJ188" i="2" s="1"/>
  <c r="BC187" i="2"/>
  <c r="CJ187" i="2" s="1"/>
  <c r="BC186" i="2"/>
  <c r="CJ186" i="2" s="1"/>
  <c r="BC185" i="2"/>
  <c r="CJ185" i="2" s="1"/>
  <c r="BC184" i="2"/>
  <c r="CJ184" i="2" s="1"/>
  <c r="BC183" i="2"/>
  <c r="CJ183" i="2" s="1"/>
  <c r="BC182" i="2"/>
  <c r="CJ182" i="2" s="1"/>
  <c r="BC181" i="2"/>
  <c r="CJ181" i="2" s="1"/>
  <c r="BC180" i="2"/>
  <c r="CJ180" i="2" s="1"/>
  <c r="BC179" i="2"/>
  <c r="CJ179" i="2" s="1"/>
  <c r="BC178" i="2"/>
  <c r="CJ178" i="2" s="1"/>
  <c r="BC177" i="2"/>
  <c r="CJ177" i="2" s="1"/>
  <c r="BC176" i="2"/>
  <c r="CJ176" i="2" s="1"/>
  <c r="BC175" i="2"/>
  <c r="CJ175" i="2" s="1"/>
  <c r="BC174" i="2"/>
  <c r="CJ174" i="2" s="1"/>
  <c r="BC173" i="2"/>
  <c r="CJ173" i="2" s="1"/>
  <c r="BC172" i="2"/>
  <c r="CJ172" i="2" s="1"/>
  <c r="BC171" i="2"/>
  <c r="CJ171" i="2" s="1"/>
  <c r="BC170" i="2"/>
  <c r="CJ170" i="2" s="1"/>
  <c r="BC169" i="2"/>
  <c r="CJ169" i="2" s="1"/>
  <c r="BC168" i="2"/>
  <c r="CJ168" i="2" s="1"/>
  <c r="BC167" i="2"/>
  <c r="CJ167" i="2" s="1"/>
  <c r="BC166" i="2"/>
  <c r="CJ166" i="2" s="1"/>
  <c r="BC165" i="2"/>
  <c r="CJ165" i="2" s="1"/>
  <c r="BC164" i="2"/>
  <c r="CJ164" i="2" s="1"/>
  <c r="BC163" i="2"/>
  <c r="CJ163" i="2" s="1"/>
  <c r="BC162" i="2"/>
  <c r="CJ162" i="2" s="1"/>
  <c r="BC161" i="2"/>
  <c r="CJ161" i="2" s="1"/>
  <c r="BC160" i="2"/>
  <c r="CJ160" i="2" s="1"/>
  <c r="BC159" i="2"/>
  <c r="CJ159" i="2" s="1"/>
  <c r="BC158" i="2"/>
  <c r="CJ158" i="2" s="1"/>
  <c r="BC157" i="2"/>
  <c r="CJ157" i="2" s="1"/>
  <c r="BC156" i="2"/>
  <c r="CJ156" i="2" s="1"/>
  <c r="BC155" i="2"/>
  <c r="CJ155" i="2" s="1"/>
  <c r="BC154" i="2"/>
  <c r="CJ154" i="2" s="1"/>
  <c r="BC153" i="2"/>
  <c r="CJ153" i="2" s="1"/>
  <c r="BC152" i="2"/>
  <c r="CJ152" i="2" s="1"/>
  <c r="BC151" i="2"/>
  <c r="CJ151" i="2" s="1"/>
  <c r="BC150" i="2"/>
  <c r="CJ150" i="2" s="1"/>
  <c r="BC149" i="2"/>
  <c r="CJ149" i="2" s="1"/>
  <c r="BC148" i="2"/>
  <c r="CJ148" i="2" s="1"/>
  <c r="BC147" i="2"/>
  <c r="CJ147" i="2" s="1"/>
  <c r="BC146" i="2"/>
  <c r="CJ146" i="2" s="1"/>
  <c r="BC145" i="2"/>
  <c r="CJ145" i="2" s="1"/>
  <c r="BC144" i="2"/>
  <c r="CJ144" i="2" s="1"/>
  <c r="BC143" i="2"/>
  <c r="CJ143" i="2" s="1"/>
  <c r="BC142" i="2"/>
  <c r="CJ142" i="2" s="1"/>
  <c r="BC141" i="2"/>
  <c r="CJ141" i="2" s="1"/>
  <c r="BC140" i="2"/>
  <c r="CJ140" i="2" s="1"/>
  <c r="BC139" i="2"/>
  <c r="CJ139" i="2" s="1"/>
  <c r="BC138" i="2"/>
  <c r="CJ138" i="2" s="1"/>
  <c r="BC137" i="2"/>
  <c r="CJ137" i="2" s="1"/>
  <c r="BC136" i="2"/>
  <c r="CJ136" i="2" s="1"/>
  <c r="BC135" i="2"/>
  <c r="CJ135" i="2" s="1"/>
  <c r="BC134" i="2"/>
  <c r="CJ134" i="2" s="1"/>
  <c r="BC133" i="2"/>
  <c r="CJ133" i="2" s="1"/>
  <c r="BC132" i="2"/>
  <c r="CJ132" i="2" s="1"/>
  <c r="BC131" i="2"/>
  <c r="CJ131" i="2" s="1"/>
  <c r="BC130" i="2"/>
  <c r="CJ130" i="2" s="1"/>
  <c r="BC129" i="2"/>
  <c r="CJ129" i="2" s="1"/>
  <c r="BC128" i="2"/>
  <c r="CJ128" i="2" s="1"/>
  <c r="BC127" i="2"/>
  <c r="CJ127" i="2" s="1"/>
  <c r="BC126" i="2"/>
  <c r="CJ126" i="2" s="1"/>
  <c r="BC125" i="2"/>
  <c r="CJ125" i="2" s="1"/>
  <c r="BC124" i="2"/>
  <c r="CJ124" i="2" s="1"/>
  <c r="BC123" i="2"/>
  <c r="CJ123" i="2" s="1"/>
  <c r="BC122" i="2"/>
  <c r="CJ122" i="2" s="1"/>
  <c r="BC121" i="2"/>
  <c r="CJ121" i="2" s="1"/>
  <c r="BC120" i="2"/>
  <c r="CJ120" i="2" s="1"/>
  <c r="BC119" i="2"/>
  <c r="CJ119" i="2" s="1"/>
  <c r="BC118" i="2"/>
  <c r="CJ118" i="2" s="1"/>
  <c r="BC117" i="2"/>
  <c r="CJ117" i="2" s="1"/>
  <c r="BC116" i="2"/>
  <c r="CJ116" i="2" s="1"/>
  <c r="BC115" i="2"/>
  <c r="CJ115" i="2" s="1"/>
  <c r="BC114" i="2"/>
  <c r="CJ114" i="2" s="1"/>
  <c r="BC113" i="2"/>
  <c r="CJ113" i="2" s="1"/>
  <c r="BC112" i="2"/>
  <c r="CJ112" i="2" s="1"/>
  <c r="BC111" i="2"/>
  <c r="CJ111" i="2" s="1"/>
  <c r="BC110" i="2"/>
  <c r="CJ110" i="2" s="1"/>
  <c r="BC109" i="2"/>
  <c r="CJ109" i="2" s="1"/>
  <c r="BC108" i="2"/>
  <c r="CJ108" i="2" s="1"/>
  <c r="BC107" i="2"/>
  <c r="CJ107" i="2" s="1"/>
  <c r="BC106" i="2"/>
  <c r="CJ106" i="2" s="1"/>
  <c r="BC105" i="2"/>
  <c r="CJ105" i="2" s="1"/>
  <c r="BC104" i="2"/>
  <c r="CJ104" i="2" s="1"/>
  <c r="BC103" i="2"/>
  <c r="CJ103" i="2" s="1"/>
  <c r="BC102" i="2"/>
  <c r="CJ102" i="2" s="1"/>
  <c r="BC101" i="2"/>
  <c r="CJ101" i="2" s="1"/>
  <c r="BC100" i="2"/>
  <c r="CJ100" i="2" s="1"/>
  <c r="BC99" i="2"/>
  <c r="CJ99" i="2" s="1"/>
  <c r="BC98" i="2"/>
  <c r="CJ98" i="2" s="1"/>
  <c r="BC97" i="2"/>
  <c r="CJ97" i="2" s="1"/>
  <c r="BC96" i="2"/>
  <c r="CJ96" i="2" s="1"/>
  <c r="BC95" i="2"/>
  <c r="CJ95" i="2" s="1"/>
  <c r="BC94" i="2"/>
  <c r="CJ94" i="2" s="1"/>
  <c r="BC93" i="2"/>
  <c r="CJ93" i="2" s="1"/>
  <c r="BC92" i="2"/>
  <c r="CJ92" i="2" s="1"/>
  <c r="BC91" i="2"/>
  <c r="CJ91" i="2" s="1"/>
  <c r="BC90" i="2"/>
  <c r="CJ90" i="2" s="1"/>
  <c r="BC89" i="2"/>
  <c r="CJ89" i="2" s="1"/>
  <c r="BC88" i="2"/>
  <c r="CJ88" i="2" s="1"/>
  <c r="BC87" i="2"/>
  <c r="CJ87" i="2" s="1"/>
  <c r="BC86" i="2"/>
  <c r="CJ86" i="2" s="1"/>
  <c r="BC85" i="2"/>
  <c r="CJ85" i="2" s="1"/>
  <c r="BC84" i="2"/>
  <c r="CJ84" i="2" s="1"/>
  <c r="BC83" i="2"/>
  <c r="CJ83" i="2" s="1"/>
  <c r="BC82" i="2"/>
  <c r="CJ82" i="2" s="1"/>
  <c r="BC81" i="2"/>
  <c r="CJ81" i="2" s="1"/>
  <c r="BC80" i="2"/>
  <c r="CJ80" i="2" s="1"/>
  <c r="BC79" i="2"/>
  <c r="CJ79" i="2" s="1"/>
  <c r="BC78" i="2"/>
  <c r="CJ78" i="2" s="1"/>
  <c r="BC77" i="2"/>
  <c r="CJ77" i="2" s="1"/>
  <c r="BC76" i="2"/>
  <c r="CJ76" i="2" s="1"/>
  <c r="BC75" i="2"/>
  <c r="CJ75" i="2" s="1"/>
  <c r="BC74" i="2"/>
  <c r="CJ74" i="2" s="1"/>
  <c r="BC73" i="2"/>
  <c r="CJ73" i="2" s="1"/>
  <c r="BC72" i="2"/>
  <c r="CJ72" i="2" s="1"/>
  <c r="BC71" i="2"/>
  <c r="CJ71" i="2" s="1"/>
  <c r="BC70" i="2"/>
  <c r="CJ70" i="2" s="1"/>
  <c r="BC69" i="2"/>
  <c r="CJ69" i="2" s="1"/>
  <c r="BC68" i="2"/>
  <c r="CJ68" i="2" s="1"/>
  <c r="BC67" i="2"/>
  <c r="CJ67" i="2" s="1"/>
  <c r="BC66" i="2"/>
  <c r="CJ66" i="2" s="1"/>
  <c r="BC65" i="2"/>
  <c r="CJ65" i="2" s="1"/>
  <c r="BC64" i="2"/>
  <c r="CJ64" i="2" s="1"/>
  <c r="BC63" i="2"/>
  <c r="CJ63" i="2" s="1"/>
  <c r="BC62" i="2"/>
  <c r="CJ62" i="2" s="1"/>
  <c r="BC61" i="2"/>
  <c r="CJ61" i="2" s="1"/>
  <c r="BC60" i="2"/>
  <c r="CJ60" i="2" s="1"/>
  <c r="BC59" i="2"/>
  <c r="CJ59" i="2" s="1"/>
  <c r="BC58" i="2"/>
  <c r="CJ58" i="2" s="1"/>
  <c r="BC57" i="2"/>
  <c r="CJ57" i="2" s="1"/>
  <c r="BC56" i="2"/>
  <c r="CJ56" i="2" s="1"/>
  <c r="BC55" i="2"/>
  <c r="CJ55" i="2" s="1"/>
  <c r="BC54" i="2"/>
  <c r="CJ54" i="2" s="1"/>
  <c r="BC53" i="2"/>
  <c r="CJ53" i="2" s="1"/>
  <c r="BC52" i="2"/>
  <c r="CJ52" i="2" s="1"/>
  <c r="BC51" i="2"/>
  <c r="CJ51" i="2" s="1"/>
  <c r="BC50" i="2"/>
  <c r="CJ50" i="2" s="1"/>
  <c r="BC49" i="2"/>
  <c r="CJ49" i="2" s="1"/>
  <c r="BC48" i="2"/>
  <c r="CJ48" i="2" s="1"/>
  <c r="BC47" i="2"/>
  <c r="CJ47" i="2" s="1"/>
  <c r="BC46" i="2"/>
  <c r="CJ46" i="2" s="1"/>
  <c r="BC45" i="2"/>
  <c r="CJ45" i="2" s="1"/>
  <c r="BC44" i="2"/>
  <c r="CJ44" i="2" s="1"/>
  <c r="BC43" i="2"/>
  <c r="CJ43" i="2" s="1"/>
  <c r="BC42" i="2"/>
  <c r="CJ42" i="2" s="1"/>
  <c r="BC41" i="2"/>
  <c r="CJ41" i="2" s="1"/>
  <c r="BC40" i="2"/>
  <c r="CJ40" i="2" s="1"/>
  <c r="BC39" i="2"/>
  <c r="CJ39" i="2" s="1"/>
  <c r="BC38" i="2"/>
  <c r="CJ38" i="2" s="1"/>
  <c r="BC37" i="2"/>
  <c r="CJ37" i="2" s="1"/>
  <c r="BC36" i="2"/>
  <c r="CJ36" i="2" s="1"/>
  <c r="BC35" i="2"/>
  <c r="CJ35" i="2" s="1"/>
  <c r="BC34" i="2"/>
  <c r="CJ34" i="2" s="1"/>
  <c r="BC33" i="2"/>
  <c r="CJ33" i="2" s="1"/>
  <c r="BC32" i="2"/>
  <c r="CJ32" i="2" s="1"/>
  <c r="BC31" i="2"/>
  <c r="CJ31" i="2" s="1"/>
  <c r="BC30" i="2"/>
  <c r="CJ30" i="2" s="1"/>
  <c r="BC29" i="2"/>
  <c r="CJ29" i="2" s="1"/>
  <c r="BC28" i="2"/>
  <c r="CJ28" i="2" s="1"/>
  <c r="BC27" i="2"/>
  <c r="CJ27" i="2" s="1"/>
  <c r="BC26" i="2"/>
  <c r="CJ26" i="2" s="1"/>
  <c r="BC25" i="2"/>
  <c r="CJ25" i="2" s="1"/>
  <c r="BC24" i="2"/>
  <c r="CJ24" i="2" s="1"/>
  <c r="BC23" i="2"/>
  <c r="CJ23" i="2" s="1"/>
  <c r="BC22" i="2"/>
  <c r="CJ22" i="2" s="1"/>
  <c r="BC21" i="2"/>
  <c r="CJ21" i="2" s="1"/>
  <c r="BC20" i="2"/>
  <c r="CJ20" i="2" s="1"/>
  <c r="BC19" i="2"/>
  <c r="CJ19" i="2" s="1"/>
  <c r="BC18" i="2"/>
  <c r="CJ18" i="2" s="1"/>
  <c r="BC17" i="2"/>
  <c r="CJ17" i="2" s="1"/>
  <c r="BC16" i="2"/>
  <c r="CJ16" i="2" s="1"/>
  <c r="BC15" i="2"/>
  <c r="CJ15" i="2" s="1"/>
  <c r="BC14" i="2"/>
  <c r="CJ14" i="2" s="1"/>
  <c r="BC13" i="2"/>
  <c r="CJ13" i="2" s="1"/>
  <c r="BC12" i="2"/>
  <c r="CJ12" i="2" s="1"/>
  <c r="BC11" i="2"/>
  <c r="CJ11" i="2" s="1"/>
  <c r="BC10" i="2"/>
  <c r="CJ10" i="2" s="1"/>
  <c r="BC9" i="2"/>
  <c r="CJ9" i="2" s="1"/>
  <c r="BC8" i="2"/>
  <c r="CJ8" i="2" s="1"/>
  <c r="BC7" i="2"/>
  <c r="CJ7" i="2" s="1"/>
  <c r="BC6" i="2"/>
  <c r="CJ6" i="2" s="1"/>
  <c r="BC5" i="2"/>
  <c r="CJ5" i="2" s="1"/>
  <c r="BE213" i="2"/>
  <c r="CK213" i="2" s="1"/>
  <c r="BE212" i="2"/>
  <c r="CK212" i="2" s="1"/>
  <c r="BE211" i="2"/>
  <c r="CK211" i="2" s="1"/>
  <c r="BE210" i="2"/>
  <c r="CK210" i="2" s="1"/>
  <c r="BE209" i="2"/>
  <c r="CK209" i="2" s="1"/>
  <c r="BE208" i="2"/>
  <c r="CK208" i="2" s="1"/>
  <c r="BE207" i="2"/>
  <c r="CK207" i="2" s="1"/>
  <c r="BE206" i="2"/>
  <c r="CK206" i="2" s="1"/>
  <c r="BE205" i="2"/>
  <c r="CK205" i="2" s="1"/>
  <c r="BE204" i="2"/>
  <c r="CK204" i="2" s="1"/>
  <c r="BE203" i="2"/>
  <c r="CK203" i="2" s="1"/>
  <c r="BE202" i="2"/>
  <c r="CK202" i="2" s="1"/>
  <c r="BE201" i="2"/>
  <c r="CK201" i="2" s="1"/>
  <c r="BE200" i="2"/>
  <c r="CK200" i="2" s="1"/>
  <c r="BE199" i="2"/>
  <c r="CK199" i="2" s="1"/>
  <c r="BE198" i="2"/>
  <c r="CK198" i="2" s="1"/>
  <c r="BE197" i="2"/>
  <c r="CK197" i="2" s="1"/>
  <c r="BE196" i="2"/>
  <c r="CK196" i="2" s="1"/>
  <c r="BE195" i="2"/>
  <c r="CK195" i="2" s="1"/>
  <c r="BE194" i="2"/>
  <c r="CK194" i="2" s="1"/>
  <c r="BE193" i="2"/>
  <c r="CK193" i="2" s="1"/>
  <c r="BE192" i="2"/>
  <c r="CK192" i="2" s="1"/>
  <c r="BE191" i="2"/>
  <c r="CK191" i="2" s="1"/>
  <c r="BE190" i="2"/>
  <c r="CK190" i="2" s="1"/>
  <c r="BE189" i="2"/>
  <c r="CK189" i="2" s="1"/>
  <c r="BE188" i="2"/>
  <c r="CK188" i="2" s="1"/>
  <c r="BE187" i="2"/>
  <c r="CK187" i="2" s="1"/>
  <c r="BE186" i="2"/>
  <c r="CK186" i="2" s="1"/>
  <c r="BE185" i="2"/>
  <c r="CK185" i="2" s="1"/>
  <c r="BE184" i="2"/>
  <c r="CK184" i="2" s="1"/>
  <c r="BE183" i="2"/>
  <c r="CK183" i="2" s="1"/>
  <c r="BE182" i="2"/>
  <c r="CK182" i="2" s="1"/>
  <c r="BE181" i="2"/>
  <c r="CK181" i="2" s="1"/>
  <c r="BE180" i="2"/>
  <c r="CK180" i="2" s="1"/>
  <c r="BE179" i="2"/>
  <c r="CK179" i="2" s="1"/>
  <c r="BE178" i="2"/>
  <c r="CK178" i="2" s="1"/>
  <c r="BE177" i="2"/>
  <c r="CK177" i="2" s="1"/>
  <c r="BE176" i="2"/>
  <c r="CK176" i="2" s="1"/>
  <c r="BE175" i="2"/>
  <c r="CK175" i="2" s="1"/>
  <c r="BE174" i="2"/>
  <c r="CK174" i="2" s="1"/>
  <c r="BE173" i="2"/>
  <c r="CK173" i="2" s="1"/>
  <c r="BE172" i="2"/>
  <c r="CK172" i="2" s="1"/>
  <c r="BE171" i="2"/>
  <c r="CK171" i="2" s="1"/>
  <c r="BE170" i="2"/>
  <c r="CK170" i="2" s="1"/>
  <c r="BE169" i="2"/>
  <c r="CK169" i="2" s="1"/>
  <c r="BE168" i="2"/>
  <c r="CK168" i="2" s="1"/>
  <c r="BE167" i="2"/>
  <c r="CK167" i="2" s="1"/>
  <c r="BE166" i="2"/>
  <c r="CK166" i="2" s="1"/>
  <c r="BE165" i="2"/>
  <c r="CK165" i="2" s="1"/>
  <c r="BE164" i="2"/>
  <c r="CK164" i="2" s="1"/>
  <c r="BE163" i="2"/>
  <c r="CK163" i="2" s="1"/>
  <c r="BE162" i="2"/>
  <c r="CK162" i="2" s="1"/>
  <c r="BE161" i="2"/>
  <c r="CK161" i="2" s="1"/>
  <c r="BE160" i="2"/>
  <c r="CK160" i="2" s="1"/>
  <c r="BE159" i="2"/>
  <c r="CK159" i="2" s="1"/>
  <c r="BE158" i="2"/>
  <c r="CK158" i="2" s="1"/>
  <c r="BE157" i="2"/>
  <c r="CK157" i="2" s="1"/>
  <c r="BE156" i="2"/>
  <c r="CK156" i="2" s="1"/>
  <c r="BE155" i="2"/>
  <c r="CK155" i="2" s="1"/>
  <c r="BE154" i="2"/>
  <c r="CK154" i="2" s="1"/>
  <c r="BE153" i="2"/>
  <c r="CK153" i="2" s="1"/>
  <c r="BE152" i="2"/>
  <c r="CK152" i="2" s="1"/>
  <c r="BE151" i="2"/>
  <c r="CK151" i="2" s="1"/>
  <c r="BE150" i="2"/>
  <c r="CK150" i="2" s="1"/>
  <c r="BE149" i="2"/>
  <c r="CK149" i="2" s="1"/>
  <c r="BE148" i="2"/>
  <c r="CK148" i="2" s="1"/>
  <c r="BE147" i="2"/>
  <c r="CK147" i="2" s="1"/>
  <c r="BE146" i="2"/>
  <c r="CK146" i="2" s="1"/>
  <c r="BE145" i="2"/>
  <c r="CK145" i="2" s="1"/>
  <c r="BE144" i="2"/>
  <c r="CK144" i="2" s="1"/>
  <c r="BE143" i="2"/>
  <c r="CK143" i="2" s="1"/>
  <c r="BE142" i="2"/>
  <c r="CK142" i="2" s="1"/>
  <c r="BE141" i="2"/>
  <c r="CK141" i="2" s="1"/>
  <c r="BE140" i="2"/>
  <c r="CK140" i="2" s="1"/>
  <c r="BE139" i="2"/>
  <c r="CK139" i="2" s="1"/>
  <c r="BE138" i="2"/>
  <c r="CK138" i="2" s="1"/>
  <c r="BE137" i="2"/>
  <c r="CK137" i="2" s="1"/>
  <c r="BE136" i="2"/>
  <c r="CK136" i="2" s="1"/>
  <c r="BE135" i="2"/>
  <c r="CK135" i="2" s="1"/>
  <c r="BE134" i="2"/>
  <c r="CK134" i="2" s="1"/>
  <c r="BE133" i="2"/>
  <c r="CK133" i="2" s="1"/>
  <c r="BE132" i="2"/>
  <c r="CK132" i="2" s="1"/>
  <c r="BE131" i="2"/>
  <c r="CK131" i="2" s="1"/>
  <c r="BE130" i="2"/>
  <c r="CK130" i="2" s="1"/>
  <c r="BE129" i="2"/>
  <c r="CK129" i="2" s="1"/>
  <c r="BE128" i="2"/>
  <c r="CK128" i="2" s="1"/>
  <c r="BE127" i="2"/>
  <c r="CK127" i="2" s="1"/>
  <c r="BE126" i="2"/>
  <c r="CK126" i="2" s="1"/>
  <c r="BE125" i="2"/>
  <c r="CK125" i="2" s="1"/>
  <c r="BE124" i="2"/>
  <c r="CK124" i="2" s="1"/>
  <c r="BE123" i="2"/>
  <c r="CK123" i="2" s="1"/>
  <c r="BE122" i="2"/>
  <c r="CK122" i="2" s="1"/>
  <c r="BE121" i="2"/>
  <c r="CK121" i="2" s="1"/>
  <c r="BE120" i="2"/>
  <c r="CK120" i="2" s="1"/>
  <c r="BE119" i="2"/>
  <c r="CK119" i="2" s="1"/>
  <c r="BE118" i="2"/>
  <c r="CK118" i="2" s="1"/>
  <c r="BE117" i="2"/>
  <c r="CK117" i="2" s="1"/>
  <c r="BE116" i="2"/>
  <c r="CK116" i="2" s="1"/>
  <c r="BE115" i="2"/>
  <c r="CK115" i="2" s="1"/>
  <c r="BE114" i="2"/>
  <c r="CK114" i="2" s="1"/>
  <c r="BE113" i="2"/>
  <c r="CK113" i="2" s="1"/>
  <c r="BE112" i="2"/>
  <c r="CK112" i="2" s="1"/>
  <c r="BE111" i="2"/>
  <c r="CK111" i="2" s="1"/>
  <c r="BE110" i="2"/>
  <c r="CK110" i="2" s="1"/>
  <c r="BE109" i="2"/>
  <c r="CK109" i="2" s="1"/>
  <c r="BE108" i="2"/>
  <c r="CK108" i="2" s="1"/>
  <c r="BE107" i="2"/>
  <c r="CK107" i="2" s="1"/>
  <c r="BE106" i="2"/>
  <c r="CK106" i="2" s="1"/>
  <c r="BE105" i="2"/>
  <c r="CK105" i="2" s="1"/>
  <c r="BE104" i="2"/>
  <c r="CK104" i="2" s="1"/>
  <c r="BE103" i="2"/>
  <c r="CK103" i="2" s="1"/>
  <c r="BE102" i="2"/>
  <c r="CK102" i="2" s="1"/>
  <c r="BE101" i="2"/>
  <c r="CK101" i="2" s="1"/>
  <c r="BE100" i="2"/>
  <c r="CK100" i="2" s="1"/>
  <c r="BE99" i="2"/>
  <c r="CK99" i="2" s="1"/>
  <c r="BE98" i="2"/>
  <c r="CK98" i="2" s="1"/>
  <c r="BE97" i="2"/>
  <c r="CK97" i="2" s="1"/>
  <c r="BE96" i="2"/>
  <c r="CK96" i="2" s="1"/>
  <c r="BE95" i="2"/>
  <c r="CK95" i="2" s="1"/>
  <c r="BE94" i="2"/>
  <c r="CK94" i="2" s="1"/>
  <c r="BE93" i="2"/>
  <c r="CK93" i="2" s="1"/>
  <c r="BE92" i="2"/>
  <c r="CK92" i="2" s="1"/>
  <c r="BE91" i="2"/>
  <c r="CK91" i="2" s="1"/>
  <c r="BE90" i="2"/>
  <c r="CK90" i="2" s="1"/>
  <c r="BE89" i="2"/>
  <c r="CK89" i="2" s="1"/>
  <c r="BE88" i="2"/>
  <c r="CK88" i="2" s="1"/>
  <c r="BE87" i="2"/>
  <c r="CK87" i="2" s="1"/>
  <c r="BE86" i="2"/>
  <c r="CK86" i="2" s="1"/>
  <c r="BE85" i="2"/>
  <c r="CK85" i="2" s="1"/>
  <c r="BE84" i="2"/>
  <c r="CK84" i="2" s="1"/>
  <c r="BE83" i="2"/>
  <c r="CK83" i="2" s="1"/>
  <c r="BE82" i="2"/>
  <c r="CK82" i="2" s="1"/>
  <c r="BE81" i="2"/>
  <c r="CK81" i="2" s="1"/>
  <c r="BE80" i="2"/>
  <c r="CK80" i="2" s="1"/>
  <c r="BE79" i="2"/>
  <c r="CK79" i="2" s="1"/>
  <c r="BE78" i="2"/>
  <c r="CK78" i="2" s="1"/>
  <c r="BE77" i="2"/>
  <c r="CK77" i="2" s="1"/>
  <c r="BE76" i="2"/>
  <c r="CK76" i="2" s="1"/>
  <c r="BE75" i="2"/>
  <c r="CK75" i="2" s="1"/>
  <c r="BE74" i="2"/>
  <c r="CK74" i="2" s="1"/>
  <c r="BE73" i="2"/>
  <c r="CK73" i="2" s="1"/>
  <c r="BE72" i="2"/>
  <c r="CK72" i="2" s="1"/>
  <c r="BE71" i="2"/>
  <c r="CK71" i="2" s="1"/>
  <c r="BE70" i="2"/>
  <c r="CK70" i="2" s="1"/>
  <c r="BE69" i="2"/>
  <c r="CK69" i="2" s="1"/>
  <c r="BE68" i="2"/>
  <c r="CK68" i="2" s="1"/>
  <c r="BE67" i="2"/>
  <c r="CK67" i="2" s="1"/>
  <c r="BE66" i="2"/>
  <c r="CK66" i="2" s="1"/>
  <c r="BE65" i="2"/>
  <c r="CK65" i="2" s="1"/>
  <c r="BE64" i="2"/>
  <c r="CK64" i="2" s="1"/>
  <c r="BE63" i="2"/>
  <c r="CK63" i="2" s="1"/>
  <c r="BE62" i="2"/>
  <c r="CK62" i="2" s="1"/>
  <c r="BE61" i="2"/>
  <c r="CK61" i="2" s="1"/>
  <c r="BE60" i="2"/>
  <c r="CK60" i="2" s="1"/>
  <c r="BE59" i="2"/>
  <c r="CK59" i="2" s="1"/>
  <c r="BE58" i="2"/>
  <c r="CK58" i="2" s="1"/>
  <c r="BE57" i="2"/>
  <c r="CK57" i="2" s="1"/>
  <c r="BE56" i="2"/>
  <c r="CK56" i="2" s="1"/>
  <c r="BE55" i="2"/>
  <c r="CK55" i="2" s="1"/>
  <c r="BE54" i="2"/>
  <c r="CK54" i="2" s="1"/>
  <c r="BE53" i="2"/>
  <c r="CK53" i="2" s="1"/>
  <c r="BE52" i="2"/>
  <c r="CK52" i="2" s="1"/>
  <c r="BE51" i="2"/>
  <c r="CK51" i="2" s="1"/>
  <c r="BE50" i="2"/>
  <c r="CK50" i="2" s="1"/>
  <c r="BE49" i="2"/>
  <c r="CK49" i="2" s="1"/>
  <c r="BE48" i="2"/>
  <c r="CK48" i="2" s="1"/>
  <c r="BE47" i="2"/>
  <c r="CK47" i="2" s="1"/>
  <c r="BE46" i="2"/>
  <c r="CK46" i="2" s="1"/>
  <c r="BE45" i="2"/>
  <c r="CK45" i="2" s="1"/>
  <c r="BE44" i="2"/>
  <c r="CK44" i="2" s="1"/>
  <c r="BE43" i="2"/>
  <c r="CK43" i="2" s="1"/>
  <c r="BE42" i="2"/>
  <c r="CK42" i="2" s="1"/>
  <c r="BE41" i="2"/>
  <c r="CK41" i="2" s="1"/>
  <c r="BE40" i="2"/>
  <c r="CK40" i="2" s="1"/>
  <c r="BE39" i="2"/>
  <c r="CK39" i="2" s="1"/>
  <c r="BE38" i="2"/>
  <c r="CK38" i="2" s="1"/>
  <c r="BE37" i="2"/>
  <c r="CK37" i="2" s="1"/>
  <c r="BE36" i="2"/>
  <c r="CK36" i="2" s="1"/>
  <c r="BE35" i="2"/>
  <c r="CK35" i="2" s="1"/>
  <c r="BE34" i="2"/>
  <c r="CK34" i="2" s="1"/>
  <c r="BE33" i="2"/>
  <c r="CK33" i="2" s="1"/>
  <c r="BE32" i="2"/>
  <c r="CK32" i="2" s="1"/>
  <c r="BE31" i="2"/>
  <c r="CK31" i="2" s="1"/>
  <c r="BE30" i="2"/>
  <c r="CK30" i="2" s="1"/>
  <c r="BE29" i="2"/>
  <c r="CK29" i="2" s="1"/>
  <c r="BE28" i="2"/>
  <c r="CK28" i="2" s="1"/>
  <c r="BE27" i="2"/>
  <c r="CK27" i="2" s="1"/>
  <c r="BE26" i="2"/>
  <c r="CK26" i="2" s="1"/>
  <c r="BE25" i="2"/>
  <c r="CK25" i="2" s="1"/>
  <c r="BE24" i="2"/>
  <c r="CK24" i="2" s="1"/>
  <c r="BE23" i="2"/>
  <c r="CK23" i="2" s="1"/>
  <c r="BE22" i="2"/>
  <c r="CK22" i="2" s="1"/>
  <c r="BE21" i="2"/>
  <c r="CK21" i="2" s="1"/>
  <c r="BE20" i="2"/>
  <c r="CK20" i="2" s="1"/>
  <c r="BE19" i="2"/>
  <c r="CK19" i="2" s="1"/>
  <c r="BE18" i="2"/>
  <c r="CK18" i="2" s="1"/>
  <c r="BE17" i="2"/>
  <c r="CK17" i="2" s="1"/>
  <c r="BE16" i="2"/>
  <c r="CK16" i="2" s="1"/>
  <c r="BE15" i="2"/>
  <c r="CK15" i="2" s="1"/>
  <c r="BE14" i="2"/>
  <c r="CK14" i="2" s="1"/>
  <c r="BE13" i="2"/>
  <c r="CK13" i="2" s="1"/>
  <c r="BE12" i="2"/>
  <c r="CK12" i="2" s="1"/>
  <c r="BE11" i="2"/>
  <c r="CK11" i="2" s="1"/>
  <c r="BE10" i="2"/>
  <c r="CK10" i="2" s="1"/>
  <c r="BE9" i="2"/>
  <c r="CK9" i="2" s="1"/>
  <c r="BE8" i="2"/>
  <c r="CK8" i="2" s="1"/>
  <c r="BE7" i="2"/>
  <c r="CK7" i="2" s="1"/>
  <c r="BE6" i="2"/>
  <c r="CK6" i="2" s="1"/>
  <c r="BE5" i="2"/>
  <c r="CK5" i="2" s="1"/>
  <c r="BE4" i="2"/>
  <c r="CK4" i="2" s="1"/>
  <c r="CQ33" i="2" l="1"/>
  <c r="CR33" i="2"/>
  <c r="CR73" i="2"/>
  <c r="CQ73" i="2"/>
  <c r="CR121" i="2"/>
  <c r="CQ121" i="2"/>
  <c r="CQ185" i="2"/>
  <c r="CR185" i="2"/>
  <c r="CR7" i="2"/>
  <c r="CQ7" i="2"/>
  <c r="CQ15" i="2"/>
  <c r="CR15" i="2"/>
  <c r="CR23" i="2"/>
  <c r="CQ23" i="2"/>
  <c r="CQ31" i="2"/>
  <c r="CR31" i="2"/>
  <c r="CQ39" i="2"/>
  <c r="CR39" i="2"/>
  <c r="CR47" i="2"/>
  <c r="CQ47" i="2"/>
  <c r="CR55" i="2"/>
  <c r="CQ55" i="2"/>
  <c r="CR63" i="2"/>
  <c r="CQ63" i="2"/>
  <c r="CR71" i="2"/>
  <c r="CQ71" i="2"/>
  <c r="CR79" i="2"/>
  <c r="CQ79" i="2"/>
  <c r="CR87" i="2"/>
  <c r="CQ87" i="2"/>
  <c r="CR95" i="2"/>
  <c r="CQ95" i="2"/>
  <c r="CR103" i="2"/>
  <c r="CQ103" i="2"/>
  <c r="CR111" i="2"/>
  <c r="CQ111" i="2"/>
  <c r="CR119" i="2"/>
  <c r="CQ119" i="2"/>
  <c r="CQ127" i="2"/>
  <c r="CR127" i="2"/>
  <c r="CR135" i="2"/>
  <c r="CQ135" i="2"/>
  <c r="CR143" i="2"/>
  <c r="CQ143" i="2"/>
  <c r="CQ151" i="2"/>
  <c r="CR151" i="2"/>
  <c r="CR159" i="2"/>
  <c r="CQ159" i="2"/>
  <c r="CQ167" i="2"/>
  <c r="CR167" i="2"/>
  <c r="CR175" i="2"/>
  <c r="CQ175" i="2"/>
  <c r="CQ183" i="2"/>
  <c r="CR183" i="2"/>
  <c r="CR191" i="2"/>
  <c r="CQ191" i="2"/>
  <c r="CR199" i="2"/>
  <c r="CQ199" i="2"/>
  <c r="CR207" i="2"/>
  <c r="CQ207" i="2"/>
  <c r="CR17" i="2"/>
  <c r="CQ17" i="2"/>
  <c r="CR65" i="2"/>
  <c r="CQ65" i="2"/>
  <c r="CR113" i="2"/>
  <c r="CQ113" i="2"/>
  <c r="CR169" i="2"/>
  <c r="CQ169" i="2"/>
  <c r="CQ8" i="2"/>
  <c r="CR8" i="2"/>
  <c r="CR16" i="2"/>
  <c r="CQ16" i="2"/>
  <c r="CQ24" i="2"/>
  <c r="CR24" i="2"/>
  <c r="CQ32" i="2"/>
  <c r="CR32" i="2"/>
  <c r="CR40" i="2"/>
  <c r="CQ40" i="2"/>
  <c r="CQ48" i="2"/>
  <c r="CR48" i="2"/>
  <c r="CQ56" i="2"/>
  <c r="CR56" i="2"/>
  <c r="CR64" i="2"/>
  <c r="CQ64" i="2"/>
  <c r="CQ72" i="2"/>
  <c r="CR72" i="2"/>
  <c r="CQ80" i="2"/>
  <c r="CR80" i="2"/>
  <c r="CQ88" i="2"/>
  <c r="CR88" i="2"/>
  <c r="CR96" i="2"/>
  <c r="CQ96" i="2"/>
  <c r="CQ104" i="2"/>
  <c r="CR104" i="2"/>
  <c r="CQ112" i="2"/>
  <c r="CR112" i="2"/>
  <c r="CR120" i="2"/>
  <c r="CQ120" i="2"/>
  <c r="CQ128" i="2"/>
  <c r="CR128" i="2"/>
  <c r="CR136" i="2"/>
  <c r="CQ136" i="2"/>
  <c r="CR144" i="2"/>
  <c r="CQ144" i="2"/>
  <c r="CQ152" i="2"/>
  <c r="CR152" i="2"/>
  <c r="CR160" i="2"/>
  <c r="CQ160" i="2"/>
  <c r="CR168" i="2"/>
  <c r="CQ168" i="2"/>
  <c r="CQ176" i="2"/>
  <c r="CR176" i="2"/>
  <c r="CR184" i="2"/>
  <c r="CQ184" i="2"/>
  <c r="CR192" i="2"/>
  <c r="CQ192" i="2"/>
  <c r="CR200" i="2"/>
  <c r="CQ200" i="2"/>
  <c r="CQ208" i="2"/>
  <c r="CR208" i="2"/>
  <c r="CR9" i="2"/>
  <c r="CQ9" i="2"/>
  <c r="CQ57" i="2"/>
  <c r="CR57" i="2"/>
  <c r="CQ105" i="2"/>
  <c r="CR105" i="2"/>
  <c r="CQ153" i="2"/>
  <c r="CR153" i="2"/>
  <c r="CR201" i="2"/>
  <c r="CQ201" i="2"/>
  <c r="CR10" i="2"/>
  <c r="CQ10" i="2"/>
  <c r="CQ18" i="2"/>
  <c r="CR18" i="2"/>
  <c r="CR26" i="2"/>
  <c r="CQ26" i="2"/>
  <c r="CR34" i="2"/>
  <c r="CQ34" i="2"/>
  <c r="CQ42" i="2"/>
  <c r="CR42" i="2"/>
  <c r="CQ50" i="2"/>
  <c r="CR50" i="2"/>
  <c r="CQ58" i="2"/>
  <c r="CR58" i="2"/>
  <c r="CR66" i="2"/>
  <c r="CQ66" i="2"/>
  <c r="CR74" i="2"/>
  <c r="CQ74" i="2"/>
  <c r="CR82" i="2"/>
  <c r="CQ82" i="2"/>
  <c r="CQ90" i="2"/>
  <c r="CR90" i="2"/>
  <c r="CQ98" i="2"/>
  <c r="CR98" i="2"/>
  <c r="CR106" i="2"/>
  <c r="CQ106" i="2"/>
  <c r="CQ114" i="2"/>
  <c r="CR114" i="2"/>
  <c r="CR122" i="2"/>
  <c r="CQ122" i="2"/>
  <c r="CQ130" i="2"/>
  <c r="CR130" i="2"/>
  <c r="CR138" i="2"/>
  <c r="CQ138" i="2"/>
  <c r="CR146" i="2"/>
  <c r="CQ146" i="2"/>
  <c r="CQ154" i="2"/>
  <c r="CR154" i="2"/>
  <c r="CQ162" i="2"/>
  <c r="CR162" i="2"/>
  <c r="CQ170" i="2"/>
  <c r="CR170" i="2"/>
  <c r="CQ178" i="2"/>
  <c r="CR178" i="2"/>
  <c r="CR186" i="2"/>
  <c r="CQ186" i="2"/>
  <c r="CQ194" i="2"/>
  <c r="CR194" i="2"/>
  <c r="CR202" i="2"/>
  <c r="CQ202" i="2"/>
  <c r="CR210" i="2"/>
  <c r="CQ210" i="2"/>
  <c r="CQ25" i="2"/>
  <c r="CR25" i="2"/>
  <c r="CQ81" i="2"/>
  <c r="CR81" i="2"/>
  <c r="CR129" i="2"/>
  <c r="CQ129" i="2"/>
  <c r="CQ161" i="2"/>
  <c r="CR161" i="2"/>
  <c r="CQ193" i="2"/>
  <c r="CR193" i="2"/>
  <c r="CQ11" i="2"/>
  <c r="CR11" i="2"/>
  <c r="CQ19" i="2"/>
  <c r="CR19" i="2"/>
  <c r="CQ27" i="2"/>
  <c r="CR27" i="2"/>
  <c r="CQ35" i="2"/>
  <c r="CR35" i="2"/>
  <c r="CR43" i="2"/>
  <c r="CQ43" i="2"/>
  <c r="CR51" i="2"/>
  <c r="CQ51" i="2"/>
  <c r="CR59" i="2"/>
  <c r="CQ59" i="2"/>
  <c r="CQ67" i="2"/>
  <c r="CR67" i="2"/>
  <c r="CQ75" i="2"/>
  <c r="CR75" i="2"/>
  <c r="CQ83" i="2"/>
  <c r="CR83" i="2"/>
  <c r="CQ91" i="2"/>
  <c r="CR91" i="2"/>
  <c r="CQ99" i="2"/>
  <c r="CR99" i="2"/>
  <c r="CR107" i="2"/>
  <c r="CQ107" i="2"/>
  <c r="CR115" i="2"/>
  <c r="CQ115" i="2"/>
  <c r="CR123" i="2"/>
  <c r="CQ123" i="2"/>
  <c r="CQ131" i="2"/>
  <c r="CR131" i="2"/>
  <c r="CQ139" i="2"/>
  <c r="CR139" i="2"/>
  <c r="CR147" i="2"/>
  <c r="CQ147" i="2"/>
  <c r="CR155" i="2"/>
  <c r="CQ155" i="2"/>
  <c r="CQ163" i="2"/>
  <c r="CR163" i="2"/>
  <c r="CQ171" i="2"/>
  <c r="CR171" i="2"/>
  <c r="CR179" i="2"/>
  <c r="CQ179" i="2"/>
  <c r="CR187" i="2"/>
  <c r="CQ187" i="2"/>
  <c r="CQ195" i="2"/>
  <c r="CR195" i="2"/>
  <c r="CQ203" i="2"/>
  <c r="CR203" i="2"/>
  <c r="CR211" i="2"/>
  <c r="CQ211" i="2"/>
  <c r="CR41" i="2"/>
  <c r="CQ41" i="2"/>
  <c r="CR89" i="2"/>
  <c r="CQ89" i="2"/>
  <c r="CR137" i="2"/>
  <c r="CQ137" i="2"/>
  <c r="CQ209" i="2"/>
  <c r="CR209" i="2"/>
  <c r="CQ12" i="2"/>
  <c r="CR12" i="2"/>
  <c r="CQ20" i="2"/>
  <c r="CR20" i="2"/>
  <c r="CQ28" i="2"/>
  <c r="CR28" i="2"/>
  <c r="CR36" i="2"/>
  <c r="CQ36" i="2"/>
  <c r="CQ44" i="2"/>
  <c r="CR44" i="2"/>
  <c r="CQ52" i="2"/>
  <c r="CR52" i="2"/>
  <c r="CQ60" i="2"/>
  <c r="CR60" i="2"/>
  <c r="CR68" i="2"/>
  <c r="CQ68" i="2"/>
  <c r="CQ76" i="2"/>
  <c r="CR76" i="2"/>
  <c r="CQ84" i="2"/>
  <c r="CR84" i="2"/>
  <c r="CQ92" i="2"/>
  <c r="CR92" i="2"/>
  <c r="CQ100" i="2"/>
  <c r="CR100" i="2"/>
  <c r="CQ108" i="2"/>
  <c r="CR108" i="2"/>
  <c r="CQ116" i="2"/>
  <c r="CR116" i="2"/>
  <c r="CR124" i="2"/>
  <c r="CQ124" i="2"/>
  <c r="CR132" i="2"/>
  <c r="CQ132" i="2"/>
  <c r="CQ140" i="2"/>
  <c r="CR140" i="2"/>
  <c r="CR148" i="2"/>
  <c r="CQ148" i="2"/>
  <c r="CR156" i="2"/>
  <c r="CQ156" i="2"/>
  <c r="CR164" i="2"/>
  <c r="CQ164" i="2"/>
  <c r="CR172" i="2"/>
  <c r="CQ172" i="2"/>
  <c r="CR180" i="2"/>
  <c r="CQ180" i="2"/>
  <c r="CQ188" i="2"/>
  <c r="CR188" i="2"/>
  <c r="CQ196" i="2"/>
  <c r="CR196" i="2"/>
  <c r="CR204" i="2"/>
  <c r="CQ204" i="2"/>
  <c r="CR212" i="2"/>
  <c r="CQ212" i="2"/>
  <c r="CR5" i="2"/>
  <c r="CQ5" i="2"/>
  <c r="CQ13" i="2"/>
  <c r="CR13" i="2"/>
  <c r="CR21" i="2"/>
  <c r="CQ21" i="2"/>
  <c r="CQ29" i="2"/>
  <c r="CR29" i="2"/>
  <c r="CR37" i="2"/>
  <c r="CQ37" i="2"/>
  <c r="CR45" i="2"/>
  <c r="CQ45" i="2"/>
  <c r="CR53" i="2"/>
  <c r="CQ53" i="2"/>
  <c r="CQ61" i="2"/>
  <c r="CR61" i="2"/>
  <c r="CR69" i="2"/>
  <c r="CQ69" i="2"/>
  <c r="CQ77" i="2"/>
  <c r="CR77" i="2"/>
  <c r="CQ85" i="2"/>
  <c r="CR85" i="2"/>
  <c r="CR93" i="2"/>
  <c r="CQ93" i="2"/>
  <c r="CR101" i="2"/>
  <c r="CQ101" i="2"/>
  <c r="CQ109" i="2"/>
  <c r="CR109" i="2"/>
  <c r="CR117" i="2"/>
  <c r="CQ117" i="2"/>
  <c r="CR125" i="2"/>
  <c r="CQ125" i="2"/>
  <c r="CR133" i="2"/>
  <c r="CQ133" i="2"/>
  <c r="CR141" i="2"/>
  <c r="CQ141" i="2"/>
  <c r="CQ149" i="2"/>
  <c r="CR149" i="2"/>
  <c r="CR157" i="2"/>
  <c r="CQ157" i="2"/>
  <c r="CQ165" i="2"/>
  <c r="CR165" i="2"/>
  <c r="CR173" i="2"/>
  <c r="CQ173" i="2"/>
  <c r="CR181" i="2"/>
  <c r="CQ181" i="2"/>
  <c r="CQ189" i="2"/>
  <c r="CR189" i="2"/>
  <c r="CR197" i="2"/>
  <c r="CQ197" i="2"/>
  <c r="CR205" i="2"/>
  <c r="CQ205" i="2"/>
  <c r="CQ213" i="2"/>
  <c r="CR213" i="2"/>
  <c r="CR49" i="2"/>
  <c r="CQ49" i="2"/>
  <c r="CR97" i="2"/>
  <c r="CQ97" i="2"/>
  <c r="CR145" i="2"/>
  <c r="CQ145" i="2"/>
  <c r="CR177" i="2"/>
  <c r="CQ177" i="2"/>
  <c r="CQ6" i="2"/>
  <c r="CR6" i="2"/>
  <c r="CQ14" i="2"/>
  <c r="CR14" i="2"/>
  <c r="CR22" i="2"/>
  <c r="CQ22" i="2"/>
  <c r="CR30" i="2"/>
  <c r="CQ30" i="2"/>
  <c r="CR38" i="2"/>
  <c r="CQ38" i="2"/>
  <c r="CR46" i="2"/>
  <c r="CQ46" i="2"/>
  <c r="CR54" i="2"/>
  <c r="CQ54" i="2"/>
  <c r="CQ62" i="2"/>
  <c r="CR62" i="2"/>
  <c r="CQ70" i="2"/>
  <c r="CR70" i="2"/>
  <c r="CR78" i="2"/>
  <c r="CQ78" i="2"/>
  <c r="CQ86" i="2"/>
  <c r="CR86" i="2"/>
  <c r="CR94" i="2"/>
  <c r="CQ94" i="2"/>
  <c r="CQ102" i="2"/>
  <c r="CR102" i="2"/>
  <c r="CR110" i="2"/>
  <c r="CQ110" i="2"/>
  <c r="CR118" i="2"/>
  <c r="CQ118" i="2"/>
  <c r="CQ126" i="2"/>
  <c r="CR126" i="2"/>
  <c r="CQ134" i="2"/>
  <c r="CR134" i="2"/>
  <c r="CR142" i="2"/>
  <c r="CQ142" i="2"/>
  <c r="CR150" i="2"/>
  <c r="CQ150" i="2"/>
  <c r="CR158" i="2"/>
  <c r="CQ158" i="2"/>
  <c r="CR166" i="2"/>
  <c r="CQ166" i="2"/>
  <c r="CQ174" i="2"/>
  <c r="CR174" i="2"/>
  <c r="CR182" i="2"/>
  <c r="CQ182" i="2"/>
  <c r="CQ190" i="2"/>
  <c r="CR190" i="2"/>
  <c r="CQ198" i="2"/>
  <c r="CR198" i="2"/>
  <c r="CR206" i="2"/>
  <c r="CQ206" i="2"/>
  <c r="CR4" i="2"/>
  <c r="CQ4" i="2"/>
  <c r="BN7" i="2"/>
  <c r="BN15" i="2"/>
  <c r="BN23" i="2"/>
  <c r="BN31" i="2"/>
  <c r="BN39" i="2"/>
  <c r="BN47" i="2"/>
  <c r="BN55" i="2"/>
  <c r="BN63" i="2"/>
  <c r="BN71" i="2"/>
  <c r="BN79" i="2"/>
  <c r="BN87" i="2"/>
  <c r="BN95" i="2"/>
  <c r="BN103" i="2"/>
  <c r="BN111" i="2"/>
  <c r="BN119" i="2"/>
  <c r="BN127" i="2"/>
  <c r="BN135" i="2"/>
  <c r="BN143" i="2"/>
  <c r="BN151" i="2"/>
  <c r="BN159" i="2"/>
  <c r="BN167" i="2"/>
  <c r="BN175" i="2"/>
  <c r="BN183" i="2"/>
  <c r="BN191" i="2"/>
  <c r="BN199" i="2"/>
  <c r="BN207" i="2"/>
  <c r="BN8" i="2"/>
  <c r="BN16" i="2"/>
  <c r="BN24" i="2"/>
  <c r="BN32" i="2"/>
  <c r="BN40" i="2"/>
  <c r="BN48" i="2"/>
  <c r="BN56" i="2"/>
  <c r="BN64" i="2"/>
  <c r="BN72" i="2"/>
  <c r="BN80" i="2"/>
  <c r="BN88" i="2"/>
  <c r="BN96" i="2"/>
  <c r="BN104" i="2"/>
  <c r="BN112" i="2"/>
  <c r="BN120" i="2"/>
  <c r="BN128" i="2"/>
  <c r="BN136" i="2"/>
  <c r="BN144" i="2"/>
  <c r="BN152" i="2"/>
  <c r="BN160" i="2"/>
  <c r="BN168" i="2"/>
  <c r="BN176" i="2"/>
  <c r="BN184" i="2"/>
  <c r="BN192" i="2"/>
  <c r="BN200" i="2"/>
  <c r="BN208" i="2"/>
  <c r="BN9" i="2"/>
  <c r="BN17" i="2"/>
  <c r="BN25" i="2"/>
  <c r="BN33" i="2"/>
  <c r="BN41" i="2"/>
  <c r="BN49" i="2"/>
  <c r="BN57" i="2"/>
  <c r="BN65" i="2"/>
  <c r="BN73" i="2"/>
  <c r="BN81" i="2"/>
  <c r="BN89" i="2"/>
  <c r="BN97" i="2"/>
  <c r="BN105" i="2"/>
  <c r="BN113" i="2"/>
  <c r="BN121" i="2"/>
  <c r="BN129" i="2"/>
  <c r="BN137" i="2"/>
  <c r="BN145" i="2"/>
  <c r="BN153" i="2"/>
  <c r="BN161" i="2"/>
  <c r="BN169" i="2"/>
  <c r="BN177" i="2"/>
  <c r="BN185" i="2"/>
  <c r="BN193" i="2"/>
  <c r="BN201" i="2"/>
  <c r="BN209" i="2"/>
  <c r="BN10" i="2"/>
  <c r="BN18" i="2"/>
  <c r="BN26" i="2"/>
  <c r="BN34" i="2"/>
  <c r="BN42" i="2"/>
  <c r="BN50" i="2"/>
  <c r="BN58" i="2"/>
  <c r="BN66" i="2"/>
  <c r="BN74" i="2"/>
  <c r="BN82" i="2"/>
  <c r="BN90" i="2"/>
  <c r="BN98" i="2"/>
  <c r="BN106" i="2"/>
  <c r="BN114" i="2"/>
  <c r="BN122" i="2"/>
  <c r="BN130" i="2"/>
  <c r="BN138" i="2"/>
  <c r="BN146" i="2"/>
  <c r="BN154" i="2"/>
  <c r="BN162" i="2"/>
  <c r="BN170" i="2"/>
  <c r="BN178" i="2"/>
  <c r="BN186" i="2"/>
  <c r="BN194" i="2"/>
  <c r="BN202" i="2"/>
  <c r="BN210" i="2"/>
  <c r="BN11" i="2"/>
  <c r="BN19" i="2"/>
  <c r="BN27" i="2"/>
  <c r="BN35" i="2"/>
  <c r="BN43" i="2"/>
  <c r="BN51" i="2"/>
  <c r="BN59" i="2"/>
  <c r="BN67" i="2"/>
  <c r="BN75" i="2"/>
  <c r="BN83" i="2"/>
  <c r="BN91" i="2"/>
  <c r="BN99" i="2"/>
  <c r="BN107" i="2"/>
  <c r="BN115" i="2"/>
  <c r="BN123" i="2"/>
  <c r="BN131" i="2"/>
  <c r="BN139" i="2"/>
  <c r="BN147" i="2"/>
  <c r="BN155" i="2"/>
  <c r="BN163" i="2"/>
  <c r="BN171" i="2"/>
  <c r="BN179" i="2"/>
  <c r="BN187" i="2"/>
  <c r="BN195" i="2"/>
  <c r="BN203" i="2"/>
  <c r="BN211" i="2"/>
  <c r="BN12" i="2"/>
  <c r="BN20" i="2"/>
  <c r="BN28" i="2"/>
  <c r="BN36" i="2"/>
  <c r="BN44" i="2"/>
  <c r="BN52" i="2"/>
  <c r="BN60" i="2"/>
  <c r="BN68" i="2"/>
  <c r="BN76" i="2"/>
  <c r="BN84" i="2"/>
  <c r="BN92" i="2"/>
  <c r="BN100" i="2"/>
  <c r="BN108" i="2"/>
  <c r="BN116" i="2"/>
  <c r="BN124" i="2"/>
  <c r="BN132" i="2"/>
  <c r="BN140" i="2"/>
  <c r="BN148" i="2"/>
  <c r="BN156" i="2"/>
  <c r="BN164" i="2"/>
  <c r="BN172" i="2"/>
  <c r="BN180" i="2"/>
  <c r="BN188" i="2"/>
  <c r="BN196" i="2"/>
  <c r="BN204" i="2"/>
  <c r="BN212" i="2"/>
  <c r="BN5" i="2"/>
  <c r="BN13" i="2"/>
  <c r="BN21" i="2"/>
  <c r="BN29" i="2"/>
  <c r="BN37" i="2"/>
  <c r="BN45" i="2"/>
  <c r="BN53" i="2"/>
  <c r="BN61" i="2"/>
  <c r="BN69" i="2"/>
  <c r="BN77" i="2"/>
  <c r="BN85" i="2"/>
  <c r="BN93" i="2"/>
  <c r="BN101" i="2"/>
  <c r="BN109" i="2"/>
  <c r="BN117" i="2"/>
  <c r="BN125" i="2"/>
  <c r="BN133" i="2"/>
  <c r="BN141" i="2"/>
  <c r="BN149" i="2"/>
  <c r="BN157" i="2"/>
  <c r="BN165" i="2"/>
  <c r="BN173" i="2"/>
  <c r="BN181" i="2"/>
  <c r="BN189" i="2"/>
  <c r="BN197" i="2"/>
  <c r="BN205" i="2"/>
  <c r="BN213" i="2"/>
  <c r="BN6" i="2"/>
  <c r="BN14" i="2"/>
  <c r="BN22" i="2"/>
  <c r="BN30" i="2"/>
  <c r="BN38" i="2"/>
  <c r="BN46" i="2"/>
  <c r="BN54" i="2"/>
  <c r="BN62" i="2"/>
  <c r="BN70" i="2"/>
  <c r="BN78" i="2"/>
  <c r="BN86" i="2"/>
  <c r="BN94" i="2"/>
  <c r="BN102" i="2"/>
  <c r="BN110" i="2"/>
  <c r="BN118" i="2"/>
  <c r="BN126" i="2"/>
  <c r="BN134" i="2"/>
  <c r="BN142" i="2"/>
  <c r="BN150" i="2"/>
  <c r="BN158" i="2"/>
  <c r="BN166" i="2"/>
  <c r="BN174" i="2"/>
  <c r="BN182" i="2"/>
  <c r="BN190" i="2"/>
  <c r="BN198" i="2"/>
  <c r="BN206" i="2"/>
  <c r="BN4" i="2"/>
  <c r="BO40" i="2"/>
  <c r="BM40" i="2"/>
  <c r="BO168" i="2"/>
  <c r="BM168" i="2"/>
  <c r="BM7" i="2"/>
  <c r="BO7" i="2"/>
  <c r="BM15" i="2"/>
  <c r="BO15" i="2"/>
  <c r="BM23" i="2"/>
  <c r="BO23" i="2"/>
  <c r="BM31" i="2"/>
  <c r="BO31" i="2"/>
  <c r="BM39" i="2"/>
  <c r="BO39" i="2"/>
  <c r="BM47" i="2"/>
  <c r="BO47" i="2"/>
  <c r="BM55" i="2"/>
  <c r="BO55" i="2"/>
  <c r="BM63" i="2"/>
  <c r="BO63" i="2"/>
  <c r="BM71" i="2"/>
  <c r="BO71" i="2"/>
  <c r="BM79" i="2"/>
  <c r="BO79" i="2"/>
  <c r="BM87" i="2"/>
  <c r="BO87" i="2"/>
  <c r="BM95" i="2"/>
  <c r="BO95" i="2"/>
  <c r="BM103" i="2"/>
  <c r="BO103" i="2"/>
  <c r="BM111" i="2"/>
  <c r="BO111" i="2"/>
  <c r="BM119" i="2"/>
  <c r="BO119" i="2"/>
  <c r="BM127" i="2"/>
  <c r="BO127" i="2"/>
  <c r="BM135" i="2"/>
  <c r="BO135" i="2"/>
  <c r="BM143" i="2"/>
  <c r="BO143" i="2"/>
  <c r="BM151" i="2"/>
  <c r="BO151" i="2"/>
  <c r="BM159" i="2"/>
  <c r="BO159" i="2"/>
  <c r="BO167" i="2"/>
  <c r="BM167" i="2"/>
  <c r="BM175" i="2"/>
  <c r="BO175" i="2"/>
  <c r="BM183" i="2"/>
  <c r="BO183" i="2"/>
  <c r="BM191" i="2"/>
  <c r="BO191" i="2"/>
  <c r="BM199" i="2"/>
  <c r="BO199" i="2"/>
  <c r="BM207" i="2"/>
  <c r="BO207" i="2"/>
  <c r="BO32" i="2"/>
  <c r="BM32" i="2"/>
  <c r="BO80" i="2"/>
  <c r="BM80" i="2"/>
  <c r="BO112" i="2"/>
  <c r="BM112" i="2"/>
  <c r="BO160" i="2"/>
  <c r="BM160" i="2"/>
  <c r="BO176" i="2"/>
  <c r="BM176" i="2"/>
  <c r="BO9" i="2"/>
  <c r="BM9" i="2"/>
  <c r="BO17" i="2"/>
  <c r="BM17" i="2"/>
  <c r="BO25" i="2"/>
  <c r="BM25" i="2"/>
  <c r="BO33" i="2"/>
  <c r="BM33" i="2"/>
  <c r="BO41" i="2"/>
  <c r="BM41" i="2"/>
  <c r="BO49" i="2"/>
  <c r="BM49" i="2"/>
  <c r="BO57" i="2"/>
  <c r="BM57" i="2"/>
  <c r="BO65" i="2"/>
  <c r="BM65" i="2"/>
  <c r="BO73" i="2"/>
  <c r="BM73" i="2"/>
  <c r="BO81" i="2"/>
  <c r="BM81" i="2"/>
  <c r="BO89" i="2"/>
  <c r="BM89" i="2"/>
  <c r="BO97" i="2"/>
  <c r="BM97" i="2"/>
  <c r="BO105" i="2"/>
  <c r="BM105" i="2"/>
  <c r="BO113" i="2"/>
  <c r="BM113" i="2"/>
  <c r="BO121" i="2"/>
  <c r="BM121" i="2"/>
  <c r="BO129" i="2"/>
  <c r="BM129" i="2"/>
  <c r="BM137" i="2"/>
  <c r="BO137" i="2"/>
  <c r="BO145" i="2"/>
  <c r="BM145" i="2"/>
  <c r="BO153" i="2"/>
  <c r="BM153" i="2"/>
  <c r="BO161" i="2"/>
  <c r="BM161" i="2"/>
  <c r="BO169" i="2"/>
  <c r="BM169" i="2"/>
  <c r="BO177" i="2"/>
  <c r="BM177" i="2"/>
  <c r="BO185" i="2"/>
  <c r="BM185" i="2"/>
  <c r="BO193" i="2"/>
  <c r="BM193" i="2"/>
  <c r="BO201" i="2"/>
  <c r="BM201" i="2"/>
  <c r="BO209" i="2"/>
  <c r="BM209" i="2"/>
  <c r="BO8" i="2"/>
  <c r="BM8" i="2"/>
  <c r="BO48" i="2"/>
  <c r="BM48" i="2"/>
  <c r="BO88" i="2"/>
  <c r="BM88" i="2"/>
  <c r="BO120" i="2"/>
  <c r="BM120" i="2"/>
  <c r="BM152" i="2"/>
  <c r="BO152" i="2"/>
  <c r="BO184" i="2"/>
  <c r="BM184" i="2"/>
  <c r="BO10" i="2"/>
  <c r="BM10" i="2"/>
  <c r="BO18" i="2"/>
  <c r="BM18" i="2"/>
  <c r="BO26" i="2"/>
  <c r="BM26" i="2"/>
  <c r="BO34" i="2"/>
  <c r="BM34" i="2"/>
  <c r="BO42" i="2"/>
  <c r="BM42" i="2"/>
  <c r="BO50" i="2"/>
  <c r="BM50" i="2"/>
  <c r="BO58" i="2"/>
  <c r="BM58" i="2"/>
  <c r="BO66" i="2"/>
  <c r="BM66" i="2"/>
  <c r="BO74" i="2"/>
  <c r="BM74" i="2"/>
  <c r="BO82" i="2"/>
  <c r="BM82" i="2"/>
  <c r="BO90" i="2"/>
  <c r="BM90" i="2"/>
  <c r="BO98" i="2"/>
  <c r="BM98" i="2"/>
  <c r="BO106" i="2"/>
  <c r="BM106" i="2"/>
  <c r="BO114" i="2"/>
  <c r="BM114" i="2"/>
  <c r="BM122" i="2"/>
  <c r="BO122" i="2"/>
  <c r="BO130" i="2"/>
  <c r="BM130" i="2"/>
  <c r="BO138" i="2"/>
  <c r="BM138" i="2"/>
  <c r="BO146" i="2"/>
  <c r="BM146" i="2"/>
  <c r="BO154" i="2"/>
  <c r="BM154" i="2"/>
  <c r="BO162" i="2"/>
  <c r="BM162" i="2"/>
  <c r="BO170" i="2"/>
  <c r="BM170" i="2"/>
  <c r="BO178" i="2"/>
  <c r="BM178" i="2"/>
  <c r="BO186" i="2"/>
  <c r="BM186" i="2"/>
  <c r="BO194" i="2"/>
  <c r="BM194" i="2"/>
  <c r="BO202" i="2"/>
  <c r="BM202" i="2"/>
  <c r="BO210" i="2"/>
  <c r="BM210" i="2"/>
  <c r="BM11" i="2"/>
  <c r="BO11" i="2"/>
  <c r="BM19" i="2"/>
  <c r="BO19" i="2"/>
  <c r="BM27" i="2"/>
  <c r="BO27" i="2"/>
  <c r="BM35" i="2"/>
  <c r="BO35" i="2"/>
  <c r="BM43" i="2"/>
  <c r="BO43" i="2"/>
  <c r="BM51" i="2"/>
  <c r="BO51" i="2"/>
  <c r="BM59" i="2"/>
  <c r="BO59" i="2"/>
  <c r="BM67" i="2"/>
  <c r="BO67" i="2"/>
  <c r="BM75" i="2"/>
  <c r="BO75" i="2"/>
  <c r="BM83" i="2"/>
  <c r="BO83" i="2"/>
  <c r="BM91" i="2"/>
  <c r="BO91" i="2"/>
  <c r="BM99" i="2"/>
  <c r="BO99" i="2"/>
  <c r="BM107" i="2"/>
  <c r="BO107" i="2"/>
  <c r="BO115" i="2"/>
  <c r="BM115" i="2"/>
  <c r="BM123" i="2"/>
  <c r="BO123" i="2"/>
  <c r="BM131" i="2"/>
  <c r="BO131" i="2"/>
  <c r="BM139" i="2"/>
  <c r="BO139" i="2"/>
  <c r="BM147" i="2"/>
  <c r="BO147" i="2"/>
  <c r="BM155" i="2"/>
  <c r="BO155" i="2"/>
  <c r="BM163" i="2"/>
  <c r="BO163" i="2"/>
  <c r="BM171" i="2"/>
  <c r="BO171" i="2"/>
  <c r="BM179" i="2"/>
  <c r="BO179" i="2"/>
  <c r="BM187" i="2"/>
  <c r="BO187" i="2"/>
  <c r="BM195" i="2"/>
  <c r="BO195" i="2"/>
  <c r="BM203" i="2"/>
  <c r="BO203" i="2"/>
  <c r="BM211" i="2"/>
  <c r="BO211" i="2"/>
  <c r="BO16" i="2"/>
  <c r="BM16" i="2"/>
  <c r="BO64" i="2"/>
  <c r="BM64" i="2"/>
  <c r="BO104" i="2"/>
  <c r="BM104" i="2"/>
  <c r="BO144" i="2"/>
  <c r="BM144" i="2"/>
  <c r="BO200" i="2"/>
  <c r="BM200" i="2"/>
  <c r="BO12" i="2"/>
  <c r="BM12" i="2"/>
  <c r="BO20" i="2"/>
  <c r="BM20" i="2"/>
  <c r="BO28" i="2"/>
  <c r="BM28" i="2"/>
  <c r="BO36" i="2"/>
  <c r="BM36" i="2"/>
  <c r="BO44" i="2"/>
  <c r="BM44" i="2"/>
  <c r="BO52" i="2"/>
  <c r="BM52" i="2"/>
  <c r="BO60" i="2"/>
  <c r="BM60" i="2"/>
  <c r="BO68" i="2"/>
  <c r="BM68" i="2"/>
  <c r="BO76" i="2"/>
  <c r="BM76" i="2"/>
  <c r="BO84" i="2"/>
  <c r="BM84" i="2"/>
  <c r="BM92" i="2"/>
  <c r="BO92" i="2"/>
  <c r="BO100" i="2"/>
  <c r="BM100" i="2"/>
  <c r="BO108" i="2"/>
  <c r="BM108" i="2"/>
  <c r="BO116" i="2"/>
  <c r="BM116" i="2"/>
  <c r="BO124" i="2"/>
  <c r="BM124" i="2"/>
  <c r="BO132" i="2"/>
  <c r="BM132" i="2"/>
  <c r="BO140" i="2"/>
  <c r="BM140" i="2"/>
  <c r="BO148" i="2"/>
  <c r="BM148" i="2"/>
  <c r="BO156" i="2"/>
  <c r="BM156" i="2"/>
  <c r="BO164" i="2"/>
  <c r="BM164" i="2"/>
  <c r="BO172" i="2"/>
  <c r="BM172" i="2"/>
  <c r="BO180" i="2"/>
  <c r="BM180" i="2"/>
  <c r="BO188" i="2"/>
  <c r="BM188" i="2"/>
  <c r="BO196" i="2"/>
  <c r="BM196" i="2"/>
  <c r="BO204" i="2"/>
  <c r="BM204" i="2"/>
  <c r="BO212" i="2"/>
  <c r="BM212" i="2"/>
  <c r="BO24" i="2"/>
  <c r="BM24" i="2"/>
  <c r="BO72" i="2"/>
  <c r="BM72" i="2"/>
  <c r="BO128" i="2"/>
  <c r="BM128" i="2"/>
  <c r="BO208" i="2"/>
  <c r="BM208" i="2"/>
  <c r="BO5" i="2"/>
  <c r="BM5" i="2"/>
  <c r="BO13" i="2"/>
  <c r="BM13" i="2"/>
  <c r="BO21" i="2"/>
  <c r="BM21" i="2"/>
  <c r="BO29" i="2"/>
  <c r="BM29" i="2"/>
  <c r="BO37" i="2"/>
  <c r="BM37" i="2"/>
  <c r="BO45" i="2"/>
  <c r="BM45" i="2"/>
  <c r="BO53" i="2"/>
  <c r="BM53" i="2"/>
  <c r="BO61" i="2"/>
  <c r="BM61" i="2"/>
  <c r="BM69" i="2"/>
  <c r="BO69" i="2"/>
  <c r="BO77" i="2"/>
  <c r="BM77" i="2"/>
  <c r="BO85" i="2"/>
  <c r="BM85" i="2"/>
  <c r="BO93" i="2"/>
  <c r="BM93" i="2"/>
  <c r="BO101" i="2"/>
  <c r="BM101" i="2"/>
  <c r="BO109" i="2"/>
  <c r="BM109" i="2"/>
  <c r="BO117" i="2"/>
  <c r="BM117" i="2"/>
  <c r="BO125" i="2"/>
  <c r="BM125" i="2"/>
  <c r="BO133" i="2"/>
  <c r="BM133" i="2"/>
  <c r="BO141" i="2"/>
  <c r="BM141" i="2"/>
  <c r="BO149" i="2"/>
  <c r="BM149" i="2"/>
  <c r="BO157" i="2"/>
  <c r="BM157" i="2"/>
  <c r="BO165" i="2"/>
  <c r="BM165" i="2"/>
  <c r="BO173" i="2"/>
  <c r="BM173" i="2"/>
  <c r="BO181" i="2"/>
  <c r="BM181" i="2"/>
  <c r="BO189" i="2"/>
  <c r="BM189" i="2"/>
  <c r="BO197" i="2"/>
  <c r="BM197" i="2"/>
  <c r="BM205" i="2"/>
  <c r="BO205" i="2"/>
  <c r="BO213" i="2"/>
  <c r="BM213" i="2"/>
  <c r="BO56" i="2"/>
  <c r="BM56" i="2"/>
  <c r="BO96" i="2"/>
  <c r="BM96" i="2"/>
  <c r="BO136" i="2"/>
  <c r="BM136" i="2"/>
  <c r="BO192" i="2"/>
  <c r="BM192" i="2"/>
  <c r="BO6" i="2"/>
  <c r="BM6" i="2"/>
  <c r="BO14" i="2"/>
  <c r="BM14" i="2"/>
  <c r="BO22" i="2"/>
  <c r="BM22" i="2"/>
  <c r="BO30" i="2"/>
  <c r="BM30" i="2"/>
  <c r="BO38" i="2"/>
  <c r="BM38" i="2"/>
  <c r="BO46" i="2"/>
  <c r="BM46" i="2"/>
  <c r="BO54" i="2"/>
  <c r="BM54" i="2"/>
  <c r="BO62" i="2"/>
  <c r="BM62" i="2"/>
  <c r="BO70" i="2"/>
  <c r="BM70" i="2"/>
  <c r="BO78" i="2"/>
  <c r="BM78" i="2"/>
  <c r="BO86" i="2"/>
  <c r="BM86" i="2"/>
  <c r="BO94" i="2"/>
  <c r="BM94" i="2"/>
  <c r="BO102" i="2"/>
  <c r="BM102" i="2"/>
  <c r="BO110" i="2"/>
  <c r="BM110" i="2"/>
  <c r="BO118" i="2"/>
  <c r="BM118" i="2"/>
  <c r="BO126" i="2"/>
  <c r="BM126" i="2"/>
  <c r="BO134" i="2"/>
  <c r="BM134" i="2"/>
  <c r="BO142" i="2"/>
  <c r="BM142" i="2"/>
  <c r="BO150" i="2"/>
  <c r="BM150" i="2"/>
  <c r="BM158" i="2"/>
  <c r="BO158" i="2"/>
  <c r="BO166" i="2"/>
  <c r="BM166" i="2"/>
  <c r="BO174" i="2"/>
  <c r="BM174" i="2"/>
  <c r="BO182" i="2"/>
  <c r="BM182" i="2"/>
  <c r="BO190" i="2"/>
  <c r="BM190" i="2"/>
  <c r="BO198" i="2"/>
  <c r="BM198" i="2"/>
  <c r="BO206" i="2"/>
  <c r="BM206" i="2"/>
  <c r="BM4" i="2"/>
  <c r="BO4" i="2"/>
  <c r="E219" i="2" l="1"/>
  <c r="C6" i="7" l="1"/>
  <c r="C7" i="7" s="1"/>
  <c r="I219" i="2"/>
  <c r="G219" i="2"/>
  <c r="D219" i="2"/>
  <c r="M219" i="2"/>
  <c r="J219" i="2"/>
  <c r="P219" i="2"/>
  <c r="H219" i="2"/>
  <c r="F219" i="2"/>
  <c r="K219" i="2"/>
  <c r="M218" i="2"/>
  <c r="L218" i="2"/>
  <c r="L219" i="2"/>
  <c r="N219" i="2"/>
  <c r="O219" i="2"/>
  <c r="N6" i="7" l="1"/>
  <c r="N7" i="7" s="1"/>
  <c r="H6" i="7"/>
  <c r="H7" i="7" s="1"/>
  <c r="J6" i="7"/>
  <c r="K6" i="7"/>
  <c r="K7" i="7" s="1"/>
  <c r="E6" i="7"/>
  <c r="E7" i="7" s="1"/>
  <c r="L6" i="7"/>
  <c r="L7" i="7" s="1"/>
  <c r="I6" i="7"/>
  <c r="I7" i="7" s="1"/>
  <c r="G6" i="7"/>
  <c r="G7" i="7" s="1"/>
  <c r="B6" i="7"/>
  <c r="B7" i="7" s="1"/>
  <c r="D6" i="7"/>
  <c r="D7" i="7" s="1"/>
  <c r="F6" i="7"/>
  <c r="F7" i="7" s="1"/>
  <c r="J7" i="7"/>
  <c r="M6" i="7"/>
  <c r="M7" i="7" s="1"/>
  <c r="L220" i="2"/>
  <c r="M220" i="2"/>
  <c r="E8" i="7" l="1"/>
  <c r="C8" i="7"/>
  <c r="J8" i="7"/>
  <c r="G8" i="7"/>
  <c r="D8" i="7"/>
  <c r="B8" i="7"/>
  <c r="F8" i="7"/>
  <c r="G221" i="2"/>
  <c r="I8" i="7"/>
  <c r="M8" i="7"/>
  <c r="K8" i="7"/>
  <c r="L8" i="7"/>
  <c r="K221" i="2"/>
  <c r="D221" i="2"/>
  <c r="M221" i="2"/>
  <c r="I221" i="2"/>
  <c r="N221" i="2"/>
  <c r="H221" i="2"/>
  <c r="P221" i="2"/>
  <c r="O221" i="2"/>
  <c r="E221" i="2"/>
  <c r="L221" i="2"/>
  <c r="F221" i="2"/>
  <c r="J221" i="2"/>
  <c r="AC219" i="2" l="1"/>
  <c r="Z219" i="2"/>
  <c r="AA219" i="2"/>
  <c r="Y219" i="2"/>
  <c r="CB35" i="2"/>
  <c r="CB109" i="2"/>
  <c r="CB184" i="2"/>
  <c r="CS12" i="2"/>
  <c r="CB12" i="2"/>
  <c r="CB56" i="2"/>
  <c r="CB157" i="2"/>
  <c r="CB198" i="2"/>
  <c r="CB142" i="2"/>
  <c r="CB105" i="2"/>
  <c r="CS32" i="2"/>
  <c r="CB32" i="2"/>
  <c r="CB122" i="2"/>
  <c r="H13" i="7" l="1"/>
  <c r="J13" i="7"/>
  <c r="I13" i="7"/>
  <c r="L13" i="7"/>
  <c r="Z218" i="2"/>
  <c r="CS198" i="2"/>
  <c r="CS184" i="2"/>
  <c r="CS157" i="2"/>
  <c r="CS142" i="2"/>
  <c r="CS122" i="2"/>
  <c r="CS109" i="2"/>
  <c r="CS105" i="2"/>
  <c r="CS56" i="2"/>
  <c r="CS35" i="2"/>
  <c r="AA218" i="2"/>
  <c r="CB7" i="2"/>
  <c r="CB65" i="2"/>
  <c r="CB33" i="2"/>
  <c r="CB159" i="2"/>
  <c r="AB219" i="2"/>
  <c r="V219" i="2"/>
  <c r="U219" i="2"/>
  <c r="T219" i="2"/>
  <c r="AD219" i="2"/>
  <c r="W219" i="2"/>
  <c r="S219" i="2"/>
  <c r="X219" i="2"/>
  <c r="I14" i="7" l="1"/>
  <c r="M13" i="7"/>
  <c r="CS159" i="2"/>
  <c r="CS65" i="2"/>
  <c r="CS33" i="2"/>
  <c r="AA220" i="2"/>
  <c r="G13" i="7"/>
  <c r="B13" i="7"/>
  <c r="F13" i="7"/>
  <c r="C13" i="7"/>
  <c r="D13" i="7"/>
  <c r="E13" i="7"/>
  <c r="K13" i="7"/>
  <c r="CS7" i="2" l="1"/>
  <c r="BP221" i="2"/>
  <c r="BP219" i="2"/>
  <c r="K15" i="7"/>
  <c r="B15" i="7"/>
  <c r="D15" i="7"/>
  <c r="J15" i="7"/>
  <c r="C15" i="7"/>
  <c r="E15" i="7"/>
  <c r="F15" i="7"/>
  <c r="H15" i="7"/>
  <c r="G15" i="7"/>
  <c r="L15" i="7"/>
  <c r="I15" i="7"/>
  <c r="M15" i="7"/>
  <c r="AC221" i="2"/>
  <c r="AA221" i="2"/>
  <c r="CB19" i="2"/>
  <c r="BW219" i="2" s="1"/>
  <c r="G27" i="7" s="1"/>
  <c r="Z221" i="2"/>
  <c r="BL219" i="2"/>
  <c r="O34" i="7" s="1"/>
  <c r="AZ219" i="2"/>
  <c r="BE219" i="2"/>
  <c r="J34" i="7" s="1"/>
  <c r="AX219" i="2"/>
  <c r="E34" i="7" s="1"/>
  <c r="BM219" i="2"/>
  <c r="AV219" i="2"/>
  <c r="C34" i="7" s="1"/>
  <c r="BO219" i="2"/>
  <c r="BA219" i="2"/>
  <c r="H34" i="7" s="1"/>
  <c r="BG219" i="2"/>
  <c r="L34" i="7" s="1"/>
  <c r="BF219" i="2"/>
  <c r="K34" i="7" s="1"/>
  <c r="BH219" i="2"/>
  <c r="M34" i="7" s="1"/>
  <c r="AY219" i="2"/>
  <c r="F34" i="7" s="1"/>
  <c r="BC219" i="2"/>
  <c r="AI219" i="2"/>
  <c r="AJ219" i="2"/>
  <c r="AK219" i="2"/>
  <c r="T221" i="2"/>
  <c r="V221" i="2"/>
  <c r="X221" i="2"/>
  <c r="U221" i="2"/>
  <c r="AD221" i="2"/>
  <c r="AB221" i="2"/>
  <c r="S221" i="2"/>
  <c r="W221" i="2"/>
  <c r="Y221" i="2"/>
  <c r="BM85" i="5"/>
  <c r="BO85" i="5"/>
  <c r="E20" i="7" l="1"/>
  <c r="D20" i="7"/>
  <c r="C20" i="7"/>
  <c r="BN87" i="5"/>
  <c r="R34" i="7"/>
  <c r="G34" i="7"/>
  <c r="BN219" i="2"/>
  <c r="CS19" i="2"/>
  <c r="BJ218" i="2"/>
  <c r="AZ218" i="2"/>
  <c r="AW219" i="2"/>
  <c r="D34" i="7" s="1"/>
  <c r="AU219" i="2"/>
  <c r="B34" i="7" s="1"/>
  <c r="CA219" i="2"/>
  <c r="BY218" i="2"/>
  <c r="BT219" i="2"/>
  <c r="BS219" i="2"/>
  <c r="BZ219" i="2"/>
  <c r="BR219" i="2"/>
  <c r="BX218" i="2"/>
  <c r="BV219" i="2"/>
  <c r="BX219" i="2"/>
  <c r="BU219" i="2"/>
  <c r="BY219" i="2"/>
  <c r="AM219" i="2"/>
  <c r="AQ219" i="2"/>
  <c r="AO219" i="2"/>
  <c r="I34" i="7"/>
  <c r="AH219" i="2"/>
  <c r="P34" i="7"/>
  <c r="AN219" i="2"/>
  <c r="AN218" i="2"/>
  <c r="AO218" i="2"/>
  <c r="BJ219" i="2"/>
  <c r="N34" i="7" s="1"/>
  <c r="BL218" i="2"/>
  <c r="AP219" i="2"/>
  <c r="AR219" i="2"/>
  <c r="AL219" i="2"/>
  <c r="BJ87" i="5"/>
  <c r="BO87" i="5"/>
  <c r="BM87" i="5"/>
  <c r="BH87" i="5"/>
  <c r="BG87" i="5"/>
  <c r="BL87" i="5"/>
  <c r="BA87" i="5"/>
  <c r="AW87" i="5"/>
  <c r="AV87" i="5"/>
  <c r="BE87" i="5"/>
  <c r="AU87" i="5"/>
  <c r="AZ87" i="5"/>
  <c r="AX87" i="5"/>
  <c r="BF87" i="5"/>
  <c r="BC87" i="5"/>
  <c r="AY87" i="5"/>
  <c r="I20" i="7" l="1"/>
  <c r="G20" i="7"/>
  <c r="L20" i="7"/>
  <c r="Q34" i="7"/>
  <c r="G35" i="7"/>
  <c r="CN219" i="2"/>
  <c r="CK219" i="2"/>
  <c r="CF219" i="2"/>
  <c r="CJ219" i="2"/>
  <c r="CH219" i="2"/>
  <c r="CG219" i="2"/>
  <c r="CR219" i="2"/>
  <c r="CD219" i="2"/>
  <c r="CI219" i="2"/>
  <c r="CQ219" i="2"/>
  <c r="CC219" i="2"/>
  <c r="CO219" i="2"/>
  <c r="CM219" i="2"/>
  <c r="CO218" i="2"/>
  <c r="CL219" i="2"/>
  <c r="CP219" i="2"/>
  <c r="CE219" i="2"/>
  <c r="H27" i="7"/>
  <c r="AZ220" i="2"/>
  <c r="I27" i="7"/>
  <c r="I28" i="7" s="1"/>
  <c r="BY220" i="2"/>
  <c r="B27" i="7"/>
  <c r="D27" i="7"/>
  <c r="E27" i="7"/>
  <c r="F27" i="7"/>
  <c r="C27" i="7"/>
  <c r="K20" i="7"/>
  <c r="AN220" i="2"/>
  <c r="H20" i="7"/>
  <c r="F20" i="7"/>
  <c r="B20" i="7"/>
  <c r="J20" i="7"/>
  <c r="I21" i="7"/>
  <c r="G29" i="7" l="1"/>
  <c r="K29" i="7"/>
  <c r="E29" i="7"/>
  <c r="D29" i="7"/>
  <c r="F29" i="7"/>
  <c r="C29" i="7"/>
  <c r="B29" i="7"/>
  <c r="H29" i="7"/>
  <c r="I29" i="7"/>
  <c r="J29" i="7"/>
  <c r="BZ221" i="2"/>
  <c r="BV221" i="2"/>
  <c r="BA221" i="2"/>
  <c r="B41" i="7"/>
  <c r="E41" i="7"/>
  <c r="D41" i="7"/>
  <c r="H41" i="7"/>
  <c r="C41" i="7"/>
  <c r="BT221" i="2"/>
  <c r="BW221" i="2"/>
  <c r="CA221" i="2"/>
  <c r="F41" i="7"/>
  <c r="G41" i="7"/>
  <c r="G42" i="7" s="1"/>
  <c r="BU221" i="2"/>
  <c r="BY221" i="2"/>
  <c r="BR221" i="2"/>
  <c r="BX221" i="2"/>
  <c r="BS221" i="2"/>
  <c r="AO221" i="2"/>
  <c r="D36" i="7"/>
  <c r="BN221" i="2"/>
  <c r="AR221" i="2"/>
  <c r="AH221" i="2"/>
  <c r="AI221" i="2"/>
  <c r="AQ221" i="2"/>
  <c r="C22" i="7"/>
  <c r="H22" i="7"/>
  <c r="AM221" i="2"/>
  <c r="AW221" i="2"/>
  <c r="B22" i="7"/>
  <c r="I22" i="7"/>
  <c r="D22" i="7"/>
  <c r="E22" i="7"/>
  <c r="F22" i="7"/>
  <c r="K22" i="7"/>
  <c r="J22" i="7"/>
  <c r="L22" i="7"/>
  <c r="G22" i="7"/>
  <c r="L36" i="7"/>
  <c r="I36" i="7"/>
  <c r="G36" i="7"/>
  <c r="J36" i="7"/>
  <c r="E36" i="7"/>
  <c r="K36" i="7"/>
  <c r="F36" i="7"/>
  <c r="H36" i="7"/>
  <c r="C36" i="7"/>
  <c r="M36" i="7"/>
  <c r="O36" i="7"/>
  <c r="N36" i="7"/>
  <c r="Q36" i="7"/>
  <c r="R36" i="7"/>
  <c r="P36" i="7"/>
  <c r="AP221" i="2"/>
  <c r="AL221" i="2"/>
  <c r="AN221" i="2"/>
  <c r="AK221" i="2"/>
  <c r="BH221" i="2"/>
  <c r="AV221" i="2"/>
  <c r="AJ221" i="2"/>
  <c r="AY221" i="2"/>
  <c r="BM221" i="2"/>
  <c r="BF221" i="2"/>
  <c r="BG221" i="2"/>
  <c r="BE221" i="2"/>
  <c r="AU221" i="2"/>
  <c r="BJ221" i="2"/>
  <c r="BC221" i="2"/>
  <c r="BO221" i="2"/>
  <c r="AX221" i="2"/>
  <c r="BL221" i="2"/>
  <c r="AZ221" i="2"/>
  <c r="CK221" i="2" l="1"/>
  <c r="CF221" i="2"/>
  <c r="CC221" i="2"/>
  <c r="CH221" i="2"/>
  <c r="CI221" i="2"/>
  <c r="CR221" i="2"/>
  <c r="CN221" i="2"/>
  <c r="CL221" i="2"/>
  <c r="CD221" i="2"/>
  <c r="CE221" i="2"/>
  <c r="CJ221" i="2"/>
  <c r="CM221" i="2"/>
  <c r="CP221" i="2"/>
  <c r="CQ221" i="2"/>
  <c r="CO221" i="2"/>
  <c r="CG221" i="2"/>
  <c r="K28" i="6" l="1"/>
  <c r="F28" i="6" l="1"/>
  <c r="D28" i="6"/>
  <c r="H28" i="6"/>
  <c r="J28" i="6"/>
  <c r="N28" i="6"/>
  <c r="P28" i="6"/>
  <c r="L28" i="6"/>
  <c r="I28" i="6"/>
  <c r="G28" i="6"/>
  <c r="O28" i="6"/>
  <c r="M28" i="6"/>
  <c r="E28" i="6"/>
  <c r="BV87" i="5" l="1"/>
  <c r="BZ87" i="5"/>
  <c r="CA87" i="5"/>
  <c r="BR87" i="5"/>
  <c r="BU87" i="5"/>
  <c r="BY87" i="5"/>
  <c r="BT87" i="5"/>
  <c r="BW87" i="5"/>
  <c r="BX87" i="5"/>
  <c r="BS87" i="5"/>
  <c r="CP87" i="5"/>
  <c r="CR87" i="5"/>
  <c r="CF87" i="5" l="1"/>
  <c r="CK87" i="5"/>
  <c r="CO87" i="5"/>
  <c r="CM87" i="5"/>
  <c r="CI87" i="5"/>
  <c r="CH87" i="5"/>
  <c r="CG87" i="5"/>
  <c r="CE87" i="5"/>
  <c r="CJ87" i="5"/>
  <c r="CC87" i="5"/>
  <c r="CQ87" i="5"/>
  <c r="CD87" i="5"/>
  <c r="CL87" i="5"/>
  <c r="CN87" i="5"/>
  <c r="BR28" i="6" l="1"/>
  <c r="BS28" i="6"/>
  <c r="BT28" i="6"/>
  <c r="CA28" i="6"/>
  <c r="BZ28" i="6"/>
  <c r="BU28" i="6"/>
  <c r="BV28" i="6"/>
  <c r="BX28" i="6"/>
  <c r="BY28" i="6"/>
  <c r="BW28" i="6"/>
  <c r="CI28" i="6"/>
  <c r="CF28" i="6" l="1"/>
  <c r="CC28" i="6"/>
  <c r="CM28" i="6"/>
  <c r="CP28" i="6"/>
  <c r="CL28" i="6"/>
  <c r="CJ28" i="6"/>
  <c r="CG28" i="6"/>
  <c r="CH28" i="6"/>
  <c r="CO28" i="6"/>
  <c r="CN28" i="6"/>
  <c r="CQ28" i="6"/>
  <c r="CD28" i="6"/>
  <c r="CR28" i="6"/>
  <c r="CK28" i="6"/>
  <c r="CE28" i="6"/>
</calcChain>
</file>

<file path=xl/sharedStrings.xml><?xml version="1.0" encoding="utf-8"?>
<sst xmlns="http://schemas.openxmlformats.org/spreadsheetml/2006/main" count="8687" uniqueCount="3925">
  <si>
    <t>Biphenyl</t>
  </si>
  <si>
    <t>92-52-4</t>
  </si>
  <si>
    <t>2-Chlorobiphenyl</t>
  </si>
  <si>
    <t>2051-60-7</t>
  </si>
  <si>
    <t>3-Chlorobiphenyl</t>
  </si>
  <si>
    <t>2051-61-8</t>
  </si>
  <si>
    <t>4-Chlorobiphenyl</t>
  </si>
  <si>
    <t>2051-62-9</t>
  </si>
  <si>
    <t>2,2'-Dichlorobiphenyl</t>
  </si>
  <si>
    <t>13029-08-8</t>
  </si>
  <si>
    <t>2,3-Dichlorobiphenyl</t>
  </si>
  <si>
    <t>16605-91-7</t>
  </si>
  <si>
    <t>2,3'-Dichlorobiphenyl</t>
  </si>
  <si>
    <t>25569-80-6</t>
  </si>
  <si>
    <t>2,4-Dichlorobiphenyl</t>
  </si>
  <si>
    <t>33284-50-3</t>
  </si>
  <si>
    <t>2,4'-Dichlorobiphenyl</t>
  </si>
  <si>
    <t>34883-43-7</t>
  </si>
  <si>
    <t>2,5-Dichlorobiphenyl</t>
  </si>
  <si>
    <t>34883-39-1</t>
  </si>
  <si>
    <t>2,6-Dichlorobiphenyl</t>
  </si>
  <si>
    <t>33146-45-1</t>
  </si>
  <si>
    <t>3,3'-Dichlorobiphenyl</t>
  </si>
  <si>
    <t>2050-67-1</t>
  </si>
  <si>
    <t>3,4-Dichlorobiphenyl</t>
  </si>
  <si>
    <t>2974-92-7</t>
  </si>
  <si>
    <t>3,4'-Dichlorobiphenyl</t>
  </si>
  <si>
    <t>2974-90-5</t>
  </si>
  <si>
    <t>3,5-Dichlorobiphenyl</t>
  </si>
  <si>
    <t>34883-41-5</t>
  </si>
  <si>
    <t>4,4'-Dichlorobiphenyl</t>
  </si>
  <si>
    <t>2050-68-2</t>
  </si>
  <si>
    <t>2,2',3-Trichlorobiphenyl</t>
  </si>
  <si>
    <t>38444-78-9</t>
  </si>
  <si>
    <t>2,2',4-Trichlorobiphenyl</t>
  </si>
  <si>
    <t>37680-66-3</t>
  </si>
  <si>
    <t>2,2',5-Trichlorobiphenyl</t>
  </si>
  <si>
    <t>37680-65-2</t>
  </si>
  <si>
    <t>2,2',6-Trichlorobiphenyl</t>
  </si>
  <si>
    <t>38444-73-4</t>
  </si>
  <si>
    <t>2,3,3'-Trichlorobiphenyl</t>
  </si>
  <si>
    <t>38444-84-7</t>
  </si>
  <si>
    <t>2,3,4-Trichlorobiphenyl</t>
  </si>
  <si>
    <t>55702-46-0</t>
  </si>
  <si>
    <t>2,3,4'-Trichlorobiphenyl</t>
  </si>
  <si>
    <t>38444-85-8</t>
  </si>
  <si>
    <t>2,3,5-Trichlorobiphenyl</t>
  </si>
  <si>
    <t>55720-44-0</t>
  </si>
  <si>
    <t>2,3,6-Trichlorobiphenyl</t>
  </si>
  <si>
    <t>55702-45-9</t>
  </si>
  <si>
    <t>2,3',4-Trichlorobiphenyl</t>
  </si>
  <si>
    <t>55712-37-3</t>
  </si>
  <si>
    <t>2,3',5-Trichlorobiphenyl</t>
  </si>
  <si>
    <t>38444-81-4</t>
  </si>
  <si>
    <t>2,3',6-Trichlorobiphenyl</t>
  </si>
  <si>
    <t>38444-76-7</t>
  </si>
  <si>
    <t>2,4,4'-Trichlorobiphenyl</t>
  </si>
  <si>
    <t>7012-37-5</t>
  </si>
  <si>
    <t>2,4,5-Trichlorobiphenyl</t>
  </si>
  <si>
    <t>15862-07-4</t>
  </si>
  <si>
    <t>2,4,6-Trichlorobiphenyl</t>
  </si>
  <si>
    <t>35693-92-6</t>
  </si>
  <si>
    <t>2,4',5-Trichlorobiphenyl</t>
  </si>
  <si>
    <t>16606-02-3</t>
  </si>
  <si>
    <t>2,4',6-Trichlorobiphenyl</t>
  </si>
  <si>
    <t>38444-77-8</t>
  </si>
  <si>
    <t>2,3',4'-Trichlorobiphenyl</t>
  </si>
  <si>
    <t>38444-86-9</t>
  </si>
  <si>
    <t>2,3',5'-Trichlorobiphenyl</t>
  </si>
  <si>
    <t>37680-68-5</t>
  </si>
  <si>
    <t>3,3',4-Trichlorobiphenyl</t>
  </si>
  <si>
    <t>37680-69-6</t>
  </si>
  <si>
    <t>3,3',5-Trichlorobiphenyl</t>
  </si>
  <si>
    <t>38444-87-0</t>
  </si>
  <si>
    <t>3,4,4'-Trichlorobiphenyl</t>
  </si>
  <si>
    <t>38444-90-5</t>
  </si>
  <si>
    <t>3,4,5-Trichlorobiphenyl</t>
  </si>
  <si>
    <t>53555-66-1</t>
  </si>
  <si>
    <t>3,4',5-Trichlorobiphenyl</t>
  </si>
  <si>
    <t>38444-88-1</t>
  </si>
  <si>
    <t>2,2',3,3'-Tetrachlorobiphenyl</t>
  </si>
  <si>
    <t>38444-93-8</t>
  </si>
  <si>
    <t>2,2',3,4-Tetrachlorobiphenyl</t>
  </si>
  <si>
    <t>52663-59-9</t>
  </si>
  <si>
    <t>2,2',3,4'-Tetrachlorobiphenyl</t>
  </si>
  <si>
    <t>36559-22-5</t>
  </si>
  <si>
    <t>2,2',3,5-Tetrachlorobiphenyl</t>
  </si>
  <si>
    <t>70362-46-8</t>
  </si>
  <si>
    <t>2,2',3,5'-Tetrachlorobiphenyl</t>
  </si>
  <si>
    <t>41464-39-5</t>
  </si>
  <si>
    <t>2,2',3,6-Tetrachlorobiphenyl</t>
  </si>
  <si>
    <t>70362-45-7</t>
  </si>
  <si>
    <t>2,2',3,6'-Tetrachlorobiphenyl</t>
  </si>
  <si>
    <t>41464-47-5</t>
  </si>
  <si>
    <t>2,2',4,4'-Tetrachlorobiphenyl</t>
  </si>
  <si>
    <t>2437-79-8</t>
  </si>
  <si>
    <t>2,2',4,5-Tetrachlorobiphenyl</t>
  </si>
  <si>
    <t>70362-47-9</t>
  </si>
  <si>
    <t>2,2',4,5'-Tetrachlorobiphenyl</t>
  </si>
  <si>
    <t>41464-40-8</t>
  </si>
  <si>
    <t>2,2',4,6-Tetrachlorobiphenyl</t>
  </si>
  <si>
    <t>62796-65-0</t>
  </si>
  <si>
    <t>2,2',4,6'-Tetrachlorobiphenyl</t>
  </si>
  <si>
    <t>68194-04-7</t>
  </si>
  <si>
    <t>2,2',5,5'-Tetrachlorobiphenyl</t>
  </si>
  <si>
    <t>35693-99-3</t>
  </si>
  <si>
    <t>2,2',5,6'-Tetrachlorobiphenyl</t>
  </si>
  <si>
    <t>41464-41-9</t>
  </si>
  <si>
    <t>2,2',6,6'-Tetrachlorobiphenyl</t>
  </si>
  <si>
    <t>15968-05-5</t>
  </si>
  <si>
    <t>2,3,3',4-Tetrachlorobiphenyl</t>
  </si>
  <si>
    <t>74338-24-2</t>
  </si>
  <si>
    <t>2,3,3',4'-Tetrachlorobiphenyl</t>
  </si>
  <si>
    <t>41464-43-1</t>
  </si>
  <si>
    <t>2,3,3',5-Tetrachlorobiphenyl</t>
  </si>
  <si>
    <t>70424-67-8</t>
  </si>
  <si>
    <t>2,3,3',5'-Tetrachlorobiphenyl</t>
  </si>
  <si>
    <t>41464-49-7</t>
  </si>
  <si>
    <t>2,3,3',6-Tetrachlorobiphenyl</t>
  </si>
  <si>
    <t>74472-33-6</t>
  </si>
  <si>
    <t>2,3,4,4'-Tetrachlorobiphenyl</t>
  </si>
  <si>
    <t>33025-41-1</t>
  </si>
  <si>
    <t>2,3,4,5-Tetrachlorobiphenyl</t>
  </si>
  <si>
    <t>33284-53-6</t>
  </si>
  <si>
    <t>2,3,4,6-Tetrachlorobiphenyl</t>
  </si>
  <si>
    <t>54230-22-7</t>
  </si>
  <si>
    <t>2,3,4',5-Tetrachlorobiphenyl</t>
  </si>
  <si>
    <t>74472-34-7</t>
  </si>
  <si>
    <t>2,3,4',6-Tetrachlorobiphenyl</t>
  </si>
  <si>
    <t>52663-58-8</t>
  </si>
  <si>
    <t>2,3,5,6-Tetrachlorobiphenyl</t>
  </si>
  <si>
    <t>33284-54-7</t>
  </si>
  <si>
    <t>2,3',4,4'-Tetrachlorobiphenyl</t>
  </si>
  <si>
    <t>32598-10-0</t>
  </si>
  <si>
    <t>2,3',4,5-Tetrachlorobiphenyl</t>
  </si>
  <si>
    <t>73575-53-8</t>
  </si>
  <si>
    <t>2,3',4,5'-Tetrachlorobiphenyl</t>
  </si>
  <si>
    <t>73575-52-7</t>
  </si>
  <si>
    <t>2,3',4,6-Tetrachlorobiphenyl</t>
  </si>
  <si>
    <t>60233-24-1</t>
  </si>
  <si>
    <t>2,3',4',5-Tetrachlorobiphenyl</t>
  </si>
  <si>
    <t>32598-11-1</t>
  </si>
  <si>
    <t>2,3',4',6-Tetrachlorobiphenyl</t>
  </si>
  <si>
    <t>41464-46-4</t>
  </si>
  <si>
    <t>2,3',5,5'-Tetrachlorobiphenyl</t>
  </si>
  <si>
    <t>41464-42-0</t>
  </si>
  <si>
    <t>2,3',5',6-Tetrachlorobiphenyl</t>
  </si>
  <si>
    <t>74338-23-1</t>
  </si>
  <si>
    <t>2,4,4',5-Tetrachlorobiphenyl</t>
  </si>
  <si>
    <t>32690-93-0</t>
  </si>
  <si>
    <t>2,4,4',6-Tetrachlorobiphenyl</t>
  </si>
  <si>
    <t>32598-12-2</t>
  </si>
  <si>
    <t>2,3',4',5'-Tetrachlorobiphenyl</t>
  </si>
  <si>
    <t>70362-48-0</t>
  </si>
  <si>
    <t>3,3',4,4'-Tetrachlorobiphenyl</t>
  </si>
  <si>
    <t>32598-13-3</t>
  </si>
  <si>
    <t>3,3',4,5-Tetrachlorobiphenyl</t>
  </si>
  <si>
    <t>70362-49-1</t>
  </si>
  <si>
    <t>3,3',4,5'-Tetrachlorobiphenyl</t>
  </si>
  <si>
    <t>41464-48-6</t>
  </si>
  <si>
    <t>3,3',5,5'-Tetrachlorobiphenyl</t>
  </si>
  <si>
    <t>33284-52-5</t>
  </si>
  <si>
    <t>3,4,4',5-Tetrachlorobiphenyl</t>
  </si>
  <si>
    <t>70362-50-4</t>
  </si>
  <si>
    <t>2,2',3,3',4-Pentachlorobiphenyl</t>
  </si>
  <si>
    <t>52663-62-4</t>
  </si>
  <si>
    <t>2,2',3,3',5-Pentachlorobiphenyl</t>
  </si>
  <si>
    <t>60145-20-2</t>
  </si>
  <si>
    <t>2,2',3,3',6-Pentachlorobiphenyl</t>
  </si>
  <si>
    <t>52663-60-2</t>
  </si>
  <si>
    <t>2,2',3,4,4'-Pentachlorobiphenyl</t>
  </si>
  <si>
    <t>65510-45-4</t>
  </si>
  <si>
    <t>2,2',3,4,5-Pentachlorobiphenyl</t>
  </si>
  <si>
    <t>55312-69-1</t>
  </si>
  <si>
    <t>2,2',3,4,5'-Pentachlorobiphenyl</t>
  </si>
  <si>
    <t>38380-02-8</t>
  </si>
  <si>
    <t>2,2',3,4,6-Pentachlorobiphenyl</t>
  </si>
  <si>
    <t>55215-17-3</t>
  </si>
  <si>
    <t>2,2',3,4,6'-Pentachlorobiphenyl</t>
  </si>
  <si>
    <t>73575-57-2</t>
  </si>
  <si>
    <t>2,2',3,4',5-Pentachlorobiphenyl</t>
  </si>
  <si>
    <t>68194-07-0</t>
  </si>
  <si>
    <t>2,2',3,4',6-Pentachlorobiphenyl</t>
  </si>
  <si>
    <t>68194-05-8</t>
  </si>
  <si>
    <t>2,2',3,5,5'-Pentachlorobiphenyl</t>
  </si>
  <si>
    <t>52663-61-3</t>
  </si>
  <si>
    <t>2,2',3,5,6-Pentachlorobiphenyl</t>
  </si>
  <si>
    <t>73575-56-1</t>
  </si>
  <si>
    <t>2,2',3,5,6'-Pentachlorobiphenyl</t>
  </si>
  <si>
    <t>73575-55-0</t>
  </si>
  <si>
    <t>2,2',3,5',6-Pentachlorobiphenyl</t>
  </si>
  <si>
    <t>38379-99-6</t>
  </si>
  <si>
    <t>2,2',3,6,6'-Pentachlorobiphenyl</t>
  </si>
  <si>
    <t>73575-54-9</t>
  </si>
  <si>
    <t>2,2',3,4',5'-Pentachlorobiphenyl</t>
  </si>
  <si>
    <t>41464-51-1</t>
  </si>
  <si>
    <t>2,2',3,4',6'-Pentachlorobiphenyl</t>
  </si>
  <si>
    <t>60233-25-2</t>
  </si>
  <si>
    <t>2,2',4,4',5-Pentachlorobiphenyl</t>
  </si>
  <si>
    <t>38380-01-7</t>
  </si>
  <si>
    <t>2,2',4,4',6-Pentachlorobiphenyl</t>
  </si>
  <si>
    <t>39485-83-1</t>
  </si>
  <si>
    <t>2,2',4,5,5'-Pentachlorobiphenyl</t>
  </si>
  <si>
    <t>37680-73-2</t>
  </si>
  <si>
    <t>2,2',4,5,6'-Pentachlorobiphenyl</t>
  </si>
  <si>
    <t>68194-06-9</t>
  </si>
  <si>
    <t>2,2',4,5',6-Pentachlorobiphenyl</t>
  </si>
  <si>
    <t>60145-21-3</t>
  </si>
  <si>
    <t>2,2',4,6,6'-Pentachlorobiphenyl</t>
  </si>
  <si>
    <t>56558-16-8</t>
  </si>
  <si>
    <t>2,3,3',4,4'-Pentachlorobiphenyl</t>
  </si>
  <si>
    <t>32598-14-4</t>
  </si>
  <si>
    <t>2,3,3',4,5-Pentachlorobiphenyl</t>
  </si>
  <si>
    <t>70424-69-0</t>
  </si>
  <si>
    <t>2,3,3',4',5-Pentachlorobiphenyl</t>
  </si>
  <si>
    <t>70424-68-9</t>
  </si>
  <si>
    <t>2,3,3',4,5'-Pentachlorobiphenyl</t>
  </si>
  <si>
    <t>70362-41-3</t>
  </si>
  <si>
    <t>2,3,3',4,6-Pentachlorobiphenyl</t>
  </si>
  <si>
    <t>74472-35-8</t>
  </si>
  <si>
    <t>2,3,3',4',6-Pentachlorobiphenyl</t>
  </si>
  <si>
    <t>38380-03-9</t>
  </si>
  <si>
    <t>2,3,3',5,5'-Pentachlorobiphenyl</t>
  </si>
  <si>
    <t>39635-32-0</t>
  </si>
  <si>
    <t>2,3,3',5,6-Pentachlorobiphenyl</t>
  </si>
  <si>
    <t>74472-36-9</t>
  </si>
  <si>
    <t>2,3,3',5',6-Pentachlorobiphenyl</t>
  </si>
  <si>
    <t>68194-10-5</t>
  </si>
  <si>
    <t>2,3,4,4',5-Pentachlorobiphenyl</t>
  </si>
  <si>
    <t>74472-37-0</t>
  </si>
  <si>
    <t>2,3,4,4',6-Pentachlorobiphenyl</t>
  </si>
  <si>
    <t>74472-38-1</t>
  </si>
  <si>
    <t>2,3,4,5,6-Pentachlorobiphenyl</t>
  </si>
  <si>
    <t>18259-05-7</t>
  </si>
  <si>
    <t>2,3,4',5,6-Pentachlorobiphenyl</t>
  </si>
  <si>
    <t>68194-11-6</t>
  </si>
  <si>
    <t>2,3',4,4',5-Pentachlorobiphenyl</t>
  </si>
  <si>
    <t>31508-00-6</t>
  </si>
  <si>
    <t>2,3',4,4',6-Pentachlorobiphenyl</t>
  </si>
  <si>
    <t>56558-17-9</t>
  </si>
  <si>
    <t>2,3',4,5,5'-Pentachlorobiphenyl</t>
  </si>
  <si>
    <t>68194-12-7</t>
  </si>
  <si>
    <t>2,3',4,5',6-Pentachlorobiphenyl</t>
  </si>
  <si>
    <t>56558-18-0</t>
  </si>
  <si>
    <t>2,3,3',4',5'-Pentachlorobiphenyl</t>
  </si>
  <si>
    <t>76842-07-4</t>
  </si>
  <si>
    <t>2,3',4,4',5'-Pentachlorobiphenyl</t>
  </si>
  <si>
    <t>65510-44-3</t>
  </si>
  <si>
    <t>2,3',4',5,5'-Pentachlorobiphenyl</t>
  </si>
  <si>
    <t>70424-70-3</t>
  </si>
  <si>
    <t>2,3',4',5',6-Pentachlorobiphenyl</t>
  </si>
  <si>
    <t>74472-39-2</t>
  </si>
  <si>
    <t>3,3',4,4',5-Pentachlorobiphenyl</t>
  </si>
  <si>
    <t>57465-28-8</t>
  </si>
  <si>
    <t>3,3',4,5,5'-Pentachlorobiphenyl</t>
  </si>
  <si>
    <t>39635-33-1</t>
  </si>
  <si>
    <t>2,2',3,3',4,4'-Hexachlorobiphenyl</t>
  </si>
  <si>
    <t>38380-07-3</t>
  </si>
  <si>
    <t>2,2',3,3',4,5-Hexachlorobiphenyl</t>
  </si>
  <si>
    <t>55215-18-4</t>
  </si>
  <si>
    <t>2,2',3,3',4,5'-Hexachlorobiphenyl</t>
  </si>
  <si>
    <t>52663-66-8</t>
  </si>
  <si>
    <t>2,2',3,3',4,6-Hexachlorobiphenyl</t>
  </si>
  <si>
    <t>61798-70-7</t>
  </si>
  <si>
    <t>2,2',3,3',4,6'-Hexachlorobiphenyl</t>
  </si>
  <si>
    <t>38380-05-1</t>
  </si>
  <si>
    <t>2,2',3,3',5,5'-Hexachlorobiphenyl</t>
  </si>
  <si>
    <t>35694-04-3</t>
  </si>
  <si>
    <t>2,2',3,3',5,6-Hexachlorobiphenyl</t>
  </si>
  <si>
    <t>52704-70-8</t>
  </si>
  <si>
    <t>2,2',3,3',5,6'-Hexachlorobiphenyl</t>
  </si>
  <si>
    <t>52744-13-5</t>
  </si>
  <si>
    <t>2,2',3,3',6,6'-Hexachlorobiphenyl</t>
  </si>
  <si>
    <t>38411-22-2</t>
  </si>
  <si>
    <t>2,2',3,4,4',5-Hexachlorobiphenyl</t>
  </si>
  <si>
    <t>35694-06-5</t>
  </si>
  <si>
    <t>2,2',3,4,4',5'-Hexachlorobiphenyl</t>
  </si>
  <si>
    <t>35065-28-2</t>
  </si>
  <si>
    <t>2,2',3,4,4',6-Hexachlorobiphenyl</t>
  </si>
  <si>
    <t>56030-56-9</t>
  </si>
  <si>
    <t>2,2',3,4,4',6'-Hexachlorobiphenyl</t>
  </si>
  <si>
    <t>59291-64-4</t>
  </si>
  <si>
    <t>2,2',3,4,5,5'-Hexachlorobiphenyl</t>
  </si>
  <si>
    <t>52712-04-6</t>
  </si>
  <si>
    <t>2,2',3,4,5,6-Hexachlorobiphenyl</t>
  </si>
  <si>
    <t>41411-61-4</t>
  </si>
  <si>
    <t>2,2',3,4,5,6'-Hexachlorobiphenyl</t>
  </si>
  <si>
    <t>68194-15-0</t>
  </si>
  <si>
    <t>2,2',3,4,5',6-Hexachlorobiphenyl</t>
  </si>
  <si>
    <t>68194-14-9</t>
  </si>
  <si>
    <t>2,2',3,4,6,6'-Hexachlorobiphenyl</t>
  </si>
  <si>
    <t>74472-40-5</t>
  </si>
  <si>
    <t>2,2',3,4',5,5'-Hexachlorobiphenyl</t>
  </si>
  <si>
    <t>51908-16-8</t>
  </si>
  <si>
    <t>2,2',3,4',5,6-Hexachlorobiphenyl</t>
  </si>
  <si>
    <t>68194-13-8</t>
  </si>
  <si>
    <t>2,2',3,4',5,6'-Hexachlorobiphenyl</t>
  </si>
  <si>
    <t>74472-41-6</t>
  </si>
  <si>
    <t>2,2',3,4',5',6-Hexachlorobiphenyl</t>
  </si>
  <si>
    <t>38380-04-0</t>
  </si>
  <si>
    <t>2,2',3,4',6,6'-Hexachlorobiphenyl</t>
  </si>
  <si>
    <t>68194-08-1</t>
  </si>
  <si>
    <t>2,2',3,5,5',6-Hexachlorobiphenyl</t>
  </si>
  <si>
    <t>52663-63-5</t>
  </si>
  <si>
    <t>2,2',3,5,6,6'-Hexachlorobiphenyl</t>
  </si>
  <si>
    <t>68194-09-2</t>
  </si>
  <si>
    <t>2,2',4,4',5,5'-Hexachlorobiphenyl</t>
  </si>
  <si>
    <t>35065-27-1</t>
  </si>
  <si>
    <t>2,2',4,4',5,6'-Hexachlorobiphenyl</t>
  </si>
  <si>
    <t>60145-22-4</t>
  </si>
  <si>
    <t>2,2',4,4',6,6'-Hexachlorobiphenyl</t>
  </si>
  <si>
    <t>33979-03-2</t>
  </si>
  <si>
    <t>2,3,3',4,4',5-Hexachlorobiphenyl</t>
  </si>
  <si>
    <t>38380-08-4</t>
  </si>
  <si>
    <t>2,3,3',4,4',5'-Hexachlorobiphenyl</t>
  </si>
  <si>
    <t>69782-90-7</t>
  </si>
  <si>
    <t>2,3,3',4,4',6-Hexachlorobiphenyl</t>
  </si>
  <si>
    <t>74472-42-7</t>
  </si>
  <si>
    <t>2,3,3',4,5,5'-Hexachlorobiphenyl</t>
  </si>
  <si>
    <t>39635-35-3</t>
  </si>
  <si>
    <t>2,3,3',4,5,6-Hexachlorobiphenyl</t>
  </si>
  <si>
    <t>41411-62-5</t>
  </si>
  <si>
    <t>2,3,3',4,5',6-Hexachlorobiphenyl</t>
  </si>
  <si>
    <t>74472-43-8</t>
  </si>
  <si>
    <t>2,3,3',4',5,5'-Hexachlorobiphenyl</t>
  </si>
  <si>
    <t>39635-34-2</t>
  </si>
  <si>
    <t>2,3,3',4',5,6-Hexachlorobiphenyl</t>
  </si>
  <si>
    <t>74472-44-9</t>
  </si>
  <si>
    <t>2,3,3',4',5',6-Hexachlorobiphenyl</t>
  </si>
  <si>
    <t>74472-45-0</t>
  </si>
  <si>
    <t>2,3,3',5,5',6-Hexachlorobiphenyl</t>
  </si>
  <si>
    <t>74472-46-1</t>
  </si>
  <si>
    <t>2,3,4,4',5,6-Hexachlorobiphenyl</t>
  </si>
  <si>
    <t>41411-63-6</t>
  </si>
  <si>
    <t>2,3',4,4',5,5'-Hexachlorobiphenyl</t>
  </si>
  <si>
    <t>52663-72-6</t>
  </si>
  <si>
    <t>2,3',4,4',5',6-Hexachlorobiphenyl</t>
  </si>
  <si>
    <t>59291-65-5</t>
  </si>
  <si>
    <t>3,3',4,4',5,5'-Hexachlorobiphenyl</t>
  </si>
  <si>
    <t>32774-16-6</t>
  </si>
  <si>
    <t>2,2',3,3',4,4',5-Heptachlorobiphenyl</t>
  </si>
  <si>
    <t>35065-30-6</t>
  </si>
  <si>
    <t>2,2',3,3',4,4',6-Heptachlorobiphenyl</t>
  </si>
  <si>
    <t>52663-71-5</t>
  </si>
  <si>
    <t>2,2',3,3',4,5,5'-Heptachlorobiphenyl</t>
  </si>
  <si>
    <t>52663-74-8</t>
  </si>
  <si>
    <t>2,2',3,3',4,5,6-Heptachlorobiphenyl</t>
  </si>
  <si>
    <t>68194-16-1</t>
  </si>
  <si>
    <t>2,2',3,3',4,5,6'-Heptachlorobiphenyl</t>
  </si>
  <si>
    <t>38411-25-5</t>
  </si>
  <si>
    <t>2,2',3,3',4,5',6-Heptachlorobiphenyl</t>
  </si>
  <si>
    <t>40186-70-7</t>
  </si>
  <si>
    <t>2,2',3,3',4,6,6'-Heptachlorobiphenyl</t>
  </si>
  <si>
    <t>52663-65-7</t>
  </si>
  <si>
    <t>2,2',3,3',4,5',6'-Heptachlorobiphenyl</t>
  </si>
  <si>
    <t>52663-70-4</t>
  </si>
  <si>
    <t>2,2',3,3',5,5',6-Heptachlorobiphenyl</t>
  </si>
  <si>
    <t>52663-67-9</t>
  </si>
  <si>
    <t>2,2',3,3',5,6,6'-Heptachlorobiphenyl</t>
  </si>
  <si>
    <t>52663-64-6</t>
  </si>
  <si>
    <t>2,2',3,4,4',5,5'-Heptachlorobiphenyl</t>
  </si>
  <si>
    <t>35065-29-3</t>
  </si>
  <si>
    <t>2,2',3,4,4',5,6-Heptachlorobiphenyl</t>
  </si>
  <si>
    <t>74472-47-2</t>
  </si>
  <si>
    <t>2,2',3,4,4',5,6'-Heptachlorobiphenyl</t>
  </si>
  <si>
    <t>60145-23-5</t>
  </si>
  <si>
    <t>2,2',3,4,4',5',6-Heptachlorobiphenyl</t>
  </si>
  <si>
    <t>52663-69-1</t>
  </si>
  <si>
    <t>2,2',3,4,4',6,6'-Heptachlorobiphenyl</t>
  </si>
  <si>
    <t>74472-48-3</t>
  </si>
  <si>
    <t>2,2',3,4,5,5',6-Heptachlorobiphenyl</t>
  </si>
  <si>
    <t>52712-05-7</t>
  </si>
  <si>
    <t>2,2',3,4,5,6,6'-Heptachlorobiphenyl</t>
  </si>
  <si>
    <t>74472-49-4</t>
  </si>
  <si>
    <t>2,2',3,4',5,5',6-Heptachlorobiphenyl</t>
  </si>
  <si>
    <t>52663-68-0</t>
  </si>
  <si>
    <t>2,2',3,4',5,6,6'-Heptachlorobiphenyl</t>
  </si>
  <si>
    <t>74487-85-7</t>
  </si>
  <si>
    <t>2,3,3',4,4',5,5'-Heptachlorobiphenyl</t>
  </si>
  <si>
    <t>39635-31-9</t>
  </si>
  <si>
    <t>2,3,3',4,4',5,6-Heptachlorobiphenyl</t>
  </si>
  <si>
    <t>41411-64-7</t>
  </si>
  <si>
    <t>2,3,3',4,4',5',6-Heptachlorobiphenyl</t>
  </si>
  <si>
    <t>74472-50-7</t>
  </si>
  <si>
    <t>2,3,3',4,5,5',6-Heptachlorobiphenyl</t>
  </si>
  <si>
    <t>74472-51-8</t>
  </si>
  <si>
    <t>2,3,3',4',5,5',6-Heptachlorobiphenyl</t>
  </si>
  <si>
    <t>69782-91-8</t>
  </si>
  <si>
    <t>2,2',3,3',4,4',5,5'-Octachlorobiphenyl</t>
  </si>
  <si>
    <t>35694-08-7</t>
  </si>
  <si>
    <t>2,2',3,3',4,4',5,6-Octachlorobiphenyl</t>
  </si>
  <si>
    <t>52663-78-2</t>
  </si>
  <si>
    <t>2,2',3,3',4,4',5,6'-Octachlorobiphenyl</t>
  </si>
  <si>
    <t>42740-50-1</t>
  </si>
  <si>
    <t>2,2',3,3',4,4',6,6'-Octachlorobiphenyl</t>
  </si>
  <si>
    <t>33091-17-7</t>
  </si>
  <si>
    <t>2,2',3,3',4,5,5',6-Octachlorobiphenyl</t>
  </si>
  <si>
    <t>68194-17-2</t>
  </si>
  <si>
    <t>2,2',3,3',4,5,5',6'-Octachlorobiphenyl</t>
  </si>
  <si>
    <t>52663-75-9</t>
  </si>
  <si>
    <t>2,2',3,3',4,5,6,6'-Octachlorobiphenyl</t>
  </si>
  <si>
    <t>52663-73-7</t>
  </si>
  <si>
    <t>2,2',3,3',4,5',6,6'-Octachlorobiphenyl</t>
  </si>
  <si>
    <t>40186-71-8</t>
  </si>
  <si>
    <t>2,2',3,3',5,5',6,6'-Octachlorobiphenyl</t>
  </si>
  <si>
    <t>2136-99-4</t>
  </si>
  <si>
    <t>2,2',3,4,4',5,5',6-Octachlorobiphenyl</t>
  </si>
  <si>
    <t>52663-76-0</t>
  </si>
  <si>
    <t>2,2',3,4,4',5,6,6'-Octachlorobiphenyl</t>
  </si>
  <si>
    <t>74472-52-9</t>
  </si>
  <si>
    <t>2,3,3',4,4',5,5',6-Octachlorobiphenyl</t>
  </si>
  <si>
    <t>74472-53-0</t>
  </si>
  <si>
    <t>2,2',3,3',4,4',5,5',6-Nonachlorobiphenyl</t>
  </si>
  <si>
    <t>40186-72-9</t>
  </si>
  <si>
    <t>2,2',3,3',4,4',5,6,6'-Nonachlorobiphenyl</t>
  </si>
  <si>
    <t>52663-79-3</t>
  </si>
  <si>
    <t>2,2',3,3',4,5,5',6,6'-Nonachlorobiphenyl</t>
  </si>
  <si>
    <t>52663-77-1</t>
  </si>
  <si>
    <t>Decachlorobiphenyl</t>
  </si>
  <si>
    <t>2051-24-3</t>
  </si>
  <si>
    <t>Name</t>
  </si>
  <si>
    <t>CAS #</t>
  </si>
  <si>
    <t>Congener #</t>
  </si>
  <si>
    <t>Diphenyl ether</t>
  </si>
  <si>
    <t>101-84-8</t>
  </si>
  <si>
    <t>2-Bromodiphenyl ether</t>
  </si>
  <si>
    <t>3-Bromodiphenyl ether</t>
  </si>
  <si>
    <t>4-Bromodiphenyl ether</t>
  </si>
  <si>
    <t>6876-00-2</t>
  </si>
  <si>
    <t>101-55-3</t>
  </si>
  <si>
    <t>Class</t>
  </si>
  <si>
    <t>PCB</t>
  </si>
  <si>
    <t>PBDE</t>
  </si>
  <si>
    <t>2,2'-Dibromodiphenyl ether</t>
  </si>
  <si>
    <t>2,3-Dibromodiphenyl ether</t>
  </si>
  <si>
    <t>2,3'-Dibromodiphenyl ether</t>
  </si>
  <si>
    <t>2,4-Dibromodiphenyl ether</t>
  </si>
  <si>
    <t>2,4'-Dibromodiphenyl ether</t>
  </si>
  <si>
    <t>2,5-Dibromodiphenyl ether</t>
  </si>
  <si>
    <t>2,6-Dibromodiphenyl ether</t>
  </si>
  <si>
    <t>3,3'-Dibromodiphenyl ether</t>
  </si>
  <si>
    <t>3,4-Dibromodiphenyl ether</t>
  </si>
  <si>
    <t>3,4'-Dibromodiphenyl ether</t>
  </si>
  <si>
    <t>3,5-Dibromodiphenyl ether</t>
  </si>
  <si>
    <t>4,4'-Dibromodiphenyl ether</t>
  </si>
  <si>
    <t>2050-47-7</t>
  </si>
  <si>
    <t>2,2',3-Tribromodiphenyl ether</t>
  </si>
  <si>
    <t>2,2',4-Tribromodiphenyl ether</t>
  </si>
  <si>
    <t>2,2',5-Tribromodiphenyl ether</t>
  </si>
  <si>
    <t>2,2',6-Tribromodiphenyl ether</t>
  </si>
  <si>
    <t>2,3,3'-Tribromodiphenyl ether</t>
  </si>
  <si>
    <t>2,3,4-Tribromodiphenyl ether</t>
  </si>
  <si>
    <t>2,3,4'-Tribromodiphenyl ether</t>
  </si>
  <si>
    <t>2,3,5-Tribromodiphenyl ether</t>
  </si>
  <si>
    <t>2,3,6-Tribromodiphenyl ether</t>
  </si>
  <si>
    <t>2,3',4-Tribromodiphenyl ether</t>
  </si>
  <si>
    <t>2,3',5-Tribromodiphenyl ether</t>
  </si>
  <si>
    <t>2,3',6-Tribromodiphenyl ether</t>
  </si>
  <si>
    <t>2,4,4'-Tribromodiphenyl ether</t>
  </si>
  <si>
    <t>2,4,5-Tribromodiphenyl ether</t>
  </si>
  <si>
    <t>2,4,6-Tribromodiphenyl ether</t>
  </si>
  <si>
    <t>2,4',5-Tribromodiphenyl ether</t>
  </si>
  <si>
    <t>2,4',6-Tribromodiphenyl ether</t>
  </si>
  <si>
    <t>2,3',4'-Tribromodiphenyl ether</t>
  </si>
  <si>
    <t>2,3',5'-Tribromodiphenyl ether</t>
  </si>
  <si>
    <t>3,3',4-Tribromodiphenyl ether</t>
  </si>
  <si>
    <t>3,3',5-Tribromodiphenyl ether</t>
  </si>
  <si>
    <t>3,4,4'-Tribromodiphenyl ether</t>
  </si>
  <si>
    <t>3,4,5-Tribromodiphenyl ether</t>
  </si>
  <si>
    <t>3,4',5-Tribromodiphenyl ether</t>
  </si>
  <si>
    <t>2,2',3,3'-Tetrabromodiphenyl ether</t>
  </si>
  <si>
    <t>2,2',3,4-Tetrabromodiphenyl ether</t>
  </si>
  <si>
    <t>2,2',3,4'-Tetrabromodiphenyl ether</t>
  </si>
  <si>
    <t>2,2',3,5-Tetrabromodiphenyl ether</t>
  </si>
  <si>
    <t>2,2',3,5'-Tetrabromodiphenyl ether</t>
  </si>
  <si>
    <t>2,2',3,6-Tetrabromodiphenyl ether</t>
  </si>
  <si>
    <t>2,2',3,6'-Tetrabromodiphenyl ether</t>
  </si>
  <si>
    <t>2,2',4,4'-Tetrabromodiphenyl ether</t>
  </si>
  <si>
    <t>2,2',4,5-Tetrabromodiphenyl ether</t>
  </si>
  <si>
    <t>2,2',4,5'-Tetrabromodiphenyl ether</t>
  </si>
  <si>
    <t>2,2',4,6-Tetrabromodiphenyl ether</t>
  </si>
  <si>
    <t>2,2',4,6'-Tetrabromodiphenyl ether</t>
  </si>
  <si>
    <t>2,2',5,5'-Tetrabromodiphenyl ether</t>
  </si>
  <si>
    <t>2,2',5,6'-Tetrabromodiphenyl ether</t>
  </si>
  <si>
    <t>2,2',6,6'-Tetrabromodiphenyl ether</t>
  </si>
  <si>
    <t>2,3,3',4-Tetrabromodiphenyl ether</t>
  </si>
  <si>
    <t>2,3,3',4'-Tetrabromodiphenyl ether</t>
  </si>
  <si>
    <t>2,3,3',5-Tetrabromodiphenyl ether</t>
  </si>
  <si>
    <t>2,3,3',5'-Tetrabromodiphenyl ether</t>
  </si>
  <si>
    <t>2,3,3',6-Tetrabromodiphenyl ether</t>
  </si>
  <si>
    <t>2,3,4,4'-Tetrabromodiphenyl ether</t>
  </si>
  <si>
    <t>2,3,4,5-Tetrabromodiphenyl ether</t>
  </si>
  <si>
    <t>2,3,4,6-Tetrabromodiphenyl ether</t>
  </si>
  <si>
    <t>2,3,4',5-Tetrabromodiphenyl ether</t>
  </si>
  <si>
    <t>2,3,4',6-Tetrabromodiphenyl ether</t>
  </si>
  <si>
    <t>2,3,5,6-Tetrabromodiphenyl ether</t>
  </si>
  <si>
    <t>2,3',4,4'-Tetrabromodiphenyl ether</t>
  </si>
  <si>
    <t>2,3',4,5-Tetrabromodiphenyl ether</t>
  </si>
  <si>
    <t>2,3',4,5'-Tetrabromodiphenyl ether</t>
  </si>
  <si>
    <t>2,3',4,6-Tetrabromodiphenyl ether</t>
  </si>
  <si>
    <t>2,3',4',5-Tetrabromodiphenyl ether</t>
  </si>
  <si>
    <t>2,3',4',6-Tetrabromodiphenyl ether</t>
  </si>
  <si>
    <t>2,3',5,5'-Tetrabromodiphenyl ether</t>
  </si>
  <si>
    <t>2,3',5',6-Tetrabromodiphenyl ether</t>
  </si>
  <si>
    <t>2,4,4',5-Tetrabromodiphenyl ether</t>
  </si>
  <si>
    <t>2,4,4',6-Tetrabromodiphenyl ether</t>
  </si>
  <si>
    <t>2,3',4',5'-Tetrabromodiphenyl ether</t>
  </si>
  <si>
    <t>3,3',4,4'-Tetrabromodiphenyl ether</t>
  </si>
  <si>
    <t>3,3',4,5-Tetrabromodiphenyl ether</t>
  </si>
  <si>
    <t>3,3',4,5'-Tetrabromodiphenyl ether</t>
  </si>
  <si>
    <t>3,3',5,5'-Tetrabromodiphenyl ether</t>
  </si>
  <si>
    <t>3,4,4',5-Tetrabromodiphenyl ether</t>
  </si>
  <si>
    <t>2,2',3,3',4-Pentabromodiphenyl ether</t>
  </si>
  <si>
    <t>2,2',3,3',5-Pentabromodiphenyl ether</t>
  </si>
  <si>
    <t>2,2',3,3',6-Pentabromodiphenyl ether</t>
  </si>
  <si>
    <t>2,2',3,4,4'-Pentabromodiphenyl ether</t>
  </si>
  <si>
    <t>2,2',3,4,5-Pentabromodiphenyl ether</t>
  </si>
  <si>
    <t>2,2',3,4,5'-Pentabromodiphenyl ether</t>
  </si>
  <si>
    <t>2,2',3,4,6-Pentabromodiphenyl ether</t>
  </si>
  <si>
    <t>2,2',3,4,6'-Pentabromodiphenyl ether</t>
  </si>
  <si>
    <t>2,2',3,4',5-Pentabromodiphenyl ether</t>
  </si>
  <si>
    <t>2,2',3,4',6-Pentabromodiphenyl ether</t>
  </si>
  <si>
    <t>2,2',3,5,5'-Pentabromodiphenyl ether</t>
  </si>
  <si>
    <t>2,2',3,5,6-Pentabromodiphenyl ether</t>
  </si>
  <si>
    <t>2,2',3,5,6'-Pentabromodiphenyl ether</t>
  </si>
  <si>
    <t>2,2',3,5',6-Pentabromodiphenyl ether</t>
  </si>
  <si>
    <t>2,2',3,6,6'-Pentabromodiphenyl ether</t>
  </si>
  <si>
    <t>2,2',3,4',5'-Pentabromodiphenyl ether</t>
  </si>
  <si>
    <t>2,2',3,4',6'-Pentabromodiphenyl ether</t>
  </si>
  <si>
    <t>2,2',4,4',5-Pentabromodiphenyl ether</t>
  </si>
  <si>
    <t>2,2',4,4',6-Pentabromodiphenyl ether</t>
  </si>
  <si>
    <t>2,2',4,5,5'-Pentabromodiphenyl ether</t>
  </si>
  <si>
    <t>2,2',4,5,6'-Pentabromodiphenyl ether</t>
  </si>
  <si>
    <t>2,2',4,5',6-Pentabromodiphenyl ether</t>
  </si>
  <si>
    <t>2,2',4,6,6'-Pentabromodiphenyl ether</t>
  </si>
  <si>
    <t>2,3,3',4,4'-Pentabromodiphenyl ether</t>
  </si>
  <si>
    <t>2,3,3',4,5-Pentabromodiphenyl ether</t>
  </si>
  <si>
    <t>2,3,3',4',5-Pentabromodiphenyl ether</t>
  </si>
  <si>
    <t>2,3,3',4,5'-Pentabromodiphenyl ether</t>
  </si>
  <si>
    <t>2,3,3',4,6-Pentabromodiphenyl ether</t>
  </si>
  <si>
    <t>2,3,3',4',6-Pentabromodiphenyl ether</t>
  </si>
  <si>
    <t>2,3,3',5,5'-Pentabromodiphenyl ether</t>
  </si>
  <si>
    <t>2,3,3',5,6-Pentabromodiphenyl ether</t>
  </si>
  <si>
    <t>2,3,3',5',6-Pentabromodiphenyl ether</t>
  </si>
  <si>
    <t>2,3,4,4',5-Pentabromodiphenyl ether</t>
  </si>
  <si>
    <t>2,3,4,4',6-Pentabromodiphenyl ether</t>
  </si>
  <si>
    <t>2,3,4,5,6-Pentabromodiphenyl ether</t>
  </si>
  <si>
    <t>2,3,4',5,6-Pentabromodiphenyl ether</t>
  </si>
  <si>
    <t>2,3',4,4',5-Pentabromodiphenyl ether</t>
  </si>
  <si>
    <t>2,3',4,4',6-Pentabromodiphenyl ether</t>
  </si>
  <si>
    <t>2,3',4,5,5'-Pentabromodiphenyl ether</t>
  </si>
  <si>
    <t>2,3',4,5',6-Pentabromodiphenyl ether</t>
  </si>
  <si>
    <t>2,3,3',4',5'-Pentabromodiphenyl ether</t>
  </si>
  <si>
    <t>2,3',4,4',5'-Pentabromodiphenyl ether</t>
  </si>
  <si>
    <t>2,3',4',5,5'-Pentabromodiphenyl ether</t>
  </si>
  <si>
    <t>2,3',4',5',6-Pentabromodiphenyl ether</t>
  </si>
  <si>
    <t>3,3',4,4',5-Pentabromodiphenyl ether</t>
  </si>
  <si>
    <t>3,3',4,5,5'-Pentabromodiphenyl ether</t>
  </si>
  <si>
    <t>2,2',3,3',4,4'-Hexabromodiphenyl ether</t>
  </si>
  <si>
    <t>2,2',3,3',4,5-Hexabromodiphenyl ether</t>
  </si>
  <si>
    <t>2,2',3,3',4,5'-Hexabromodiphenyl ether</t>
  </si>
  <si>
    <t>2,2',3,3',4,6-Hexabromodiphenyl ether</t>
  </si>
  <si>
    <t>2,2',3,3',4,6'-Hexabromodiphenyl ether</t>
  </si>
  <si>
    <t>2,2',3,3',5,5'-Hexabromodiphenyl ether</t>
  </si>
  <si>
    <t>2,2',3,3',5,6-Hexabromodiphenyl ether</t>
  </si>
  <si>
    <t>2,2',3,3',5,6'-Hexabromodiphenyl ether</t>
  </si>
  <si>
    <t>2,2',3,3',6,6'-Hexabromodiphenyl ether</t>
  </si>
  <si>
    <t>2,2',3,4,4',5-Hexabromodiphenyl ether</t>
  </si>
  <si>
    <t>2,2',3,4,4',5'-Hexabromodiphenyl ether</t>
  </si>
  <si>
    <t>2,2',3,4,4',6-Hexabromodiphenyl ether</t>
  </si>
  <si>
    <t>2,2',3,4,4',6'-Hexabromodiphenyl ether</t>
  </si>
  <si>
    <t>2,2',3,4,5,5'-Hexabromodiphenyl ether</t>
  </si>
  <si>
    <t>2,2',3,4,5,6-Hexabromodiphenyl ether</t>
  </si>
  <si>
    <t>2,2',3,4,5,6'-Hexabromodiphenyl ether</t>
  </si>
  <si>
    <t>2,2',3,4,5',6-Hexabromodiphenyl ether</t>
  </si>
  <si>
    <t>2,2',3,4,6,6'-Hexabromodiphenyl ether</t>
  </si>
  <si>
    <t>2,2',3,4',5,5'-Hexabromodiphenyl ether</t>
  </si>
  <si>
    <t>2,2',3,4',5,6-Hexabromodiphenyl ether</t>
  </si>
  <si>
    <t>2,2',3,4',5,6'-Hexabromodiphenyl ether</t>
  </si>
  <si>
    <t>2,2',3,4',5',6-Hexabromodiphenyl ether</t>
  </si>
  <si>
    <t>2,2',3,4',6,6'-Hexabromodiphenyl ether</t>
  </si>
  <si>
    <t>2,2',3,5,5',6-Hexabromodiphenyl ether</t>
  </si>
  <si>
    <t>2,2',3,5,6,6'-Hexabromodiphenyl ether</t>
  </si>
  <si>
    <t>2,2',4,4',5,5'-Hexabromodiphenyl ether</t>
  </si>
  <si>
    <t>2,2',4,4',5,6'-Hexabromodiphenyl ether</t>
  </si>
  <si>
    <t>2,2',4,4',6,6'-Hexabromodiphenyl ether</t>
  </si>
  <si>
    <t>2,3,3',4,4',5-Hexabromodiphenyl ether</t>
  </si>
  <si>
    <t>2,3,3',4,4',5'-Hexabromodiphenyl ether</t>
  </si>
  <si>
    <t>2,3,3',4,4',6-Hexabromodiphenyl ether</t>
  </si>
  <si>
    <t>2,3,3',4,5,5'-Hexabromodiphenyl ether</t>
  </si>
  <si>
    <t>2,3,3',4,5,6-Hexabromodiphenyl ether</t>
  </si>
  <si>
    <t>2,3,3',4,5',6-Hexabromodiphenyl ether</t>
  </si>
  <si>
    <t>2,3,3',4',5,5'-Hexabromodiphenyl ether</t>
  </si>
  <si>
    <t>2,3,3',4',5,6-Hexabromodiphenyl ether</t>
  </si>
  <si>
    <t>2,3,3',4',5',6-Hexabromodiphenyl ether</t>
  </si>
  <si>
    <t>2,3,3',5,5',6-Hexabromodiphenyl ether</t>
  </si>
  <si>
    <t>2,3,4,4',5,6-Hexabromodiphenyl ether</t>
  </si>
  <si>
    <t>2,3',4,4',5,5'-Hexabromodiphenyl ether</t>
  </si>
  <si>
    <t>2,3',4,4',5',6-Hexabromodiphenyl ether</t>
  </si>
  <si>
    <t>3,3',4,4',5,5'-Hexabromodiphenyl ether</t>
  </si>
  <si>
    <t>2,2',3,3',4,4',5-Heptabromodiphenyl ether</t>
  </si>
  <si>
    <t>2,2',3,3',4,4',6-Heptabromodiphenyl ether</t>
  </si>
  <si>
    <t>2,2',3,3',4,5,5'-Heptabromodiphenyl ether</t>
  </si>
  <si>
    <t>2,2',3,3',4,5,6-Heptabromodiphenyl ether</t>
  </si>
  <si>
    <t>2,2',3,3',4,5,6'-Heptabromodiphenyl ether</t>
  </si>
  <si>
    <t>2,2',3,3',4,5',6-Heptabromodiphenyl ether</t>
  </si>
  <si>
    <t>2,2',3,3',4,6,6'-Heptabromodiphenyl ether</t>
  </si>
  <si>
    <t>2,2',3,3',4,5',6'-Heptabromodiphenyl ether</t>
  </si>
  <si>
    <t>2,2',3,3',5,5',6-Heptabromodiphenyl ether</t>
  </si>
  <si>
    <t>2,2',3,3',5,6,6'-Heptabromodiphenyl ether</t>
  </si>
  <si>
    <t>2,2',3,4,4',5,5'-Heptabromodiphenyl ether</t>
  </si>
  <si>
    <t>2,2',3,4,4',5,6-Heptabromodiphenyl ether</t>
  </si>
  <si>
    <t>2,2',3,4,4',5,6'-Heptabromodiphenyl ether</t>
  </si>
  <si>
    <t>2,2',3,4,4',5',6-Heptabromodiphenyl ether</t>
  </si>
  <si>
    <t>2,2',3,4,4',6,6'-Heptabromodiphenyl ether</t>
  </si>
  <si>
    <t>2,2',3,4,5,5',6-Heptabromodiphenyl ether</t>
  </si>
  <si>
    <t>2,2',3,4,5,6,6'-Heptabromodiphenyl ether</t>
  </si>
  <si>
    <t>2,2',3,4',5,5',6-Heptabromodiphenyl ether</t>
  </si>
  <si>
    <t>2,2',3,4',5,6,6'-Heptabromodiphenyl ether</t>
  </si>
  <si>
    <t>2,3,3',4,4',5,5'-Heptabromodiphenyl ether</t>
  </si>
  <si>
    <t>2,3,3',4,4',5,6-Heptabromodiphenyl ether</t>
  </si>
  <si>
    <t>2,3,3',4,4',5',6-Heptabromodiphenyl ether</t>
  </si>
  <si>
    <t>2,3,3',4,5,5',6-Heptabromodiphenyl ether</t>
  </si>
  <si>
    <t>2,3,3',4',5,5',6-Heptabromodiphenyl ether</t>
  </si>
  <si>
    <t>2,2',3,3',4,4',5,5'-Octabromodiphenyl ether</t>
  </si>
  <si>
    <t>2,2',3,3',4,4',5,6-Octabromodiphenyl ether</t>
  </si>
  <si>
    <t>2,2',3,3',4,4',5,6'-Octabromodiphenyl ether</t>
  </si>
  <si>
    <t>2,2',3,3',4,4',6,6'-Octabromodiphenyl ether</t>
  </si>
  <si>
    <t>2,2',3,3',4,5,5',6-Octabromodiphenyl ether</t>
  </si>
  <si>
    <t>2,2',3,3',4,5,5',6'-Octabromodiphenyl ether</t>
  </si>
  <si>
    <t>2,2',3,3',4,5,6,6'-Octabromodiphenyl ether</t>
  </si>
  <si>
    <t>2,2',3,3',4,5',6,6'-Octabromodiphenyl ether</t>
  </si>
  <si>
    <t>2,2',3,3',5,5',6,6'-Octabromodiphenyl ether</t>
  </si>
  <si>
    <t>2,2',3,4,4',5,5',6-Octabromodiphenyl ether</t>
  </si>
  <si>
    <t>2,2',3,4,4',5,6,6'-Octabromodiphenyl ether</t>
  </si>
  <si>
    <t>2,3,3',4,4',5,5',6-Octabromodiphenyl ether</t>
  </si>
  <si>
    <t>2,2',3,3',4,4',5,5',6-Nonabromodiphenyl ether</t>
  </si>
  <si>
    <t>2,2',3,3',4,4',5,6,6'-Nonabromodiphenyl ether</t>
  </si>
  <si>
    <t>2,2',3,3',4,5,5',6,6'-Nonabromodiphenyl ether</t>
  </si>
  <si>
    <t>Decabromodiphenyl ether</t>
  </si>
  <si>
    <t>147217-79-6</t>
  </si>
  <si>
    <t>147217-81-0</t>
  </si>
  <si>
    <t>5436-43-1</t>
  </si>
  <si>
    <t>189084-62-6</t>
  </si>
  <si>
    <t>189084-63-7</t>
  </si>
  <si>
    <t>93703-48-1</t>
  </si>
  <si>
    <t>41318-75-6</t>
  </si>
  <si>
    <t>243982-82-3</t>
  </si>
  <si>
    <t>60348-60-9</t>
  </si>
  <si>
    <t>1163-19-5</t>
  </si>
  <si>
    <t>437701-79-6</t>
  </si>
  <si>
    <t>446255-56-7</t>
  </si>
  <si>
    <t>337513-72-1</t>
  </si>
  <si>
    <t>147217-80-9</t>
  </si>
  <si>
    <t>1-chlorodibenzodioxin</t>
  </si>
  <si>
    <t>PCDD</t>
  </si>
  <si>
    <t>39227-53-7</t>
  </si>
  <si>
    <t>39227-54-8</t>
  </si>
  <si>
    <t>1-Chlorodibenzo-p-dioxin</t>
  </si>
  <si>
    <t>2-Chlorodibenzo-p-dioxin</t>
  </si>
  <si>
    <t>Dibenzo-p-dioxin</t>
  </si>
  <si>
    <t>262-12-4</t>
  </si>
  <si>
    <t>1,2-Dichlorodibenzo-p-dioxin</t>
  </si>
  <si>
    <t>1,3-Dichlorodibenzo-p-dioxin</t>
  </si>
  <si>
    <t>1,4-Dichlorodibenzo-p-dioxin</t>
  </si>
  <si>
    <t>1,6-Dichlorodibenzo-p-dioxin</t>
  </si>
  <si>
    <t>1,7-Dichlorodibenzo-p-dioxin</t>
  </si>
  <si>
    <t>1,8-Dichlorodibenzo-p-dioxin</t>
  </si>
  <si>
    <t>1,9-Dichlorodibenzo-p-dioxin</t>
  </si>
  <si>
    <t>2,3-Dichlorodibenzo-p-dioxin</t>
  </si>
  <si>
    <t>54536-18-4</t>
  </si>
  <si>
    <t>50585-39-2</t>
  </si>
  <si>
    <t>54536-19-5</t>
  </si>
  <si>
    <t>38178-38-0</t>
  </si>
  <si>
    <t>82291-26-7</t>
  </si>
  <si>
    <t>82291-27-8</t>
  </si>
  <si>
    <t>2,7-Dichlorodibenzo-p-dioxin</t>
  </si>
  <si>
    <t>2,8-Dichlorodibenzo-p-dioxin</t>
  </si>
  <si>
    <t>1,2,3-trichlorodibenzodioxin</t>
  </si>
  <si>
    <t>1,2,4-trichlorodibenzodioxin</t>
  </si>
  <si>
    <t>1,2,6-trichlorodibenzodioxin</t>
  </si>
  <si>
    <t>1,2,7-trichlorodibenzodioxin</t>
  </si>
  <si>
    <t>1,2,8-trichlorodibenzodioxin</t>
  </si>
  <si>
    <t>1,2,9-trichlorodibenzodioxin</t>
  </si>
  <si>
    <t>1,3,6-trichlorodibenzodioxin</t>
  </si>
  <si>
    <t>1,3,7-trichlorodibenzodioxin</t>
  </si>
  <si>
    <t>1,3,8-trichlorodibenzodioxin</t>
  </si>
  <si>
    <t>1,3,9-trichlorodibenzodioxin</t>
  </si>
  <si>
    <t>1,4,6-trichlorodibenzodioxin</t>
  </si>
  <si>
    <t>1,4,7-trichlorodibenzodioxin</t>
  </si>
  <si>
    <t>1,7,8-trichlorodibenzodioxin</t>
  </si>
  <si>
    <t>2,3,7-trichlorodibenzodioxin</t>
  </si>
  <si>
    <t>1,2,3,4-tetrachlorodibenzodioxin</t>
  </si>
  <si>
    <t>1,2,3,7-tetrachlorodibenzodioxin</t>
  </si>
  <si>
    <t>1,2,3,9-tetrachlorodibenzodioxin</t>
  </si>
  <si>
    <t>1,2,4,7-tetrachlorodibenzodioxin</t>
  </si>
  <si>
    <t>1,2,4,9-tetrachlorodibenzodioxin</t>
  </si>
  <si>
    <t>1,2,6,7-tetrachlorodibenzodioxin</t>
  </si>
  <si>
    <t>1,2,6,9-tetrachlorodibenzodioxin</t>
  </si>
  <si>
    <t>1,2,7,9-tetrachlorodibenzodioxin</t>
  </si>
  <si>
    <t>1,3,6,8-tetrachlorodibenzodioxin</t>
  </si>
  <si>
    <t>1,3,7,8-tetrachlorodibenzodioxin</t>
  </si>
  <si>
    <t>1,4,6,9-tetrachlorodibenzodioxin</t>
  </si>
  <si>
    <t>1,2,3,6-tetrachlorodibenzodioxin</t>
  </si>
  <si>
    <t>1,2,3,8-tetrachlorodibenzodioxin</t>
  </si>
  <si>
    <t>1,2,4,6-tetrachlorodibenzodioxin</t>
  </si>
  <si>
    <t>1,2,4,8-tetrachlorodibenzodioxin</t>
  </si>
  <si>
    <t>1,2,6,8-tetrachlorodibenzodioxin</t>
  </si>
  <si>
    <t>1,2,7,8-tetrachlorodibenzodioxin</t>
  </si>
  <si>
    <t>1,2,8,9-tetrachlorodibenzodioxin</t>
  </si>
  <si>
    <t>1,3,6,9-tetrachlorodibenzodioxin</t>
  </si>
  <si>
    <t>1,3,7,9-tetrachlorodibenzodioxin</t>
  </si>
  <si>
    <t>1,4,7,8-tetrachlorodibenzodioxin</t>
  </si>
  <si>
    <t>2,3,7,8-tetrachlorodibenzodioxin</t>
  </si>
  <si>
    <t>1,2,3,4,6-pentachlorodibenzodioxin</t>
  </si>
  <si>
    <t>1,2,3,6,7-pentachlorodibenzodioxin</t>
  </si>
  <si>
    <t>1,2,3,6,9-pentachlorodibenzodioxin</t>
  </si>
  <si>
    <t>1,2,3,7,9-pentachlorodibenzodioxin</t>
  </si>
  <si>
    <t>1,2,4,6,7-pentachlorodibenzodioxin</t>
  </si>
  <si>
    <t>1,2,4,6,9-pentachlorodibenzodioxin</t>
  </si>
  <si>
    <t>1,2,4,7,9-pentachlorodibenzodioxin</t>
  </si>
  <si>
    <t>1,2,3,4,7-pentachlorodibenzodioxin</t>
  </si>
  <si>
    <t>1,2,3,6,8-pentachlorodibenzodioxin</t>
  </si>
  <si>
    <t>1,2,3,7,3-pentachlorodibenzodioxin</t>
  </si>
  <si>
    <t>1,2,3,8,9-pentachlorodibenzodioxin</t>
  </si>
  <si>
    <t>1,2,4,6,8-pentachlorodibenzodioxin</t>
  </si>
  <si>
    <t>1,2,4,7,8-pentachlorodibenzodioxin</t>
  </si>
  <si>
    <t>1,2,4,8,9-pentachlorodibenzodioxin</t>
  </si>
  <si>
    <t>1,2,3,4,6,7-hexachlorodibenzodioxin</t>
  </si>
  <si>
    <t>1,2,3,4,6,8-hexachlorodibenzodioxin</t>
  </si>
  <si>
    <t>1,2,3,4,6,9-hexachlorodibenzodioxin</t>
  </si>
  <si>
    <t>1,2,3,4,7,8-hexachlorodibenzodioxin</t>
  </si>
  <si>
    <t>1,2,3,6,7,8-hexachlorodibenzodioxin</t>
  </si>
  <si>
    <t>1,2,3,6,7,9-hexachlorodibenzodioxin</t>
  </si>
  <si>
    <t>1,2,3,6,8,9-hexachlorodibenzodioxin</t>
  </si>
  <si>
    <t>1,2,3,7,8,9-hexachlorodibenzodioxin</t>
  </si>
  <si>
    <t>1,2,4,6,7,9-hexachlorodibenzodioxin</t>
  </si>
  <si>
    <t>1,2,4,6,8,9-hexachlorodibenzodioxin</t>
  </si>
  <si>
    <t>1,2,3,4,6,7,8-heptachlorodibenzodioxin</t>
  </si>
  <si>
    <t>1,2,3,4,6,7,9-heptachlorodibenzodioxin</t>
  </si>
  <si>
    <t>1,2,3,4,6,7,8,9-octachlorodibenzodioxin</t>
  </si>
  <si>
    <t>1,2,3-Trichlorodibenzo-p-dioxin</t>
  </si>
  <si>
    <t>1,2,4-Trichlorodibenzo-p-dioxin</t>
  </si>
  <si>
    <t>1,2,6-Trichlorodibenzo-p-dioxin</t>
  </si>
  <si>
    <t>1,2,7-Trichlorodibenzo-p-dioxin</t>
  </si>
  <si>
    <t>1,2,8-Trichlorodibenzo-p-dioxin</t>
  </si>
  <si>
    <t>1,2,9-Trichlorodibenzo-p-dioxin</t>
  </si>
  <si>
    <t>1,3,6-Trichlorodibenzo-p-dioxin</t>
  </si>
  <si>
    <t>1,3,7-Trichlorodibenzo-p-dioxin</t>
  </si>
  <si>
    <t>1,3,8-Trichlorodibenzo-p-dioxin</t>
  </si>
  <si>
    <t>1,3,9-Trichlorodibenzo-p-dioxin</t>
  </si>
  <si>
    <t>1,4,6-Trichlorodibenzo-p-dioxin</t>
  </si>
  <si>
    <t>1,4,7-Trichlorodibenzo-p-dioxin</t>
  </si>
  <si>
    <t>1,7,8-Trichlorodibenzo-p-dioxin</t>
  </si>
  <si>
    <t>2,3,7-Trichlorodibenzo-p-dioxin</t>
  </si>
  <si>
    <t>1,2,3,4-Tetrachlorodibenzo-p-dioxin</t>
  </si>
  <si>
    <t>1,2,3,7-Tetrachlorodibenzo-p-dioxin</t>
  </si>
  <si>
    <t>1,2,3,9-Tetrachlorodibenzo-p-dioxin</t>
  </si>
  <si>
    <t>1,2,4,7-Tetrachlorodibenzo-p-dioxin</t>
  </si>
  <si>
    <t>1,2,4,9-Tetrachlorodibenzo-p-dioxin</t>
  </si>
  <si>
    <t>1,2,6,7-Tetrachlorodibenzo-p-dioxin</t>
  </si>
  <si>
    <t>1,2,6,9-Tetrachlorodibenzo-p-dioxin</t>
  </si>
  <si>
    <t>1,2,7,9-Tetrachlorodibenzo-p-dioxin</t>
  </si>
  <si>
    <t>1,3,6,8-Tetrachlorodibenzo-p-dioxin</t>
  </si>
  <si>
    <t>1,3,7,8-Tetrachlorodibenzo-p-dioxin</t>
  </si>
  <si>
    <t>1,4,6,9-Tetrachlorodibenzo-p-dioxin</t>
  </si>
  <si>
    <t>1,2,3,6-Tetrachlorodibenzo-p-dioxin</t>
  </si>
  <si>
    <t>1,2,3,8-Tetrachlorodibenzo-p-dioxin</t>
  </si>
  <si>
    <t>1,2,4,6-Tetrachlorodibenzo-p-dioxin</t>
  </si>
  <si>
    <t>1,2,4,8-Tetrachlorodibenzo-p-dioxin</t>
  </si>
  <si>
    <t>1,2,6,8-Tetrachlorodibenzo-p-dioxin</t>
  </si>
  <si>
    <t>1,2,7,8-Tetrachlorodibenzo-p-dioxin</t>
  </si>
  <si>
    <t>1,2,8,9-Tetrachlorodibenzo-p-dioxin</t>
  </si>
  <si>
    <t>1,3,6,9-Tetrachlorodibenzo-p-dioxin</t>
  </si>
  <si>
    <t>1,3,7,9-Tetrachlorodibenzo-p-dioxin</t>
  </si>
  <si>
    <t>1,4,7,8-Tetrachlorodibenzo-p-dioxin</t>
  </si>
  <si>
    <t>2,3,7,8-Tetrachlorodibenzo-p-dioxin</t>
  </si>
  <si>
    <t>1,2,3,4,6-Pentachlorodibenzo-p-dioxin</t>
  </si>
  <si>
    <t>1,2,3,6,7-Pentachlorodibenzo-p-dioxin</t>
  </si>
  <si>
    <t>1,2,3,6,9-Pentachlorodibenzo-p-dioxin</t>
  </si>
  <si>
    <t>1,2,3,7,9-Pentachlorodibenzo-p-dioxin</t>
  </si>
  <si>
    <t>1,2,4,6,7-Pentachlorodibenzo-p-dioxin</t>
  </si>
  <si>
    <t>1,2,4,6,9-Pentachlorodibenzo-p-dioxin</t>
  </si>
  <si>
    <t>1,2,4,7,9-Pentachlorodibenzo-p-dioxin</t>
  </si>
  <si>
    <t>1,2,3,4,7-Pentachlorodibenzo-p-dioxin</t>
  </si>
  <si>
    <t>1,2,3,6,8-Pentachlorodibenzo-p-dioxin</t>
  </si>
  <si>
    <t>1,2,3,8,9-Pentachlorodibenzo-p-dioxin</t>
  </si>
  <si>
    <t>1,2,4,6,8-Pentachlorodibenzo-p-dioxin</t>
  </si>
  <si>
    <t>1,2,4,7,8-Pentachlorodibenzo-p-dioxin</t>
  </si>
  <si>
    <t>1,2,4,8,9-Pentachlorodibenzo-p-dioxin</t>
  </si>
  <si>
    <t>1,2,3,4,6,7-Hexachlorodibenzo-p-dioxin</t>
  </si>
  <si>
    <t>1,2,3,4,6,8-Hexachlorodibenzo-p-dioxin</t>
  </si>
  <si>
    <t>1,2,3,4,6,9-Hexachlorodibenzo-p-dioxin</t>
  </si>
  <si>
    <t>1,2,3,4,7,8-Hexachlorodibenzo-p-dioxin</t>
  </si>
  <si>
    <t>1,2,3,6,7,8-Hexachlorodibenzo-p-dioxin</t>
  </si>
  <si>
    <t>1,2,3,6,7,9-Hexachlorodibenzo-p-dioxin</t>
  </si>
  <si>
    <t>1,2,3,6,8,9-Hexachlorodibenzo-p-dioxin</t>
  </si>
  <si>
    <t>1,2,3,7,8,9-Hexachlorodibenzo-p-dioxin</t>
  </si>
  <si>
    <t>1,2,4,6,7,9-Hexachlorodibenzo-p-dioxin</t>
  </si>
  <si>
    <t>1,2,4,6,8,9-Hexachlorodibenzo-p-dioxin</t>
  </si>
  <si>
    <t>1,2,3,4,6,7,8-Heptachlorodibenzo-p-dioxin</t>
  </si>
  <si>
    <t>1,2,3,4,6,7,9-Heptachlorodibenzo-p-dioxin</t>
  </si>
  <si>
    <t>Octachlorodibenzo-p-dioxin</t>
  </si>
  <si>
    <t>3268-87-9</t>
  </si>
  <si>
    <t>35822-46-9</t>
  </si>
  <si>
    <t>58200-70-7</t>
  </si>
  <si>
    <t>Original Name</t>
  </si>
  <si>
    <t>biphenyl</t>
  </si>
  <si>
    <t>2,2',3,3',4,4',5,5',6,6'-Decachlorobiphenyl</t>
  </si>
  <si>
    <t>diphenylether</t>
  </si>
  <si>
    <t>bromodiphenylether</t>
  </si>
  <si>
    <t>2,2'-Dibromodiphenylether</t>
  </si>
  <si>
    <t>2,3-Dibromodiphenylether</t>
  </si>
  <si>
    <t>2,3'-Dibromodiphenylether</t>
  </si>
  <si>
    <t>2,4-Dibromodiphenylether</t>
  </si>
  <si>
    <t>2,4'-Dibromodiphenylether</t>
  </si>
  <si>
    <t>2,5-Dibromodiphenylether</t>
  </si>
  <si>
    <t>2,6-Dibromodiphenylether</t>
  </si>
  <si>
    <t>3,3'-Dibromodiphenylether</t>
  </si>
  <si>
    <t>3,4-Dibromodiphenylether</t>
  </si>
  <si>
    <t>3,4'-Dibromodiphenylether</t>
  </si>
  <si>
    <t>3,5-Dibromodiphenylether</t>
  </si>
  <si>
    <t>4,4'-Dibromodiphenylether</t>
  </si>
  <si>
    <t>2,2',3-Tribromodiphenylether</t>
  </si>
  <si>
    <t>2,2',4-Tribromodiphenylether</t>
  </si>
  <si>
    <t>2,2',5-Tribromodiphenylether</t>
  </si>
  <si>
    <t>2,2',6-Tribromodiphenylether</t>
  </si>
  <si>
    <t>2,3,3'-Tribromodiphenylether</t>
  </si>
  <si>
    <t>2,3,4-Tribromodiphenylether</t>
  </si>
  <si>
    <t>2,3,4'-Tribromodiphenylether</t>
  </si>
  <si>
    <t>2,3,5-Tribromodiphenylether</t>
  </si>
  <si>
    <t>2,3,6-Tribromodiphenylether</t>
  </si>
  <si>
    <t>2,3',4-Tribromodiphenylether</t>
  </si>
  <si>
    <t>2,3',5-Tribromodiphenylether</t>
  </si>
  <si>
    <t>2,3',6-Tribromodiphenylether</t>
  </si>
  <si>
    <t>2,4,4'-Tribromodiphenylether</t>
  </si>
  <si>
    <t>2,4,5-Tribromodiphenylether</t>
  </si>
  <si>
    <t>2,4,6-Tribromodiphenylether</t>
  </si>
  <si>
    <t>2,4',5-Tribromodiphenylether</t>
  </si>
  <si>
    <t>2,4',6-Tribromodiphenylether</t>
  </si>
  <si>
    <t>2,3',4'-Tribromodiphenylether</t>
  </si>
  <si>
    <t>2,3',5'-Tribromodiphenylether</t>
  </si>
  <si>
    <t>3,3',4-Tribromodiphenylether</t>
  </si>
  <si>
    <t>3,3',5-Tribromodiphenylether</t>
  </si>
  <si>
    <t>3,4,4'-Tribromodiphenylether</t>
  </si>
  <si>
    <t>3,4,5-Tribromodiphenylether</t>
  </si>
  <si>
    <t>3,4',5-Tribromodiphenylether</t>
  </si>
  <si>
    <t>2,2',3,3'-Tetrabromodiphenylether</t>
  </si>
  <si>
    <t>2,2',3,4-Tetrabromodiphenylether</t>
  </si>
  <si>
    <t>2,2',3,4'-Tetrabromodiphenylether</t>
  </si>
  <si>
    <t>2,2',3,5-Tetrabromodiphenylether</t>
  </si>
  <si>
    <t>2,2',3,5'-Tetrabromodiphenylether</t>
  </si>
  <si>
    <t>2,2',3,6-Tetrabromodiphenylether</t>
  </si>
  <si>
    <t>2,2',3,6'-Tetrabromodiphenylether</t>
  </si>
  <si>
    <t>2,2',4,4'-Tetrabromodiphenylether</t>
  </si>
  <si>
    <t>2,2',4,5-Tetrabromodiphenylether</t>
  </si>
  <si>
    <t>2,2',4,5'-Tetrabromodiphenylether</t>
  </si>
  <si>
    <t>2,2',4,6-Tetrabromodiphenylether</t>
  </si>
  <si>
    <t>2,2',4,6'-Tetrabromodiphenylether</t>
  </si>
  <si>
    <t>2,2',5,5'-Tetrabromodiphenylether</t>
  </si>
  <si>
    <t>2,2',5,6'-Tetrabromodiphenylether</t>
  </si>
  <si>
    <t>2,2',6,6'-Tetrabromodiphenylether</t>
  </si>
  <si>
    <t>2,3,3',4-Tetrabromodiphenylether</t>
  </si>
  <si>
    <t>2,3,3',4'-Tetrabromodiphenylether</t>
  </si>
  <si>
    <t>2,3,3',5-Tetrabromodiphenylether</t>
  </si>
  <si>
    <t>2,3,3',5'-Tetrabromodiphenylether</t>
  </si>
  <si>
    <t>2,3,3',6-Tetrabromodiphenylether</t>
  </si>
  <si>
    <t>2,3,4,4'-Tetrabromodiphenylether</t>
  </si>
  <si>
    <t>2,3,4,5-Tetrabromodiphenylether</t>
  </si>
  <si>
    <t>2,3,4,6-Tetrabromodiphenylether</t>
  </si>
  <si>
    <t>2,3,4',5-Tetrabromodiphenylether</t>
  </si>
  <si>
    <t>2,3,4',6-Tetrabromodiphenylether</t>
  </si>
  <si>
    <t>2,3,5,6-Tetrabromodiphenylether</t>
  </si>
  <si>
    <t>2,3',4,4'-Tetrabromodiphenylether</t>
  </si>
  <si>
    <t>2,3',4,5-Tetrabromodiphenylether</t>
  </si>
  <si>
    <t>2,3',4,5'-Tetrabromodiphenylether</t>
  </si>
  <si>
    <t>2,3',4,6-Tetrabromodiphenylether</t>
  </si>
  <si>
    <t>2,3',4',5-Tetrabromodiphenylether</t>
  </si>
  <si>
    <t>2,3',4',6-Tetrabromodiphenylether</t>
  </si>
  <si>
    <t>2,3',5,5'-Tetrabromodiphenylether</t>
  </si>
  <si>
    <t>2,3',5',6-Tetrabromodiphenylether</t>
  </si>
  <si>
    <t>2,4,4',5-Tetrabromodiphenylether</t>
  </si>
  <si>
    <t>2,4,4',6-Tetrabromodiphenylether</t>
  </si>
  <si>
    <t>2,3',4',5'-Tetrabromodiphenylether</t>
  </si>
  <si>
    <t>3,3',4,4'-Tetrabromodiphenylether</t>
  </si>
  <si>
    <t>3,3',4,5-Tetrabromodiphenylether</t>
  </si>
  <si>
    <t>3,3',4,5'-Tetrabromodiphenylether</t>
  </si>
  <si>
    <t>3,3',5,5'-Tetrabromodiphenylether</t>
  </si>
  <si>
    <t>3,4,4',5-Tetrabromodiphenylether</t>
  </si>
  <si>
    <t>2,2',3,3',4-Pentabromodiphenylether</t>
  </si>
  <si>
    <t>2,2',3,3',5-Pentabromodiphenylether</t>
  </si>
  <si>
    <t>2,2',3,3',6-Pentabromodiphenylether</t>
  </si>
  <si>
    <t>2,2',3,4,4'-Pentabromodiphenylether</t>
  </si>
  <si>
    <t>2,2',3,4,5-Pentabromodiphenylether</t>
  </si>
  <si>
    <t>2,2',3,4,5'-Pentabromodiphenylether</t>
  </si>
  <si>
    <t>2,2',3,4,6-Pentabromodiphenylether</t>
  </si>
  <si>
    <t>2,2',3,4,6'-Pentabromodiphenylether</t>
  </si>
  <si>
    <t>2,2',3,4',5-Pentabromodiphenylether</t>
  </si>
  <si>
    <t>2,2',3,4',6-Pentabromodiphenylether</t>
  </si>
  <si>
    <t>2,2',3,5,5'-Pentabromodiphenylether</t>
  </si>
  <si>
    <t>2,2',3,5,6-Pentabromodiphenylether</t>
  </si>
  <si>
    <t>2,2',3,5,6'-Pentabromodiphenylether</t>
  </si>
  <si>
    <t>2,2',3,5',6-Pentabromodiphenylether</t>
  </si>
  <si>
    <t>2,2',3,6,6'-Pentabromodiphenylether</t>
  </si>
  <si>
    <t>2,2',3,4',5'-Pentabromodiphenylether</t>
  </si>
  <si>
    <t>2,2',3,4',6'-Pentabromodiphenylether</t>
  </si>
  <si>
    <t>2,2',4,4',5-Pentabromodiphenylether</t>
  </si>
  <si>
    <t>2,2',4,4',6-Pentabromodiphenylether</t>
  </si>
  <si>
    <t>2,2',4,5,5'-Pentabromodiphenylether</t>
  </si>
  <si>
    <t>2,2',4,5,6'-Pentabromodiphenylether</t>
  </si>
  <si>
    <t>2,2',4,5',6-Pentabromodiphenylether</t>
  </si>
  <si>
    <t>2,2',4,6,6'-Pentabromodiphenylether</t>
  </si>
  <si>
    <t>2,3,3',4,4'-Pentabromodiphenylether</t>
  </si>
  <si>
    <t>2,3,3',4,5-Pentabromodiphenylether</t>
  </si>
  <si>
    <t>2,3,3',4',5-Pentabromodiphenylether</t>
  </si>
  <si>
    <t>2,3,3',4,5'-Pentabromodiphenylether</t>
  </si>
  <si>
    <t>2,3,3',4,6-Pentabromodiphenylether</t>
  </si>
  <si>
    <t>2,3,3',4',6-Pentabromodiphenylether</t>
  </si>
  <si>
    <t>2,3,3',5,5'-Pentabromodiphenylether</t>
  </si>
  <si>
    <t>2,3,3',5,6-Pentabromodiphenylether</t>
  </si>
  <si>
    <t>2,3,3',5',6-Pentabromodiphenylether</t>
  </si>
  <si>
    <t>2,3,4,4',5-Pentabromodiphenylether</t>
  </si>
  <si>
    <t>2,3,4,4',6-Pentabromodiphenylether</t>
  </si>
  <si>
    <t>2,3,4,5,6-Pentabromodiphenylether</t>
  </si>
  <si>
    <t>2,3,4',5,6-Pentabromodiphenylether</t>
  </si>
  <si>
    <t>2,3',4,4',5-Pentabromodiphenylether</t>
  </si>
  <si>
    <t>2,3',4,4',6-Pentabromodiphenylether</t>
  </si>
  <si>
    <t>2,3',4,5,5'-Pentabromodiphenylether</t>
  </si>
  <si>
    <t>2,3',4,5',6-Pentabromodiphenylether</t>
  </si>
  <si>
    <t>2,3,3',4',5'-Pentabromodiphenylether</t>
  </si>
  <si>
    <t>2,3',4,4',5'-Pentabromodiphenylether</t>
  </si>
  <si>
    <t>2,3',4',5,5'-Pentabromodiphenylether</t>
  </si>
  <si>
    <t>2,3',4',5',6-Pentabromodiphenylether</t>
  </si>
  <si>
    <t>3,3',4,4',5-Pentabromodiphenylether</t>
  </si>
  <si>
    <t>3,3',4,5,5'-Pentabromodiphenylether</t>
  </si>
  <si>
    <t>2,2',3,3',4,4'-Hexabromodiphenylether</t>
  </si>
  <si>
    <t>2,2',3,3',4,5-Hexabromodiphenylether</t>
  </si>
  <si>
    <t>2,2',3,3',4,5'-Hexabromodiphenylether</t>
  </si>
  <si>
    <t>2,2',3,3',4,6-Hexabromodiphenylether</t>
  </si>
  <si>
    <t>2,2',3,3',4,6'-Hexabromodiphenylether</t>
  </si>
  <si>
    <t>2,2',3,3',5,5'-Hexabromodiphenylether</t>
  </si>
  <si>
    <t>2,2',3,3',5,6-Hexabromodiphenylether</t>
  </si>
  <si>
    <t>2,2',3,3',5,6'-Hexabromodiphenylether</t>
  </si>
  <si>
    <t>2,2',3,3',6,6'-Hexabromodiphenylether</t>
  </si>
  <si>
    <t>2,2',3,4,4',5-Hexabromodiphenylether</t>
  </si>
  <si>
    <t>2,2',3,4,4',5'-Hexabromodiphenylether</t>
  </si>
  <si>
    <t>2,2',3,4,4',6-Hexabromodiphenylether</t>
  </si>
  <si>
    <t>2,2',3,4,4',6'-Hexabromodiphenylether</t>
  </si>
  <si>
    <t>2,2',3,4,5,5'-Hexabromodiphenylether</t>
  </si>
  <si>
    <t>2,2',3,4,5,6-Hexabromodiphenylether</t>
  </si>
  <si>
    <t>2,2',3,4,5,6'-Hexabromodiphenylether</t>
  </si>
  <si>
    <t>2,2',3,4,5',6-Hexabromodiphenylether</t>
  </si>
  <si>
    <t>2,2',3,4,6,6'-Hexabromodiphenylether</t>
  </si>
  <si>
    <t>2,2',3,4',5,5'-Hexabromodiphenylether</t>
  </si>
  <si>
    <t>2,2',3,4',5,6-Hexabromodiphenylether</t>
  </si>
  <si>
    <t>2,2',3,4',5,6'-Hexabromodiphenylether</t>
  </si>
  <si>
    <t>2,2',3,4',5',6-Hexabromodiphenylether</t>
  </si>
  <si>
    <t>2,2',3,4',6,6'-Hexabromodiphenylether</t>
  </si>
  <si>
    <t>2,2',3,5,5',6-Hexabromodiphenylether</t>
  </si>
  <si>
    <t>2,2',3,5,6,6'-Hexabromodiphenylether</t>
  </si>
  <si>
    <t>2,2',4,4',5,5'-Hexabromodiphenylether</t>
  </si>
  <si>
    <t>2,2',4,4',5,6'-Hexabromodiphenylether</t>
  </si>
  <si>
    <t>2,2',4,4',6,6'-Hexabromodiphenylether</t>
  </si>
  <si>
    <t>2,3,3',4,4',5-Hexabromodiphenylether</t>
  </si>
  <si>
    <t>2,3,3',4,4',5'-Hexabromodiphenylether</t>
  </si>
  <si>
    <t>2,3,3',4,4',6-Hexabromodiphenylether</t>
  </si>
  <si>
    <t>2,3,3',4,5,5'-Hexabromodiphenylether</t>
  </si>
  <si>
    <t>2,3,3',4,5,6-Hexabromodiphenylether</t>
  </si>
  <si>
    <t>2,3,3',4,5',6-Hexabromodiphenylether</t>
  </si>
  <si>
    <t>2,3,3',4',5,5'-Hexabromodiphenylether</t>
  </si>
  <si>
    <t>2,3,3',4',5,6-Hexabromodiphenylether</t>
  </si>
  <si>
    <t>2,3,3',4',5',6-Hexabromodiphenylether</t>
  </si>
  <si>
    <t>2,3,3',5,5',6-Hexabromodiphenylether</t>
  </si>
  <si>
    <t>2,3,4,4',5,6-Hexabromodiphenylether</t>
  </si>
  <si>
    <t>2,3',4,4',5,5'-Hexabromodiphenylether</t>
  </si>
  <si>
    <t>2,3',4,4',5',6-Hexabromodiphenylether</t>
  </si>
  <si>
    <t>3,3',4,4',5,5'-Hexabromodiphenylether</t>
  </si>
  <si>
    <t>2,2',3,3',4,4',5-Heptabromodiphenylether</t>
  </si>
  <si>
    <t>2,2',3,3',4,4',6-Heptabromodiphenylether</t>
  </si>
  <si>
    <t>2,2',3,3',4,5,5'-Heptabromodiphenylether</t>
  </si>
  <si>
    <t>2,2',3,3',4,5,6-Heptabromodiphenylether</t>
  </si>
  <si>
    <t>2,2',3,3',4,5,6'-Heptabromodiphenylether</t>
  </si>
  <si>
    <t>2,2',3,3',4,5',6-Heptabromodiphenylether</t>
  </si>
  <si>
    <t>2,2',3,3',4,6,6'-Heptabromodiphenylether</t>
  </si>
  <si>
    <t>2,2',3,3',4,5',6'-Heptabromodiphenylether</t>
  </si>
  <si>
    <t>2,2',3,3',5,5',6-Heptabromodiphenylether</t>
  </si>
  <si>
    <t>2,2',3,3',5,6,6'-Heptabromodiphenylether</t>
  </si>
  <si>
    <t>2,2',3,4,4',5,5'-Heptabromodiphenylether</t>
  </si>
  <si>
    <t>2,2',3,4,4',5,6-Heptabromodiphenylether</t>
  </si>
  <si>
    <t>2,2',3,4,4',5,6'-Heptabromodiphenylether</t>
  </si>
  <si>
    <t>2,2',3,4,4',5',6-Heptabromodiphenylether</t>
  </si>
  <si>
    <t>2,2',3,4,4',6,6'-Heptabromodiphenylether</t>
  </si>
  <si>
    <t>2,2',3,4,5,5',6-Heptabromodiphenylether</t>
  </si>
  <si>
    <t>2,2',3,4,5,6,6'-Heptabromodiphenylether</t>
  </si>
  <si>
    <t>2,2',3,4',5,5',6-Heptabromodiphenylether</t>
  </si>
  <si>
    <t>2,2',3,4',5,6,6'-Heptabromodiphenylether</t>
  </si>
  <si>
    <t>2,3,3',4,4',5,5'-Heptabromodiphenylether</t>
  </si>
  <si>
    <t>2,3,3',4,4',5,6-Heptabromodiphenylether</t>
  </si>
  <si>
    <t>2,3,3',4,4',5',6-Heptabromodiphenylether</t>
  </si>
  <si>
    <t>2,3,3',4,5,5',6-Heptabromodiphenylether</t>
  </si>
  <si>
    <t>2,3,3',4',5,5',6-Heptabromodiphenylether</t>
  </si>
  <si>
    <t>2,2',3,3',4,4',5,5'-Octabromodiphenylether</t>
  </si>
  <si>
    <t>2,2',3,3',4,4',5,6-Octabromodiphenylether</t>
  </si>
  <si>
    <t>2,2',3,3',4,4',5,6'-Octabromodiphenylether</t>
  </si>
  <si>
    <t>2,2',3,3',4,4',6,6'-Octabromodiphenylether</t>
  </si>
  <si>
    <t>2,2',3,3',4,5,5',6-Octabromodiphenylether</t>
  </si>
  <si>
    <t>2,2',3,3',4,5,5',6'-Octabromodiphenylether</t>
  </si>
  <si>
    <t>2,2',3,3',4,5,6,6'-Octabromodiphenylether</t>
  </si>
  <si>
    <t>2,2',3,3',4,5',6,6'-Octabromodiphenylether</t>
  </si>
  <si>
    <t>2,2',3,3',5,5',6,6'-Octabromodiphenylether</t>
  </si>
  <si>
    <t>2,2',3,4,4',5,5',6-Octabromodiphenylether</t>
  </si>
  <si>
    <t>2,2',3,4,4',5,6,6'-Octabromodiphenylether</t>
  </si>
  <si>
    <t>2,3,3',4,4',5,5',6-Octabromodiphenylether</t>
  </si>
  <si>
    <t>2,2',3,3',4,4',5,5',6-Nonabromodiphenylether</t>
  </si>
  <si>
    <t>2,2',3,3',4,4',5,6,6'-Nonabromodiphenylether</t>
  </si>
  <si>
    <t>2,2',3,3',4,5,5',6,6'-Nonabromodiphenylether</t>
  </si>
  <si>
    <t>2,2',3,3',4,4',5,5',6,6'-Decabromodiphenylether</t>
  </si>
  <si>
    <t>2-chlorodibenzodioxin</t>
  </si>
  <si>
    <t>1,2-dichlorodibenzodioxin</t>
  </si>
  <si>
    <t>1,3-dichlorodibenzodioxin</t>
  </si>
  <si>
    <t>1,4-dichlorodibenzodioxin</t>
  </si>
  <si>
    <t>1,6-dichlorodibenzodioxin</t>
  </si>
  <si>
    <t>1,7-dichlorodibenzodioxin</t>
  </si>
  <si>
    <t>1,8-dichlorodibenzodioxin</t>
  </si>
  <si>
    <t>1,9-dichlorodibenzodioxin</t>
  </si>
  <si>
    <t>2,3-dichlorodibenzodioxin</t>
  </si>
  <si>
    <t>2,7-dichlorodibenzodioxin</t>
  </si>
  <si>
    <t>2,8-dichlorodibenzodioxin</t>
  </si>
  <si>
    <t>2-Bromophenoxybenzene</t>
  </si>
  <si>
    <t>3-Bromophenoxybenzene</t>
  </si>
  <si>
    <t>4-Bromophenoxybenzene</t>
  </si>
  <si>
    <t>2,3-Dibromophenoxybenzene</t>
  </si>
  <si>
    <t>2,4-Dibromophenoxybenzene</t>
  </si>
  <si>
    <t>2,5-Dibromophenoxybenzene</t>
  </si>
  <si>
    <t>2,6-Dibromophenoxybenzene</t>
  </si>
  <si>
    <t>3,4-Dibromophenoxybenzene</t>
  </si>
  <si>
    <t>3,5-Dibromophenoxybenzene</t>
  </si>
  <si>
    <t>2,3,4-Tribromophenoxybenzene</t>
  </si>
  <si>
    <t>2,3,5-Tribromophenoxybenzene</t>
  </si>
  <si>
    <t>2,3,6-Tribromophenoxybenzene</t>
  </si>
  <si>
    <t>2,4,5-Tribromophenoxybenzene</t>
  </si>
  <si>
    <t>2,4,6-Tribromophenoxybenzene</t>
  </si>
  <si>
    <t>3,4,5-Tribromophenoxybenzene</t>
  </si>
  <si>
    <t>2,3,4,5-Tetrabromophenoxybenzene</t>
  </si>
  <si>
    <t>2,3,4,6-Tetrabromophenoxybenzene</t>
  </si>
  <si>
    <t>2,3,5,6-Tetrabromophenoxybenzene</t>
  </si>
  <si>
    <t>2,3,4,5,6-Pentabromophenoxybenzene</t>
  </si>
  <si>
    <t>147217-71-8</t>
  </si>
  <si>
    <t>2,4-Dibromo-1-(4-bromophenoxy)benzene</t>
  </si>
  <si>
    <t>2,4-Dibromo-1-(2-bromophenoxy)benzene</t>
  </si>
  <si>
    <t>2,4-Dibromo-1-(3-bromophenoxy)benzene</t>
  </si>
  <si>
    <t>2,3-Dibromo-1-(2-bromophenoxy)benzene</t>
  </si>
  <si>
    <t>2,3-Dibromo-1-(3-bromophenoxy)benzene</t>
  </si>
  <si>
    <t>2,3-Dibromo-1-(4-bromophenoxy)benzene</t>
  </si>
  <si>
    <t>2,5-Dibromo-1-(2-bromophenoxy)benzene</t>
  </si>
  <si>
    <t>2,5-Dibromo-1-(3-bromophenoxy)benzene</t>
  </si>
  <si>
    <t>2,6-Dibromo-1-(2-bromophenoxy)benzene</t>
  </si>
  <si>
    <t>2,6-Dibromo-1-(3-bromophenoxy)benzene</t>
  </si>
  <si>
    <t>2,5-Dibromo-1-(4-bromophenoxy)benzene</t>
  </si>
  <si>
    <t>2,6-Dibromo-1-(4-bromophenoxy)benzene</t>
  </si>
  <si>
    <t>1,2-Dibromo-4-(3-bromophenoxy)benzene</t>
  </si>
  <si>
    <t>1,3-Dibromo-5-(3-bromophenoxy)benzene</t>
  </si>
  <si>
    <t>1,2-Dibromo-4-(4-bromophenoxy)benzene</t>
  </si>
  <si>
    <t>1,2-Dibromo-4-(2-bromophenoxy)benzene</t>
  </si>
  <si>
    <t>1,3-Dibromo-5-(2-bromophenoxy)benzene</t>
  </si>
  <si>
    <t>1,3-Dibromo-5-(4-bromophenoxy)benzene</t>
  </si>
  <si>
    <t>407606-57-9</t>
  </si>
  <si>
    <t>2,3-Dibromo-1-(2,3-dibromophenoxy)benzene</t>
  </si>
  <si>
    <t>2,3-Dibromo-1-(2,4-dibromophenoxy)benzene</t>
  </si>
  <si>
    <t>2,3-Dibromo-1-(2,5-dibromophenoxy)benzene</t>
  </si>
  <si>
    <t>2,3-Dibromo-1-(2,6-dibromophenoxy)benzene</t>
  </si>
  <si>
    <t>2,4-Dibromo-1-(2,4-dibromophenoxy)benzene</t>
  </si>
  <si>
    <t>2,4-Dibromo-1-(2,6-dibromophenoxy)benzene</t>
  </si>
  <si>
    <t>2,4-Dibromo-1-(2,5-dibromophenoxy)benzene</t>
  </si>
  <si>
    <t>2,4-Dibromo-1-(3,4-dibromophenoxy)benzene</t>
  </si>
  <si>
    <t>2,4-Dibromo-1-(3,5-dibromophenoxy)benzene</t>
  </si>
  <si>
    <t>2,5-Dibromo-1-(2,5-dibromophenoxy)benzene</t>
  </si>
  <si>
    <t>2,5-Dibromo-1-(2,6-dibromophenoxy)benzene</t>
  </si>
  <si>
    <t>2,6-Dibromo-1-(2,6-dibromophenoxy)benzene</t>
  </si>
  <si>
    <t>2,3-Dibromo-1-(3,4-dibromophenoxy)benzene</t>
  </si>
  <si>
    <t>2,3-Dibromo-1-(3,5-dibromophenoxy)benzene</t>
  </si>
  <si>
    <t>2,5-Dibromo-1-(3,4-dibromophenoxy)benzene</t>
  </si>
  <si>
    <t>2,6-Dibromo-1-(3,4-dibromophenoxy)benzene</t>
  </si>
  <si>
    <t>2,5-Dibromo-1-(3,5-dibromophenoxy)benzene</t>
  </si>
  <si>
    <t>2,6-Dibromo-1-(3,5-dibromophenoxy)benzene</t>
  </si>
  <si>
    <t>3,4-Dibromo-1-(3,4-dibromophenoxy)benzene</t>
  </si>
  <si>
    <t>3,4-Dibromo-1-(3,5-dibromophenoxy)benzene</t>
  </si>
  <si>
    <t>3,5-Dibromo-1-(3,5-dibromophenoxy)benzene</t>
  </si>
  <si>
    <t>2,3,4-Tribromo-1-(2-bromophenoxy)benzene</t>
  </si>
  <si>
    <t>2,3,5-Tribromo-1-(2-bromophenoxy)benzene</t>
  </si>
  <si>
    <t>2,3,6-Tribromo-1-(2-bromophenoxy)benzene</t>
  </si>
  <si>
    <t>2,4,5-Tribromo-1-(2-bromophenoxy)benzene</t>
  </si>
  <si>
    <t>2,4,6-Tribromo-1-(2-bromophenoxy)benzene</t>
  </si>
  <si>
    <t>2,3,4-Tribromo-1-(3-bromophenoxy)benzene</t>
  </si>
  <si>
    <t>2,3,5-Tribromo-1-(3-bromophenoxy)benzene</t>
  </si>
  <si>
    <t>2,3,6-Tribromo-1-(3-bromophenoxy)benzene</t>
  </si>
  <si>
    <t>2,3,4-Tribromo-1-(4-bromophenoxy)benzene</t>
  </si>
  <si>
    <t>2,4,5-Tribromo-1-(3-bromophenoxy)benzene</t>
  </si>
  <si>
    <t>2,4,6-Tribromo-1-(3-bromophenoxy)benzene</t>
  </si>
  <si>
    <t>2,4,5-Tribromo-1-(4-bromophenoxy)benzene</t>
  </si>
  <si>
    <t>2,4,6-Tribromo-1-(4-bromophenoxy)benzene</t>
  </si>
  <si>
    <t>2,3,5-Tribromo-1-(4-bromophenoxy)benzene</t>
  </si>
  <si>
    <t>2,3,6-Tribromo-1-(4-bromophenoxy)benzene</t>
  </si>
  <si>
    <t>3,4,5-Tribromo-1-(2-bromophenoxy)benzene</t>
  </si>
  <si>
    <t>3,4,5-Tribromo-1-(3-bromophenoxy)benzene</t>
  </si>
  <si>
    <t>3,4,5-Tribromo-1-(4-bromophenoxy)benzene</t>
  </si>
  <si>
    <t>2,3,4-Tribromo-1-(2,3-dibromophenoxy)benzene</t>
  </si>
  <si>
    <t>2,3,4-Tribromo-1-(2,4-dibromophenoxy)benzene</t>
  </si>
  <si>
    <t>2,3,4-Tribromo-1-(2,5-dibromophenoxy)benzene</t>
  </si>
  <si>
    <t>2,3,4-Tribromo-1-(2,6-dibromophenoxy)benzene</t>
  </si>
  <si>
    <t>2,3,5-Tribromo-1-(2,3-dibromophenoxy)benzene</t>
  </si>
  <si>
    <t>2,3,6-Tribromo-1-(2,3-dibromophenoxy)benzene</t>
  </si>
  <si>
    <t>2,3,5-Tribromo-1-(2,4-dibromophenoxy)benzene</t>
  </si>
  <si>
    <t>2,3,6-Tribromo-1-(2,4-dibromophenoxy)benzene</t>
  </si>
  <si>
    <t>2,3,5-Tribromo-1-(2,5-dibromophenoxy)benzene</t>
  </si>
  <si>
    <t>2,3,5-Tribromo-1-(2,6-dibromophenoxy)benzene</t>
  </si>
  <si>
    <t>2,3,6-Tribromo-1-(2,6-dibromophenoxy)benzene</t>
  </si>
  <si>
    <t>2,3,6-Tribromo-1-(2,5-dibromophenoxy)benzene</t>
  </si>
  <si>
    <t>2,4,5-Tribromo-1-(2,4-dibromophenoxy)benzene</t>
  </si>
  <si>
    <t>2,4,6-Tribromo-1-(2,4-dibromophenoxy)benzene</t>
  </si>
  <si>
    <t>2,4,5-Tribromo-1-(2,5-dibromophenoxy)benzene</t>
  </si>
  <si>
    <t>2,4,5-Tribromo-1-(2,6-dibromophenoxy)benzene</t>
  </si>
  <si>
    <t>2,4,6-Tribromo-1-(2,5-dibromophenoxy)benzene</t>
  </si>
  <si>
    <t>2,4,6-Tribromo-1-(2,6-dibromophenoxy)benzene</t>
  </si>
  <si>
    <t>2,3,4-Tribromo-1-(3,4-dibromophenoxy)benzene</t>
  </si>
  <si>
    <t>2,3,5-Tribromo-1-(3,4-dibromophenoxy)benzene</t>
  </si>
  <si>
    <t>2,3,4-Tribromo-1-(3,5-dibromophenoxy)benzene</t>
  </si>
  <si>
    <t>2,3,6-Tribromo-1-(3,4-dibromophenoxy)benzene</t>
  </si>
  <si>
    <t>2,3,5-Tribromo-1-(3,5-dibromophenoxy)benzene</t>
  </si>
  <si>
    <t>2,3,6-Tribromo-1-(3,5-dibromophenoxy)benzene</t>
  </si>
  <si>
    <t>2,4,5-Tribromo-1-(3,4-dibromophenoxy)benzene</t>
  </si>
  <si>
    <t>2,4,6-Tribromo-1-(3,4-dibromophenoxy)benzene</t>
  </si>
  <si>
    <t>2,4,5-Tribromo-1-(3,5-dibromophenoxy)benzene</t>
  </si>
  <si>
    <t>2,4,6-Tribromo-1-(3,5-dibromophenoxy)benzene</t>
  </si>
  <si>
    <t>3,4,5-Tribromo-1-(3,4-dibromophenoxy)benzene</t>
  </si>
  <si>
    <t>3,4,5-Tribromo-1-(3,5-dibromophenoxy)benzene</t>
  </si>
  <si>
    <t>3,4,5-Tribromo-1-(2,3-dibromophenoxy)benzene</t>
  </si>
  <si>
    <t>3,4,5-Tribromo-1-(2,4-dibromophenoxy)benzene</t>
  </si>
  <si>
    <t>3,4,5-Tribromo-1-(2,5-dibromophenoxy)benzene</t>
  </si>
  <si>
    <t>3,4,5-Tribromo-1-(2,6-dibromophenoxy)benzene</t>
  </si>
  <si>
    <t>2,3,4,5-Tetrabromo-1-(2-bromophenoxy)benzene</t>
  </si>
  <si>
    <t>2,3,4,5-Tetrabromo-1-(3-bromophenoxy)benzene</t>
  </si>
  <si>
    <t>2,3,4,5-Tetrabromo-1-(4-bromophenoxy)benzene</t>
  </si>
  <si>
    <t>2,3,4,6-Tetrabromo-1-(4-bromophenoxy)benzene</t>
  </si>
  <si>
    <t>2,3,4,6-Tetrabromo-1-(3-bromophenoxy)benzene</t>
  </si>
  <si>
    <t>2,3,4,6-Tetrabromo-1-(2-bromophenoxy)benzene</t>
  </si>
  <si>
    <t>2,3,5,6-Tetrabromo-1-(2-bromophenoxy)benzene</t>
  </si>
  <si>
    <t>2,3,5,6-Tetrabromo-1-(3-bromophenoxy)benzene</t>
  </si>
  <si>
    <t>2,3,5,6-Tetrabromo-1-(4-bromophenoxy)benzene</t>
  </si>
  <si>
    <t>2,4,5-Tribromo-1-(2,3-dibromophenoxy)benzene</t>
  </si>
  <si>
    <t>2,4,6-Tribromo-1-(2,3-dibromophenoxy)benzene</t>
  </si>
  <si>
    <t>2,3,4-Tribromo-1-(2,3,4-tribromophenoxy)benzene</t>
  </si>
  <si>
    <t>2,3,4-Tribromo-1-(2,3,5-tribromophenoxy)benzene</t>
  </si>
  <si>
    <t>2,3,4-Tribromo-1-(2,3,6-tribromophenoxy)benzene</t>
  </si>
  <si>
    <t>2,3,5-Tribromo-1-(2,3,5-tribromophenoxy)benzene</t>
  </si>
  <si>
    <t>2,3,5-Tribromo-1-(2,3,6-tribromophenoxy)benzene</t>
  </si>
  <si>
    <t>2,3,6-Tribromo-1-(2,3,6-tribromophenoxy)benzene</t>
  </si>
  <si>
    <t>2,3,4-Tribromo-1-(2,4,5-tribromophenoxy)benzene</t>
  </si>
  <si>
    <t>2,3,4-Tribromo-1-(2,4,6-tribromophenoxy)benzene</t>
  </si>
  <si>
    <t>2,3,5-Tribromo-1-(2,4,5-tribromophenoxy)benzene</t>
  </si>
  <si>
    <t>2,3,5-Tribromo-1-(2,4,6-tribromophenoxy)benzene</t>
  </si>
  <si>
    <t>2,3,6-Tribromo-1-(2,4,5-tribromophenoxy)benzene</t>
  </si>
  <si>
    <t>2,3,6-Tribromo-1-(2,4,6-tribromophenoxy)benzene</t>
  </si>
  <si>
    <t>2,4,5-Tribromo-1-(2,4,5-tribromophenoxy)benzene</t>
  </si>
  <si>
    <t>2,4,5-Tribromo-1-(2,4,6-tribromophenoxy)benzene</t>
  </si>
  <si>
    <t>2,4,6-Tribromo-1-(2,4,6-tribromophenoxy)benzene</t>
  </si>
  <si>
    <t>2,3,4-Tribromo-1-(3,4,5-tribromophenoxy)benzene</t>
  </si>
  <si>
    <t>2,3,5-Tribromo-1-(3,4,5-tribromophenoxy)benzene</t>
  </si>
  <si>
    <t>2,3,6-Tribromo-1-(3,4,5-tribromophenoxy)benzene</t>
  </si>
  <si>
    <t>2,4,5-Tribromo-1-(3,4,5-tribromophenoxy)benzene</t>
  </si>
  <si>
    <t>2,4,6-Tribromo-1-(3,4,5-tribromophenoxy)benzene</t>
  </si>
  <si>
    <t>3,4,5-Tribromo-1-(3,4,5-tribromophenoxy)benzene</t>
  </si>
  <si>
    <t>2,3,4,5-Tetrabromo-1-(2,3-dibromophenoxy)benzene</t>
  </si>
  <si>
    <t>2,3,4,6-Tetrabromo-1-(2,3-dibromophenoxy)benzene</t>
  </si>
  <si>
    <t>2,3,5,6-Tetrabromo-1-(2,3-dibromophenoxy)benzene</t>
  </si>
  <si>
    <t>2,3,4,5-Tetrabromo-1-(2,4-dibromophenoxy)benzene</t>
  </si>
  <si>
    <t>2,3,4,6-Tetrabromo-1-(2,4-dibromophenoxy)benzene</t>
  </si>
  <si>
    <t>2,3,4,5-Tetrabromo-1-(2,5-dibromophenoxy)benzene</t>
  </si>
  <si>
    <t>2,3,4,5-Tetrabromo-1-(2,6-dibromophenoxy)benzene</t>
  </si>
  <si>
    <t>2,3,4,6-Tetrabromo-1-(2,5-dibromophenoxy)benzene</t>
  </si>
  <si>
    <t>2,3,4,6-Tetrabromo-1-(2,6-dibromophenoxy)benzene</t>
  </si>
  <si>
    <t>2,3,5,6-Tetrabromo-1-(2,4-dibromophenoxy)benzene</t>
  </si>
  <si>
    <t>2,3,5,6-Tetrabromo-1-(2,5-dibromophenoxy)benzene</t>
  </si>
  <si>
    <t>2,3,5,6-Tetrabromo-1-(2,6-dibromophenoxy)benzene</t>
  </si>
  <si>
    <t>2,3,4,5-Tetrabromo-1-(3,4-dibromophenoxy)benzene</t>
  </si>
  <si>
    <t>2,3,4,5-Tetrabromo-1-(3,5-dibromophenoxy)benzene</t>
  </si>
  <si>
    <t>2,3,4,6-Tetrabromo-1-(3,4-dibromophenoxy)benzene</t>
  </si>
  <si>
    <t>2,3,4,6-Tetrabromo-1-(3,5-dibromophenoxy)benzene</t>
  </si>
  <si>
    <t>2,3,5,6-Tetrabromo-1-(3,4-dibromophenoxy)benzene</t>
  </si>
  <si>
    <t>2,3,5,6-Tetrabromo-1-(3,5-dibromophenoxy)benzene</t>
  </si>
  <si>
    <t>2,3,4,5,6-Pentabromo-1-(2-bromophenoxy)benzene</t>
  </si>
  <si>
    <t>2,3,4,5,6-Pentabromo-1-(3-bromophenoxy)benzene</t>
  </si>
  <si>
    <t>2,3,4,5,6-Pentabromo-1-(4-bromophenoxy)benzene</t>
  </si>
  <si>
    <t>2,3,4,5-Tetrabromo-1-(2,3,4-tribromophenoxy)benzene</t>
  </si>
  <si>
    <t>2,3,4,5-Tetrabromo-1-(2,3,5-tribromophenoxy)benzene</t>
  </si>
  <si>
    <t>2,3,4,5-Tetrabromo-1-(2,3,6-tribromophenoxy)benzene</t>
  </si>
  <si>
    <t>2,3,4,6-Tetrabromo-1-(2,3,4-tribromophenoxy)benzene</t>
  </si>
  <si>
    <t>2,3,4,6-Tetrabromo-1-(2,3,5-tribromophenoxy)benzene</t>
  </si>
  <si>
    <t>2,3,4,6-Tetrabromo-1-(2,3,6-tribromophenoxy)benzene</t>
  </si>
  <si>
    <t>2,3,5,6-Tetrabromo-1-(2,3,4-tribromophenoxy)benzene</t>
  </si>
  <si>
    <t>2,3,5,6-Tetrabromo-1-(2,3,5-tribromophenoxy)benzene</t>
  </si>
  <si>
    <t>2,3,5,6-Tetrabromo-1-(2,3,6-tribromophenoxy)benzene</t>
  </si>
  <si>
    <t>2,3,4,5-Tetrabromo-1-(2,4,5-tribromophenoxy)benzene</t>
  </si>
  <si>
    <t>2,3,4,5-Tetrabromo-1-(2,4,6-tribromophenoxy)benzene</t>
  </si>
  <si>
    <t>2,3,4,6-Tetrabromo-1-(2,4,5-tribromophenoxy)benzene</t>
  </si>
  <si>
    <t>2,3,4,6-Tetrabromo-1-(2,4,6-tribromophenoxy)benzene</t>
  </si>
  <si>
    <t>2,3,5,6-Tetrabromo-1-(2,4,5-tribromophenoxy)benzene</t>
  </si>
  <si>
    <t>2,3,5,6-Tetrabromo-1-(2,4,6-tribromophenoxy)benzene</t>
  </si>
  <si>
    <t>2,3,4,5-Tetrabromo-1-(3,4,5-tribromophenoxy)benzene</t>
  </si>
  <si>
    <t>2,3,4,6-Tetrabromo-1-(3,4,5-tribromophenoxy)benzene</t>
  </si>
  <si>
    <t>2,3,5,6-Tetrabromo-1-(3,4,5-tribromophenoxy)benzene</t>
  </si>
  <si>
    <t>2,3,4,5,6-Pentabromo-1-(2,3-dibromophenoxy)benzene</t>
  </si>
  <si>
    <t>2,3,4,5,6-Pentabromo-1-(2,4-dibromophenoxy)benzene</t>
  </si>
  <si>
    <t>2,3,4,5,6-Pentabromo-1-(2,5-dibromophenoxy)benzene</t>
  </si>
  <si>
    <t>2,3,4,5,6-Pentabromo-1-(2,6-dibromophenoxy)benzene</t>
  </si>
  <si>
    <t>2,3,4,5,6-Pentabromo-1-(3,4-dibromophenoxy)benzene</t>
  </si>
  <si>
    <t>2,3,4,5,6-Pentabromo-1-(3,5-dibromophenoxy)benzene</t>
  </si>
  <si>
    <t>2,3,4,5-Tetrabromo-1-(2,3,4,5-tetrabromophenoxy)benzene</t>
  </si>
  <si>
    <t>2,3,4,5-Tetrabromo-1-(2,3,4,6-tetrabromophenoxy)benzene</t>
  </si>
  <si>
    <t>2,3,4,6-Tetrabromo-1-(2,3,4,6-tetrabromophenoxy)benzene</t>
  </si>
  <si>
    <t>2,3,4,5-Tetrabromo-1-(2,3,5,6-tetrabromophenoxy)benzene</t>
  </si>
  <si>
    <t>2,3,4,6-Tetrabromo-1-(2,3,5,6-tetrabromophenoxy)benzene</t>
  </si>
  <si>
    <t>2,3,5,6-Tetrabromo-1-(2,3,5,6-tetrabromophenoxy)benzene</t>
  </si>
  <si>
    <t>2,3,4,5,6-Pentabromo-1-(2,3,4-tribromophenoxy)benzene</t>
  </si>
  <si>
    <t>2,3,4,5,6-Pentabromo-1-(2,3,5-tribromophenoxy)benzene</t>
  </si>
  <si>
    <t>2,3,4,5,6-Pentabromo-1-(2,3,6-tribromophenoxy)benzene</t>
  </si>
  <si>
    <t>2,3,4,5,6-Pentabromo-1-(2,4,5-tribromophenoxy)benzene</t>
  </si>
  <si>
    <t>2,3,4,5,6-Pentabromo-1-(2,4,6-tribromophenoxy)benzene</t>
  </si>
  <si>
    <t>2,3,4,5,6-Pentabromo-1-(3,4,5-tribromophenoxy)benzene</t>
  </si>
  <si>
    <t>2,3,4,5,6-Pentabromo-1-(2,3,4,5-tetrabromophenoxy)benzene</t>
  </si>
  <si>
    <t>2,3,4,5,6-Pentabromo-1-(2,3,4,6-tetrabromophenoxy)benzene</t>
  </si>
  <si>
    <t>2,3,4,5,6-Pentabromo-1-(2,3,5,6-tetrabromophenoxy)benzene</t>
  </si>
  <si>
    <t>1-Bromo-2-(2-bromophenoxy)benzene</t>
  </si>
  <si>
    <t>1-Bromo-2-(3-bromophenoxy)benzene</t>
  </si>
  <si>
    <t>1-Bromo-2-(4-bromophenoxy)benzene</t>
  </si>
  <si>
    <t>1-Bromo-3-(3-bromophenoxy)benzene</t>
  </si>
  <si>
    <t>1-Bromo-3-(4-bromophenoxy)benzene</t>
  </si>
  <si>
    <t>1-Bromo-4-(4-bromophenoxy)benzene</t>
  </si>
  <si>
    <t>1-Chlorooxanthrene</t>
  </si>
  <si>
    <t>2-Chlorooxanthrene</t>
  </si>
  <si>
    <t>1,2-Dichlorooxanthrene</t>
  </si>
  <si>
    <t>1,3-Dichlorooxanthrene</t>
  </si>
  <si>
    <t>1,4-Dichlorooxanthrene</t>
  </si>
  <si>
    <t>1,6-Dichlorooxanthrene</t>
  </si>
  <si>
    <t>1,7-Dichlorooxanthrene</t>
  </si>
  <si>
    <t>1,8-Dichlorooxanthrene</t>
  </si>
  <si>
    <t>1,9-Dichlorooxanthrene</t>
  </si>
  <si>
    <t>2,3-Dichlorooxanthrene</t>
  </si>
  <si>
    <t>2,7-Dichlorooxanthrene</t>
  </si>
  <si>
    <t>2,8-Dichlorooxanthrene</t>
  </si>
  <si>
    <t>1,2,3-Trichlorooxanthrene</t>
  </si>
  <si>
    <t>1,2,4-Trichlorooxanthrene</t>
  </si>
  <si>
    <t>1,2,6-Trichlorooxanthrene</t>
  </si>
  <si>
    <t>1,2,7-Trichlorooxanthrene</t>
  </si>
  <si>
    <t>1,2,8-Trichlorooxanthrene</t>
  </si>
  <si>
    <t>1,2,9-Trichlorooxanthrene</t>
  </si>
  <si>
    <t>1,3,6-Trichlorooxanthrene</t>
  </si>
  <si>
    <t>1,3,7-Trichlorooxanthrene</t>
  </si>
  <si>
    <t>1,3,8-Trichlorooxanthrene</t>
  </si>
  <si>
    <t>1,3,9-Trichlorooxanthrene</t>
  </si>
  <si>
    <t>1,4,6-Trichlorooxanthrene</t>
  </si>
  <si>
    <t>1,4,7-Trichlorooxanthrene</t>
  </si>
  <si>
    <t>1,7,8-Trichlorooxanthrene</t>
  </si>
  <si>
    <t>2,3,7-Trichlorooxanthrene</t>
  </si>
  <si>
    <t>1,2,3,4-Tetrachlorooxanthrene</t>
  </si>
  <si>
    <t>1,2,3,7-Tetrachlorooxanthrene</t>
  </si>
  <si>
    <t>1,2,3,9-Tetrachlorooxanthrene</t>
  </si>
  <si>
    <t>1,2,4,7-Tetrachlorooxanthrene</t>
  </si>
  <si>
    <t>1,2,4,9-Tetrachlorooxanthrene</t>
  </si>
  <si>
    <t>1,2,6,7-Tetrachlorooxanthrene</t>
  </si>
  <si>
    <t>1,2,6,9-Tetrachlorooxanthrene</t>
  </si>
  <si>
    <t>1,2,7,9-Tetrachlorooxanthrene</t>
  </si>
  <si>
    <t>1,3,6,8-Tetrachlorooxanthrene</t>
  </si>
  <si>
    <t>1,3,7,8-Tetrachlorooxanthrene</t>
  </si>
  <si>
    <t>1,4,6,9-Tetrachlorooxanthrene</t>
  </si>
  <si>
    <t>1,2,3,6-Tetrachlorooxanthrene</t>
  </si>
  <si>
    <t>1,2,3,8-Tetrachlorooxanthrene</t>
  </si>
  <si>
    <t>1,2,4,6-Tetrachlorooxanthrene</t>
  </si>
  <si>
    <t>1,2,4,8-Tetrachlorooxanthrene</t>
  </si>
  <si>
    <t>1,2,6,8-Tetrachlorooxanthrene</t>
  </si>
  <si>
    <t>1,2,7,8-Tetrachlorooxanthrene</t>
  </si>
  <si>
    <t>1,2,8,9-Tetrachlorooxanthrene</t>
  </si>
  <si>
    <t>1,3,6,9-Tetrachlorooxanthrene</t>
  </si>
  <si>
    <t>1,3,7,9-Tetrachlorooxanthrene</t>
  </si>
  <si>
    <t>1,4,7,8-Tetrachlorooxanthrene</t>
  </si>
  <si>
    <t>2,3,7,8-Tetrachlorooxanthrene</t>
  </si>
  <si>
    <t>1,2,3,4,6-Pentachlorooxanthrene</t>
  </si>
  <si>
    <t>1,2,3,6,7-Pentachlorooxanthrene</t>
  </si>
  <si>
    <t>1,2,3,6,9-Pentachlorooxanthrene</t>
  </si>
  <si>
    <t>1,2,3,7,9-Pentachlorooxanthrene</t>
  </si>
  <si>
    <t>1,2,4,6,7-Pentachlorooxanthrene</t>
  </si>
  <si>
    <t>1,2,4,6,9-Pentachlorooxanthrene</t>
  </si>
  <si>
    <t>1,2,4,7,9-Pentachlorooxanthrene</t>
  </si>
  <si>
    <t>1,2,3,4,7-Pentachlorooxanthrene</t>
  </si>
  <si>
    <t>1,2,3,6,8-Pentachlorooxanthrene</t>
  </si>
  <si>
    <t>1,2,3,8,9-Pentachlorooxanthrene</t>
  </si>
  <si>
    <t>1,2,4,6,8-Pentachlorooxanthrene</t>
  </si>
  <si>
    <t>1,2,4,7,8-Pentachlorooxanthrene</t>
  </si>
  <si>
    <t>1,2,4,8,9-Pentachlorooxanthrene</t>
  </si>
  <si>
    <t>1,2,3,4,6,7-Hexachlorooxanthrene</t>
  </si>
  <si>
    <t>1,2,3,4,6,8-Hexachlorooxanthrene</t>
  </si>
  <si>
    <t>1,2,3,4,6,9-Hexachlorooxanthrene</t>
  </si>
  <si>
    <t>1,2,3,4,7,8-Hexachlorooxanthrene</t>
  </si>
  <si>
    <t>1,2,3,6,7,8-Hexachlorooxanthrene</t>
  </si>
  <si>
    <t>1,2,3,6,7,9-Hexachlorooxanthrene</t>
  </si>
  <si>
    <t>1,2,3,6,8,9-Hexachlorooxanthrene</t>
  </si>
  <si>
    <t>1,2,3,7,8,9-Hexachlorooxanthrene</t>
  </si>
  <si>
    <t>1,2,4,6,7,9-Hexachlorooxanthrene</t>
  </si>
  <si>
    <t>1,2,4,6,8,9-Hexachlorooxanthrene</t>
  </si>
  <si>
    <t>1,2,3,4,6,7,8-Heptachlorooxanthrene</t>
  </si>
  <si>
    <t>1,2,3,4,6,7,9-Heptachlorooxanthrene</t>
  </si>
  <si>
    <t>Octachlorooxanthrene</t>
  </si>
  <si>
    <t>C1=CC=C(C=C1)C1=CC=CC=C1</t>
  </si>
  <si>
    <t>ClC1=C(C=CC=C1)C1=CC=CC=C1</t>
  </si>
  <si>
    <t>ClC1=CC=CC(=C1)C1=CC=CC=C1</t>
  </si>
  <si>
    <t>ClC1=CC=C(C=C1)C1=CC=CC=C1</t>
  </si>
  <si>
    <t>ClC1=C(C=CC=C1)C1=C(Cl)C=CC=C1</t>
  </si>
  <si>
    <t>ClC1=CC=CC(=C1Cl)C1=CC=CC=C1</t>
  </si>
  <si>
    <t>ClC1=CC=CC(=C1)C1=C(Cl)C=CC=C1</t>
  </si>
  <si>
    <t>ClC1=CC(Cl)=C(C=C1)C1=CC=CC=C1</t>
  </si>
  <si>
    <t>ClC1=CC=C(C=C1)C1=C(Cl)C=CC=C1</t>
  </si>
  <si>
    <t>ClC1=CC(=C(Cl)C=C1)C1=CC=CC=C1</t>
  </si>
  <si>
    <t>ClC1=CC=CC(Cl)=C1C1=CC=CC=C1</t>
  </si>
  <si>
    <t>ClC1=CC=CC(=C1)C1=CC(Cl)=CC=C1</t>
  </si>
  <si>
    <t>ClC1=C(Cl)C=C(C=C1)C1=CC=CC=C1</t>
  </si>
  <si>
    <t>ClC1=CC=C(C=C1)C1=CC(Cl)=CC=C1</t>
  </si>
  <si>
    <t>ClC1=CC(=CC(Cl)=C1)C1=CC=CC=C1</t>
  </si>
  <si>
    <t>ClC1=CC=C(C=C1)C1=CC=C(Cl)C=C1</t>
  </si>
  <si>
    <t>ClC1=CC=CC(=C1Cl)C1=C(Cl)C=CC=C1</t>
  </si>
  <si>
    <t>ClC1=CC(Cl)=C(C=C1)C1=C(Cl)C=CC=C1</t>
  </si>
  <si>
    <t>ClC1=CC(=C(Cl)C=C1)C1=C(Cl)C=CC=C1</t>
  </si>
  <si>
    <t>ClC1=CC=CC(Cl)=C1C1=C(Cl)C=CC=C1</t>
  </si>
  <si>
    <t>ClC1=CC=CC(=C1)C1=C(Cl)C(Cl)=CC=C1</t>
  </si>
  <si>
    <t>ClC1=C(Cl)C(Cl)=C(C=C1)C1=CC=CC=C1</t>
  </si>
  <si>
    <t>ClC1=CC=C(C=C1)C1=C(Cl)C(Cl)=CC=C1</t>
  </si>
  <si>
    <t>ClC1=CC(=C(Cl)C(Cl)=C1)C1=CC=CC=C1</t>
  </si>
  <si>
    <t>ClC1=CC=C(Cl)C(=C1Cl)C1=CC=CC=C1</t>
  </si>
  <si>
    <t>ClC1=CC(Cl)=C(C=C1)C1=CC(Cl)=CC=C1</t>
  </si>
  <si>
    <t>ClC1=CC(=C(Cl)C=C1)C1=CC(Cl)=CC=C1</t>
  </si>
  <si>
    <t>ClC1=CC=CC(=C1)C1=C(Cl)C=CC=C1Cl</t>
  </si>
  <si>
    <t>ClC1=CC=C(C=C1)C1=C(Cl)C=C(Cl)C=C1</t>
  </si>
  <si>
    <t>ClC1=CC(Cl)=C(C=C1Cl)C1=CC=CC=C1</t>
  </si>
  <si>
    <t>ClC1=CC(Cl)=C(C(Cl)=C1)C1=CC=CC=C1</t>
  </si>
  <si>
    <t>ClC1=CC=C(C=C1)C1=C(Cl)C=CC(Cl)=C1</t>
  </si>
  <si>
    <t>ClC1=CC=C(C=C1)C1=C(Cl)C=CC=C1Cl</t>
  </si>
  <si>
    <t>ClC1=C(Cl)C=C(C=C1)C1=C(Cl)C=CC=C1</t>
  </si>
  <si>
    <t>ClC1=CC(=CC(Cl)=C1)C1=C(Cl)C=CC=C1</t>
  </si>
  <si>
    <t>ClC1=CC=CC(=C1)C1=CC(Cl)=C(Cl)C=C1</t>
  </si>
  <si>
    <t>ClC1=CC=CC(=C1)C1=CC(Cl)=CC(Cl)=C1</t>
  </si>
  <si>
    <t>ClC1=CC=C(C=C1)C1=CC(Cl)=C(Cl)C=C1</t>
  </si>
  <si>
    <t>ClC1=CC(=CC(Cl)=C1Cl)C1=CC=CC=C1</t>
  </si>
  <si>
    <t>ClC1=CC=C(C=C1)C1=CC(Cl)=CC(Cl)=C1</t>
  </si>
  <si>
    <t>ClC1=CC=CC(=C1Cl)C1=C(Cl)C(Cl)=CC=C1</t>
  </si>
  <si>
    <t>ClC1=C(Cl)C(Cl)=C(C=C1)C1=C(Cl)C=CC=C1</t>
  </si>
  <si>
    <t>ClC1=CC(Cl)=C(C=C1)C1=C(Cl)C(Cl)=CC=C1</t>
  </si>
  <si>
    <t>ClC1=CC(=C(Cl)C(Cl)=C1)C1=C(Cl)C=CC=C1</t>
  </si>
  <si>
    <t>ClC1=CC(=C(Cl)C=C1)C1=C(Cl)C(Cl)=CC=C1</t>
  </si>
  <si>
    <t>ClC1=CC=C(Cl)C(=C1Cl)C1=C(Cl)C=CC=C1</t>
  </si>
  <si>
    <t>ClC1=CC=CC(=C1Cl)C1=C(Cl)C=CC=C1Cl</t>
  </si>
  <si>
    <t>ClC1=CC(Cl)=C(C=C1)C1=C(Cl)C=C(Cl)C=C1</t>
  </si>
  <si>
    <t>ClC1=CC(Cl)=C(C=C1Cl)C1=C(Cl)C=CC=C1</t>
  </si>
  <si>
    <t>ClC1=CC(Cl)=C(C=C1)C1=C(Cl)C=CC(Cl)=C1</t>
  </si>
  <si>
    <t>ClC1=CC(Cl)=C(C(Cl)=C1)C1=C(Cl)C=CC=C1</t>
  </si>
  <si>
    <t>ClC1=CC(Cl)=C(C=C1)C1=C(Cl)C=CC=C1Cl</t>
  </si>
  <si>
    <t>ClC1=CC(=C(Cl)C=C1)C1=C(Cl)C=CC(Cl)=C1</t>
  </si>
  <si>
    <t>ClC1=CC(=C(Cl)C=C1)C1=C(Cl)C=CC=C1Cl</t>
  </si>
  <si>
    <t>ClC1=CC=CC(Cl)=C1C1=C(Cl)C=CC=C1Cl</t>
  </si>
  <si>
    <t>ClC1=CC=CC(=C1)C1=C(Cl)C(Cl)=C(Cl)C=C1</t>
  </si>
  <si>
    <t>ClC1=CC=CC(=C1Cl)C1=CC(Cl)=C(Cl)C=C1</t>
  </si>
  <si>
    <t>ClC1=CC=CC(=C1)C1=C(Cl)C(Cl)=CC(Cl)=C1</t>
  </si>
  <si>
    <t>ClC1=CC(=CC(Cl)=C1)C1=C(Cl)C(Cl)=CC=C1</t>
  </si>
  <si>
    <t>ClC1=CC=CC(=C1)C1=C(Cl)C(Cl)=CC=C1Cl</t>
  </si>
  <si>
    <t>ClC1=CC=C(C=C1)C1=C(Cl)C(Cl)=C(Cl)C=C1</t>
  </si>
  <si>
    <t>ClC1=CC(=C(Cl)C(Cl)=C1Cl)C1=CC=CC=C1</t>
  </si>
  <si>
    <t>ClC1=CC(Cl)=C(Cl)C(Cl)=C1C1=CC=CC=C1</t>
  </si>
  <si>
    <t>ClC1=CC=C(C=C1)C1=C(Cl)C(Cl)=CC(Cl)=C1</t>
  </si>
  <si>
    <t>ClC1=CC=C(C=C1)C1=C(Cl)C(Cl)=CC=C1Cl</t>
  </si>
  <si>
    <t>ClC1=CC(Cl)=C(Cl)C(=C1Cl)C1=CC=CC=C1</t>
  </si>
  <si>
    <t>ClC1=CC(Cl)=C(C=C1)C1=CC(Cl)=C(Cl)C=C1</t>
  </si>
  <si>
    <t>ClC1=CC=CC(=C1)C1=C(Cl)C=C(Cl)C(Cl)=C1</t>
  </si>
  <si>
    <t>ClC1=CC(Cl)=C(C=C1)C1=CC(Cl)=CC(Cl)=C1</t>
  </si>
  <si>
    <t>ClC1=CC=CC(=C1)C1=C(Cl)C=C(Cl)C=C1Cl</t>
  </si>
  <si>
    <t>ClC1=CC(=C(Cl)C=C1)C1=CC(Cl)=C(Cl)C=C1</t>
  </si>
  <si>
    <t>ClC1=CC=CC(Cl)=C1C1=CC(Cl)=C(Cl)C=C1</t>
  </si>
  <si>
    <t>ClC1=CC(=C(Cl)C=C1)C1=CC(Cl)=CC(Cl)=C1</t>
  </si>
  <si>
    <t>ClC1=CC(=CC(Cl)=C1)C1=C(Cl)C=CC=C1Cl</t>
  </si>
  <si>
    <t>ClC1=CC=C(C=C1)C1=C(Cl)C=C(Cl)C(Cl)=C1</t>
  </si>
  <si>
    <t>ClC1=CC=C(C=C1)C1=C(Cl)C=C(Cl)C=C1Cl</t>
  </si>
  <si>
    <t>ClC1=CC(=CC(Cl)=C1Cl)C1=C(Cl)C=CC=C1</t>
  </si>
  <si>
    <t>ClC1=C(Cl)C=C(C=C1)C1=CC(Cl)=C(Cl)C=C1</t>
  </si>
  <si>
    <t>ClC1=CC=CC(=C1)C1=CC(Cl)=C(Cl)C(Cl)=C1</t>
  </si>
  <si>
    <t>ClC1=CC(=CC(Cl)=C1)C1=CC(Cl)=C(Cl)C=C1</t>
  </si>
  <si>
    <t>ClC1=CC(=CC(Cl)=C1)C1=CC(Cl)=CC(Cl)=C1</t>
  </si>
  <si>
    <t>ClC1=CC=C(C=C1)C1=CC(Cl)=C(Cl)C(Cl)=C1</t>
  </si>
  <si>
    <t>ClC1=CC=CC(=C1Cl)C1=C(Cl)C(Cl)=C(Cl)C=C1</t>
  </si>
  <si>
    <t>ClC1=CC(=C(Cl)C(Cl)=C1)C1=C(Cl)C(Cl)=CC=C1</t>
  </si>
  <si>
    <t>ClC1=CC=CC(=C1Cl)C1=C(Cl)C(Cl)=CC=C1Cl</t>
  </si>
  <si>
    <t>ClC1=CC(Cl)=C(C=C1)C1=C(Cl)C(Cl)=C(Cl)C=C1</t>
  </si>
  <si>
    <t>ClC1=CC(=C(Cl)C(Cl)=C1Cl)C1=C(Cl)C=CC=C1</t>
  </si>
  <si>
    <t>ClC1=CC(=C(Cl)C=C1)C1=C(Cl)C(Cl)=C(Cl)C=C1</t>
  </si>
  <si>
    <t>ClC1=CC(Cl)=C(Cl)C(Cl)=C1C1=C(Cl)C=CC=C1</t>
  </si>
  <si>
    <t>ClC1=CC=CC(Cl)=C1C1=C(Cl)C(Cl)=C(Cl)C=C1</t>
  </si>
  <si>
    <t>ClC1=CC(Cl)=C(C=C1)C1=C(Cl)C(Cl)=CC(Cl)=C1</t>
  </si>
  <si>
    <t>ClC1=CC(Cl)=C(C=C1)C1=C(Cl)C(Cl)=CC=C1Cl</t>
  </si>
  <si>
    <t>ClC1=CC(=C(Cl)C=C1)C1=C(Cl)C(Cl)=CC(Cl)=C1</t>
  </si>
  <si>
    <t>ClC1=CC(Cl)=C(Cl)C(=C1Cl)C1=C(Cl)C=CC=C1</t>
  </si>
  <si>
    <t>ClC1=CC(=C(Cl)C(Cl)=C1)C1=C(Cl)C=CC=C1Cl</t>
  </si>
  <si>
    <t>ClC1=CC(=C(Cl)C=C1)C1=C(Cl)C(Cl)=CC=C1Cl</t>
  </si>
  <si>
    <t>ClC1=CC=C(Cl)C(=C1Cl)C1=C(Cl)C=CC=C1Cl</t>
  </si>
  <si>
    <t>ClC1=CC(Cl)=C(C=C1Cl)C1=C(Cl)C(Cl)=CC=C1</t>
  </si>
  <si>
    <t>ClC1=CC(Cl)=C(C(Cl)=C1)C1=C(Cl)C(Cl)=CC=C1</t>
  </si>
  <si>
    <t>ClC1=CC(Cl)=C(C=C1)C1=C(Cl)C=C(Cl)C(Cl)=C1</t>
  </si>
  <si>
    <t>ClC1=CC(Cl)=C(C=C1)C1=C(Cl)C=C(Cl)C=C1Cl</t>
  </si>
  <si>
    <t>ClC1=CC(=C(Cl)C=C1)C1=C(Cl)C=C(Cl)C(Cl)=C1</t>
  </si>
  <si>
    <t>ClC1=CC(Cl)=C(C=C1Cl)C1=C(Cl)C=CC=C1Cl</t>
  </si>
  <si>
    <t>ClC1=CC(=C(Cl)C=C1)C1=C(Cl)C=C(Cl)C=C1Cl</t>
  </si>
  <si>
    <t>ClC1=CC(Cl)=C(C(Cl)=C1)C1=C(Cl)C=CC=C1Cl</t>
  </si>
  <si>
    <t>ClC1=C(Cl)C=C(C=C1)C1=C(Cl)C(Cl)=C(Cl)C=C1</t>
  </si>
  <si>
    <t>ClC1=CC=CC(=C1)C1=C(Cl)C(Cl)=C(Cl)C(Cl)=C1</t>
  </si>
  <si>
    <t>ClC1=CC(=C(Cl)C(Cl)=C1)C1=CC(Cl)=C(Cl)C=C1</t>
  </si>
  <si>
    <t>ClC1=CC(=CC(Cl)=C1)C1=C(Cl)C(Cl)=C(Cl)C=C1</t>
  </si>
  <si>
    <t>ClC1=CC=CC(=C1)C1=C(Cl)C(Cl)=C(Cl)C=C1Cl</t>
  </si>
  <si>
    <t>ClC1=CC=C(Cl)C(=C1Cl)C1=CC(Cl)=C(Cl)C=C1</t>
  </si>
  <si>
    <t>ClC1=CC(=CC(Cl)=C1)C1=C(Cl)C(Cl)=CC(Cl)=C1</t>
  </si>
  <si>
    <t>ClC1=CC=CC(=C1)C1=C(Cl)C(Cl)=CC(Cl)=C1Cl</t>
  </si>
  <si>
    <t>ClC1=CC(=CC(Cl)=C1)C1=C(Cl)C(Cl)=CC=C1Cl</t>
  </si>
  <si>
    <t>ClC1=CC=C(C=C1)C1=C(Cl)C(Cl)=C(Cl)C(Cl)=C1</t>
  </si>
  <si>
    <t>ClC1=CC=C(C=C1)C1=C(Cl)C(Cl)=C(Cl)C=C1Cl</t>
  </si>
  <si>
    <t>ClC1=C(Cl)C(Cl)=C(C(Cl)=C1Cl)C1=CC=CC=C1</t>
  </si>
  <si>
    <t>ClC1=CC=C(C=C1)C1=C(Cl)C(Cl)=CC(Cl)=C1Cl</t>
  </si>
  <si>
    <t>ClC1=CC(Cl)=C(C=C1Cl)C1=CC(Cl)=C(Cl)C=C1</t>
  </si>
  <si>
    <t>ClC1=CC(Cl)=C(C(Cl)=C1)C1=CC(Cl)=C(Cl)C=C1</t>
  </si>
  <si>
    <t>ClC1=CC(=CC(Cl)=C1)C1=C(Cl)C=C(Cl)C(Cl)=C1</t>
  </si>
  <si>
    <t>ClC1=CC(Cl)=C(C(Cl)=C1)C1=CC(Cl)=CC(Cl)=C1</t>
  </si>
  <si>
    <t>ClC1=CC=CC(=C1Cl)C1=CC(Cl)=C(Cl)C(Cl)=C1</t>
  </si>
  <si>
    <t>ClC1=CC(Cl)=C(C=C1)C1=CC(Cl)=C(Cl)C(Cl)=C1</t>
  </si>
  <si>
    <t>ClC1=CC(=C(Cl)C=C1)C1=CC(Cl)=C(Cl)C(Cl)=C1</t>
  </si>
  <si>
    <t>ClC1=CC(=CC(Cl)=C1Cl)C1=C(Cl)C=CC=C1Cl</t>
  </si>
  <si>
    <t>ClC1=CC(=CC(Cl)=C1Cl)C1=CC(Cl)=C(Cl)C=C1</t>
  </si>
  <si>
    <t>ClC1=CC(=CC(Cl)=C1)C1=CC(Cl)=C(Cl)C(Cl)=C1</t>
  </si>
  <si>
    <t>ClC1=C(Cl)C(Cl)=C(C=C1)C1=C(Cl)C(Cl)=C(Cl)C=C1</t>
  </si>
  <si>
    <t>ClC1=CC=CC(=C1Cl)C1=C(Cl)C(Cl)=C(Cl)C(Cl)=C1</t>
  </si>
  <si>
    <t>ClC1=CC(=C(Cl)C(Cl)=C1)C1=C(Cl)C(Cl)=C(Cl)C=C1</t>
  </si>
  <si>
    <t>ClC1=CC=CC(=C1Cl)C1=C(Cl)C(Cl)=C(Cl)C=C1Cl</t>
  </si>
  <si>
    <t>ClC1=CC=C(Cl)C(=C1Cl)C1=C(Cl)C(Cl)=C(Cl)C=C1</t>
  </si>
  <si>
    <t>ClC1=CC(=C(Cl)C(Cl)=C1)C1=C(Cl)C(Cl)=CC(Cl)=C1</t>
  </si>
  <si>
    <t>ClC1=CC=CC(=C1Cl)C1=C(Cl)C(Cl)=CC(Cl)=C1Cl</t>
  </si>
  <si>
    <t>ClC1=CC(=C(Cl)C(Cl)=C1)C1=C(Cl)C(Cl)=CC=C1Cl</t>
  </si>
  <si>
    <t>ClC1=CC=C(Cl)C(=C1Cl)C1=C(Cl)C(Cl)=CC=C1Cl</t>
  </si>
  <si>
    <t>ClC1=CC(Cl)=C(C=C1)C1=C(Cl)C(Cl)=C(Cl)C(Cl)=C1</t>
  </si>
  <si>
    <t>ClC1=CC(Cl)=C(C=C1Cl)C1=C(Cl)C(Cl)=C(Cl)C=C1</t>
  </si>
  <si>
    <t>ClC1=CC(Cl)=C(C=C1)C1=C(Cl)C(Cl)=C(Cl)C=C1Cl</t>
  </si>
  <si>
    <t>ClC1=CC(Cl)=C(C(Cl)=C1)C1=C(Cl)C(Cl)=C(Cl)C=C1</t>
  </si>
  <si>
    <t>ClC1=CC(=C(Cl)C=C1)C1=C(Cl)C(Cl)=C(Cl)C(Cl)=C1</t>
  </si>
  <si>
    <t>ClC1=C(C=CC=C1)C1=C(Cl)C(Cl)=C(Cl)C(Cl)=C1Cl</t>
  </si>
  <si>
    <t>ClC1=CC(=C(Cl)C(Cl)=C1Cl)C1=C(Cl)C=CC=C1Cl</t>
  </si>
  <si>
    <t>ClC1=CC(=C(Cl)C=C1)C1=C(Cl)C(Cl)=C(Cl)C=C1Cl</t>
  </si>
  <si>
    <t>ClC1=CC=CC(Cl)=C1C1=C(Cl)C(Cl)=C(Cl)C=C1Cl</t>
  </si>
  <si>
    <t>ClC1=CC(=C(Cl)C(Cl)=C1)C1=C(Cl)C=C(Cl)C(Cl)=C1</t>
  </si>
  <si>
    <t>ClC1=CC(Cl)=C(C=C1)C1=C(Cl)C(Cl)=CC(Cl)=C1Cl</t>
  </si>
  <si>
    <t>ClC1=CC(Cl)=C(C(Cl)=C1)C1=C(Cl)C(Cl)=CC(Cl)=C1</t>
  </si>
  <si>
    <t>ClC1=CC(Cl)=C(C=C1Cl)C1=C(Cl)C(Cl)=CC=C1Cl</t>
  </si>
  <si>
    <t>ClC1=CC(Cl)=C(C(Cl)=C1)C1=C(Cl)C(Cl)=CC=C1Cl</t>
  </si>
  <si>
    <t>ClC1=CC(=C(Cl)C=C1)C1=C(Cl)C(Cl)=CC(Cl)=C1Cl</t>
  </si>
  <si>
    <t>ClC1=CC(Cl)=C(Cl)C(=C1Cl)C1=C(Cl)C=CC=C1Cl</t>
  </si>
  <si>
    <t>ClC1=CC(Cl)=C(C=C1Cl)C1=C(Cl)C=C(Cl)C(Cl)=C1</t>
  </si>
  <si>
    <t>ClC1=CC(Cl)=C(C(Cl)=C1)C1=C(Cl)C=C(Cl)C(Cl)=C1</t>
  </si>
  <si>
    <t>ClC1=CC(Cl)=C(C(Cl)=C1)C1=C(Cl)C=C(Cl)C=C1Cl</t>
  </si>
  <si>
    <t>ClC1=CC(=C(Cl)C(Cl)=C1Cl)C1=CC(Cl)=C(Cl)C=C1</t>
  </si>
  <si>
    <t>ClC1=CC(=CC(Cl)=C1Cl)C1=C(Cl)C(Cl)=C(Cl)C=C1</t>
  </si>
  <si>
    <t>ClC1=CC(Cl)=C(Cl)C(Cl)=C1C1=CC(Cl)=C(Cl)C=C1</t>
  </si>
  <si>
    <t>ClC1=CC(=CC(Cl)=C1)C1=C(Cl)C(Cl)=C(Cl)C(Cl)=C1</t>
  </si>
  <si>
    <t>ClC1=CC=CC(=C1)C1=C(Cl)C(Cl)=C(Cl)C(Cl)=C1Cl</t>
  </si>
  <si>
    <t>ClC1=CC(=CC(Cl)=C1)C1=C(Cl)C(Cl)=C(Cl)C=C1Cl</t>
  </si>
  <si>
    <t>ClC1=CC(=C(Cl)C(Cl)=C1)C1=CC(Cl)=C(Cl)C(Cl)=C1</t>
  </si>
  <si>
    <t>ClC1=CC(Cl)=C(Cl)C(=C1Cl)C1=CC(Cl)=C(Cl)C=C1</t>
  </si>
  <si>
    <t>ClC1=CC=C(Cl)C(=C1Cl)C1=CC(Cl)=C(Cl)C(Cl)=C1</t>
  </si>
  <si>
    <t>ClC1=CC(=CC(Cl)=C1)C1=C(Cl)C(Cl)=CC(Cl)=C1Cl</t>
  </si>
  <si>
    <t>ClC1=CC=C(C=C1)C1=C(Cl)C(Cl)=C(Cl)C(Cl)=C1Cl</t>
  </si>
  <si>
    <t>ClC1=CC(Cl)=C(C=C1Cl)C1=CC(Cl)=C(Cl)C(Cl)=C1</t>
  </si>
  <si>
    <t>ClC1=CC(Cl)=C(C(Cl)=C1)C1=CC(Cl)=C(Cl)C(Cl)=C1</t>
  </si>
  <si>
    <t>ClC1=CC(=CC(Cl)=C1Cl)C1=CC(Cl)=C(Cl)C(Cl)=C1</t>
  </si>
  <si>
    <t>ClC1=CC(=C(Cl)C(Cl)=C1Cl)C1=C(Cl)C(Cl)=C(Cl)C=C1</t>
  </si>
  <si>
    <t>ClC1=CC(Cl)=C(Cl)C(Cl)=C1C1=C(Cl)C(Cl)=C(Cl)C=C1</t>
  </si>
  <si>
    <t>ClC1=CC(=C(Cl)C(Cl)=C1)C1=C(Cl)C(Cl)=C(Cl)C(Cl)=C1</t>
  </si>
  <si>
    <t>ClC1=CC=CC(=C1Cl)C1=C(Cl)C(Cl)=C(Cl)C(Cl)=C1Cl</t>
  </si>
  <si>
    <t>ClC1=CC=C(Cl)C(=C1Cl)C1=C(Cl)C(Cl)=C(Cl)C(Cl)=C1</t>
  </si>
  <si>
    <t>ClC1=CC(=C(Cl)C(Cl)=C1)C1=C(Cl)C(Cl)=C(Cl)C=C1Cl</t>
  </si>
  <si>
    <t>ClC1=CC=C(Cl)C(=C1Cl)C1=C(Cl)C(Cl)=C(Cl)C=C1Cl</t>
  </si>
  <si>
    <t>ClC1=CC(Cl)=C(Cl)C(=C1Cl)C1=C(Cl)C(Cl)=C(Cl)C=C1</t>
  </si>
  <si>
    <t>ClC1=CC(=C(Cl)C(Cl)=C1)C1=C(Cl)C(Cl)=CC(Cl)=C1Cl</t>
  </si>
  <si>
    <t>ClC1=CC=C(Cl)C(=C1Cl)C1=C(Cl)C(Cl)=CC(Cl)=C1Cl</t>
  </si>
  <si>
    <t>ClC1=CC(Cl)=C(C=C1Cl)C1=C(Cl)C(Cl)=C(Cl)C(Cl)=C1</t>
  </si>
  <si>
    <t>ClC1=CC(Cl)=C(C=C1)C1=C(Cl)C(Cl)=C(Cl)C(Cl)=C1Cl</t>
  </si>
  <si>
    <t>ClC1=CC(Cl)=C(C(Cl)=C1)C1=C(Cl)C(Cl)=C(Cl)C(Cl)=C1</t>
  </si>
  <si>
    <t>ClC1=CC(Cl)=C(C=C1Cl)C1=C(Cl)C(Cl)=C(Cl)C=C1Cl</t>
  </si>
  <si>
    <t>ClC1=CC(Cl)=C(C(Cl)=C1)C1=C(Cl)C(Cl)=C(Cl)C=C1Cl</t>
  </si>
  <si>
    <t>ClC1=CC(=C(Cl)C=C1)C1=C(Cl)C(Cl)=C(Cl)C(Cl)=C1Cl</t>
  </si>
  <si>
    <t>ClC1=CC=CC(Cl)=C1C1=C(Cl)C(Cl)=C(Cl)C(Cl)=C1Cl</t>
  </si>
  <si>
    <t>ClC1=CC(Cl)=C(C=C1Cl)C1=C(Cl)C(Cl)=CC(Cl)=C1Cl</t>
  </si>
  <si>
    <t>ClC1=CC(Cl)=C(C(Cl)=C1)C1=C(Cl)C(Cl)=CC(Cl)=C1Cl</t>
  </si>
  <si>
    <t>ClC1=CC(=CC(Cl)=C1Cl)C1=C(Cl)C(Cl)=C(Cl)C(Cl)=C1</t>
  </si>
  <si>
    <t>ClC1=C(Cl)C=C(C=C1)C1=C(Cl)C(Cl)=C(Cl)C(Cl)=C1Cl</t>
  </si>
  <si>
    <t>ClC1=CC(=CC(Cl)=C1Cl)C1=C(Cl)C(Cl)=C(Cl)C=C1Cl</t>
  </si>
  <si>
    <t>ClC1=CC(=CC(Cl)=C1)C1=C(Cl)C(Cl)=C(Cl)C(Cl)=C1Cl</t>
  </si>
  <si>
    <t>ClC1=CC(=CC(Cl)=C1Cl)C1=C(Cl)C(Cl)=CC(Cl)=C1Cl</t>
  </si>
  <si>
    <t>ClC1=CC(=C(Cl)C(Cl)=C1Cl)C1=C(Cl)C(Cl)=C(Cl)C(Cl)=C1</t>
  </si>
  <si>
    <t>ClC1=C(Cl)C(Cl)=C(C=C1)C1=C(Cl)C(Cl)=C(Cl)C(Cl)=C1Cl</t>
  </si>
  <si>
    <t>ClC1=CC(=C(Cl)C(Cl)=C1Cl)C1=C(Cl)C(Cl)=C(Cl)C=C1Cl</t>
  </si>
  <si>
    <t>ClC1=CC(Cl)=C(Cl)C(Cl)=C1C1=C(Cl)C(Cl)=C(Cl)C=C1Cl</t>
  </si>
  <si>
    <t>ClC1=CC(=C(Cl)C(Cl)=C1)C1=C(Cl)C(Cl)=C(Cl)C(Cl)=C1Cl</t>
  </si>
  <si>
    <t>ClC1=CC(=C(Cl)C(Cl)=C1Cl)C1=C(Cl)C(Cl)=CC(Cl)=C1Cl</t>
  </si>
  <si>
    <t>ClC1=CC=C(Cl)C(=C1Cl)C1=C(Cl)C(Cl)=C(Cl)C(Cl)=C1Cl</t>
  </si>
  <si>
    <t>ClC1=CC(Cl)=C(Cl)C(=C1Cl)C1=C(Cl)C(Cl)=C(Cl)C=C1Cl</t>
  </si>
  <si>
    <t>ClC1=CC(Cl)=C(Cl)C(=C1Cl)C1=C(Cl)C(Cl)=CC(Cl)=C1Cl</t>
  </si>
  <si>
    <t>ClC1=CC(Cl)=C(C=C1Cl)C1=C(Cl)C(Cl)=C(Cl)C(Cl)=C1Cl</t>
  </si>
  <si>
    <t>ClC1=CC(Cl)=C(C(Cl)=C1)C1=C(Cl)C(Cl)=C(Cl)C(Cl)=C1Cl</t>
  </si>
  <si>
    <t>ClC1=CC(=CC(Cl)=C1Cl)C1=C(Cl)C(Cl)=C(Cl)C(Cl)=C1Cl</t>
  </si>
  <si>
    <t>ClC1=CC(=C(Cl)C(Cl)=C1Cl)C1=C(Cl)C(Cl)=C(Cl)C(Cl)=C1Cl</t>
  </si>
  <si>
    <t>ClC1=CC(Cl)=C(Cl)C(Cl)=C1C1=C(Cl)C(Cl)=C(Cl)C(Cl)=C1Cl</t>
  </si>
  <si>
    <t>ClC1=CC(Cl)=C(Cl)C(=C1Cl)C1=C(Cl)C(Cl)=C(Cl)C(Cl)=C1Cl</t>
  </si>
  <si>
    <t>ClC1=C(Cl)C(Cl)=C(C(Cl)=C1Cl)C1=C(Cl)C(Cl)=C(Cl)C(Cl)=C1Cl</t>
  </si>
  <si>
    <t>O(C1=CC=CC=C1)C1=CC=CC=C1</t>
  </si>
  <si>
    <t>BrC1=C(OC2=CC=CC=C2)C=CC=C1</t>
  </si>
  <si>
    <t>BrC1=CC=CC(OC2=CC=CC=C2)=C1</t>
  </si>
  <si>
    <t>BrC1=CC=C(OC2=CC=CC=C2)C=C1</t>
  </si>
  <si>
    <t>BrC1=C(OC2=C(Br)C=CC=C2)C=CC=C1</t>
  </si>
  <si>
    <t>BrC1=CC=CC(OC2=CC=CC=C2)=C1Br</t>
  </si>
  <si>
    <t>BrC1=CC=CC(OC2=C(Br)C=CC=C2)=C1</t>
  </si>
  <si>
    <t>BrC1=CC(Br)=C(OC2=CC=CC=C2)C=C1</t>
  </si>
  <si>
    <t>BrC1=CC=C(OC2=C(Br)C=CC=C2)C=C1</t>
  </si>
  <si>
    <t>BrC1=CC(OC2=CC=CC=C2)=C(Br)C=C1</t>
  </si>
  <si>
    <t>BrC1=CC=CC(Br)=C1OC1=CC=CC=C1</t>
  </si>
  <si>
    <t>BrC1=CC(OC2=CC(Br)=CC=C2)=CC=C1</t>
  </si>
  <si>
    <t>BrC1=C(Br)C=C(OC2=CC=CC=C2)C=C1</t>
  </si>
  <si>
    <t>BrC1=CC=C(OC2=CC=CC(Br)=C2)C=C1</t>
  </si>
  <si>
    <t>BrC1=CC(OC2=CC=CC=C2)=CC(Br)=C1</t>
  </si>
  <si>
    <t>BrC1=CC=C(OC2=CC=C(Br)C=C2)C=C1</t>
  </si>
  <si>
    <t>BrC1=CC=CC(OC2=C(Br)C=CC=C2)=C1Br</t>
  </si>
  <si>
    <t>BrC1=CC(Br)=C(OC2=C(Br)C=CC=C2)C=C1</t>
  </si>
  <si>
    <t>BrC1=CC(OC2=C(Br)C=CC=C2)=C(Br)C=C1</t>
  </si>
  <si>
    <t>BrC1=CC=CC(Br)=C1OC1=C(Br)C=CC=C1</t>
  </si>
  <si>
    <t>BrC1=CC=CC(OC2=C(Br)C(Br)=CC=C2)=C1</t>
  </si>
  <si>
    <t>BrC1=C(Br)C(Br)=C(OC2=CC=CC=C2)C=C1</t>
  </si>
  <si>
    <t>BrC1=CC=C(OC2=C(Br)C(Br)=CC=C2)C=C1</t>
  </si>
  <si>
    <t>BrC1=CC(OC2=CC=CC=C2)=C(Br)C(Br)=C1</t>
  </si>
  <si>
    <t>BrC1=CC=C(Br)C(OC2=CC=CC=C2)=C1Br</t>
  </si>
  <si>
    <t>BrC1=CC(Br)=C(OC2=CC(Br)=CC=C2)C=C1</t>
  </si>
  <si>
    <t>BrC1=CC(OC2=CC(Br)=CC=C2)=C(Br)C=C1</t>
  </si>
  <si>
    <t>BrC1=CC=CC(OC2=C(Br)C=CC=C2Br)=C1</t>
  </si>
  <si>
    <t>BrC1=CC=C(OC2=C(Br)C=C(Br)C=C2)C=C1</t>
  </si>
  <si>
    <t>BrC1=CC(Br)=C(OC2=CC=CC=C2)C=C1Br</t>
  </si>
  <si>
    <t>BrC1=CC(Br)=C(OC2=CC=CC=C2)C(Br)=C1</t>
  </si>
  <si>
    <t>BrC1=CC=C(OC2=C(Br)C=CC(Br)=C2)C=C1</t>
  </si>
  <si>
    <t>BrC1=CC=C(OC2=C(Br)C=CC=C2Br)C=C1</t>
  </si>
  <si>
    <t>BrC1=C(Br)C=C(OC2=C(Br)C=CC=C2)C=C1</t>
  </si>
  <si>
    <t>BrC1=CC(OC2=C(Br)C=CC=C2)=CC(Br)=C1</t>
  </si>
  <si>
    <t>BrC1=CC=CC(OC2=CC(Br)=C(Br)C=C2)=C1</t>
  </si>
  <si>
    <t>BrC1=CC=CC(OC2=CC(Br)=CC(Br)=C2)=C1</t>
  </si>
  <si>
    <t>BrC1=CC=C(OC2=CC(Br)=C(Br)C=C2)C=C1</t>
  </si>
  <si>
    <t>BrC1=CC(OC2=CC=CC=C2)=CC(Br)=C1Br</t>
  </si>
  <si>
    <t>BrC1=CC=C(OC2=CC(Br)=CC(Br)=C2)C=C1</t>
  </si>
  <si>
    <t>BrC1=CC=CC(OC2=C(Br)C(Br)=CC=C2)=C1Br</t>
  </si>
  <si>
    <t>BrC1=C(Br)C(Br)=C(OC2=C(Br)C=CC=C2)C=C1</t>
  </si>
  <si>
    <t>BrC1=CC(Br)=C(OC2=C(Br)C(Br)=CC=C2)C=C1</t>
  </si>
  <si>
    <t>BrC1=CC(OC2=C(Br)C=CC=C2)=C(Br)C(Br)=C1</t>
  </si>
  <si>
    <t>BrC1=CC(OC2=C(Br)C(Br)=CC=C2)=C(Br)C=C1</t>
  </si>
  <si>
    <t>BrC1=CC=C(Br)C(OC2=C(Br)C=CC=C2)=C1Br</t>
  </si>
  <si>
    <t>BrC1=CC=CC(OC2=C(Br)C=CC=C2Br)=C1Br</t>
  </si>
  <si>
    <t>BrC1=CC(Br)=C(OC2=C(Br)C=C(Br)C=C2)C=C1</t>
  </si>
  <si>
    <t>BrC1=CC(Br)=C(OC2=C(Br)C=CC=C2)C=C1Br</t>
  </si>
  <si>
    <t>BrC1=CC(Br)=C(OC2=C(Br)C=CC(Br)=C2)C=C1</t>
  </si>
  <si>
    <t>BrC1=CC(Br)=C(OC2=C(Br)C=CC=C2)C(Br)=C1</t>
  </si>
  <si>
    <t>BrC1=CC(Br)=C(OC2=C(Br)C=CC=C2Br)C=C1</t>
  </si>
  <si>
    <t>BrC1=CC(OC2=C(Br)C=CC(Br)=C2)=C(Br)C=C1</t>
  </si>
  <si>
    <t>BrC1=CC(OC2=C(Br)C=CC=C2Br)=C(Br)C=C1</t>
  </si>
  <si>
    <t>BrC1=CC=CC(Br)=C1OC1=C(Br)C=CC=C1Br</t>
  </si>
  <si>
    <t>BrC1=CC=CC(OC2=C(Br)C(Br)=C(Br)C=C2)=C1</t>
  </si>
  <si>
    <t>BrC1=CC=CC(OC2=CC(Br)=C(Br)C=C2)=C1Br</t>
  </si>
  <si>
    <t>BrC1=CC=CC(OC2=C(Br)C(Br)=CC(Br)=C2)=C1</t>
  </si>
  <si>
    <t>BrC1=CC(OC2=C(Br)C(Br)=CC=C2)=CC(Br)=C1</t>
  </si>
  <si>
    <t>BrC1=CC=CC(OC2=C(Br)C(Br)=CC=C2Br)=C1</t>
  </si>
  <si>
    <t>BrC1=CC=C(OC2=C(Br)C(Br)=C(Br)C=C2)C=C1</t>
  </si>
  <si>
    <t>BrC1=CC(OC2=CC=CC=C2)=C(Br)C(Br)=C1Br</t>
  </si>
  <si>
    <t>BrC1=CC(Br)=C(Br)C(Br)=C1OC1=CC=CC=C1</t>
  </si>
  <si>
    <t>BrC1=CC=C(OC2=C(Br)C(Br)=CC(Br)=C2)C=C1</t>
  </si>
  <si>
    <t>BrC1=CC=C(OC2=C(Br)C(Br)=CC=C2Br)C=C1</t>
  </si>
  <si>
    <t>BrC1=CC(Br)=C(Br)C(OC2=CC=CC=C2)=C1Br</t>
  </si>
  <si>
    <t>BrC1=CC(Br)=C(OC2=CC(Br)=C(Br)C=C2)C=C1</t>
  </si>
  <si>
    <t>BrC1=CC=CC(OC2=C(Br)C=C(Br)C(Br)=C2)=C1</t>
  </si>
  <si>
    <t>BrC1=CC(Br)=C(OC2=CC(Br)=CC(Br)=C2)C=C1</t>
  </si>
  <si>
    <t>BrC1=CC=CC(OC2=C(Br)C=C(Br)C=C2Br)=C1</t>
  </si>
  <si>
    <t>BrC1=CC(OC2=CC(Br)=C(Br)C=C2)=C(Br)C=C1</t>
  </si>
  <si>
    <t>BrC1=CC=CC(Br)=C1OC1=CC(Br)=C(Br)C=C1</t>
  </si>
  <si>
    <t>BrC1=CC(OC2=CC(Br)=CC(Br)=C2)=C(Br)C=C1</t>
  </si>
  <si>
    <t>BrC1=CC(OC2=C(Br)C=CC=C2Br)=CC(Br)=C1</t>
  </si>
  <si>
    <t>BrC1=CC=C(OC2=C(Br)C=C(Br)C(Br)=C2)C=C1</t>
  </si>
  <si>
    <t>BrC1=CC=C(OC2=C(Br)C=C(Br)C=C2Br)C=C1</t>
  </si>
  <si>
    <t>BrC1=CC(OC2=C(Br)C=CC=C2)=CC(Br)=C1Br</t>
  </si>
  <si>
    <t>BrC1=C(Br)C=C(OC2=CC(Br)=C(Br)C=C2)C=C1</t>
  </si>
  <si>
    <t>BrC1=CC=CC(OC2=CC(Br)=C(Br)C(Br)=C2)=C1</t>
  </si>
  <si>
    <t>BrC1=CC(OC2=CC(Br)=C(Br)C=C2)=CC(Br)=C1</t>
  </si>
  <si>
    <t>BrC1=CC(OC2=CC(Br)=CC(Br)=C2)=CC(Br)=C1</t>
  </si>
  <si>
    <t>BrC1=CC=C(OC2=CC(Br)=C(Br)C(Br)=C2)C=C1</t>
  </si>
  <si>
    <t>BrC1=CC=CC(OC2=C(Br)C(Br)=C(Br)C=C2)=C1Br</t>
  </si>
  <si>
    <t>BrC1=CC(OC2=C(Br)C(Br)=CC=C2)=C(Br)C(Br)=C1</t>
  </si>
  <si>
    <t>BrC1=CC=CC(OC2=C(Br)C(Br)=CC=C2Br)=C1Br</t>
  </si>
  <si>
    <t>BrC1=CC(Br)=C(OC2=C(Br)C(Br)=C(Br)C=C2)C=C1</t>
  </si>
  <si>
    <t>BrC1=CC(OC2=C(Br)C=CC=C2)=C(Br)C(Br)=C1Br</t>
  </si>
  <si>
    <t>BrC1=CC(OC2=C(Br)C(Br)=C(Br)C=C2)=C(Br)C=C1</t>
  </si>
  <si>
    <t>BrC1=CC(Br)=C(Br)C(Br)=C1OC1=C(Br)C=CC=C1</t>
  </si>
  <si>
    <t>BrC1=CC=CC(Br)=C1OC1=C(Br)C(Br)=C(Br)C=C1</t>
  </si>
  <si>
    <t>BrC1=CC(Br)=C(OC2=C(Br)C(Br)=CC(Br)=C2)C=C1</t>
  </si>
  <si>
    <t>BrC1=CC(Br)=C(OC2=C(Br)C(Br)=CC=C2Br)C=C1</t>
  </si>
  <si>
    <t>BrC1=CC(OC2=C(Br)C(Br)=CC(Br)=C2)=C(Br)C=C1</t>
  </si>
  <si>
    <t>BrC1=CC(Br)=C(Br)C(OC2=C(Br)C=CC=C2)=C1Br</t>
  </si>
  <si>
    <t>BrC1=CC(OC2=C(Br)C=CC=C2Br)=C(Br)C(Br)=C1</t>
  </si>
  <si>
    <t>BrC1=CC(OC2=C(Br)C(Br)=CC=C2Br)=C(Br)C=C1</t>
  </si>
  <si>
    <t>BrC1=CC=C(Br)C(OC2=C(Br)C=CC=C2Br)=C1Br</t>
  </si>
  <si>
    <t>BrC1=CC(Br)=C(OC2=C(Br)C(Br)=CC=C2)C=C1Br</t>
  </si>
  <si>
    <t>BrC1=CC(Br)=C(OC2=C(Br)C(Br)=CC=C2)C(Br)=C1</t>
  </si>
  <si>
    <t>BrC1=CC(Br)=C(OC2=C(Br)C=C(Br)C(Br)=C2)C=C1</t>
  </si>
  <si>
    <t>BrC1=CC(Br)=C(OC2=C(Br)C=C(Br)C=C2Br)C=C1</t>
  </si>
  <si>
    <t>BrC1=CC(OC2=C(Br)C=C(Br)C(Br)=C2)=C(Br)C=C1</t>
  </si>
  <si>
    <t>BrC1=CC(Br)=C(OC2=C(Br)C=CC=C2Br)C=C1Br</t>
  </si>
  <si>
    <t>BrC1=CC(OC2=C(Br)C=C(Br)C=C2Br)=C(Br)C=C1</t>
  </si>
  <si>
    <t>BrC1=CC(Br)=C(OC2=C(Br)C=CC=C2Br)C(Br)=C1</t>
  </si>
  <si>
    <t>BrC1=C(Br)C=C(OC2=C(Br)C(Br)=C(Br)C=C2)C=C1</t>
  </si>
  <si>
    <t>BrC1=CC=CC(OC2=C(Br)C(Br)=C(Br)C(Br)=C2)=C1</t>
  </si>
  <si>
    <t>BrC1=CC(OC2=CC(Br)=C(Br)C=C2)=C(Br)C(Br)=C1</t>
  </si>
  <si>
    <t>BrC1=CC(OC2=C(Br)C(Br)=C(Br)C=C2)=CC(Br)=C1</t>
  </si>
  <si>
    <t>BrC1=CC=CC(OC2=C(Br)C(Br)=C(Br)C=C2Br)=C1</t>
  </si>
  <si>
    <t>BrC1=CC=C(Br)C(OC2=CC(Br)=C(Br)C=C2)=C1Br</t>
  </si>
  <si>
    <t>BrC1=CC(OC2=C(Br)C(Br)=CC(Br)=C2)=CC(Br)=C1</t>
  </si>
  <si>
    <t>BrC1=CC=CC(OC2=C(Br)C(Br)=CC(Br)=C2Br)=C1</t>
  </si>
  <si>
    <t>BrC1=CC(OC2=C(Br)C(Br)=CC=C2Br)=CC(Br)=C1</t>
  </si>
  <si>
    <t>BrC1=CC=C(OC2=C(Br)C(Br)=C(Br)C(Br)=C2)C=C1</t>
  </si>
  <si>
    <t>BrC1=CC=C(OC2=C(Br)C(Br)=C(Br)C=C2Br)C=C1</t>
  </si>
  <si>
    <t>BrC1=C(Br)C(Br)=C(OC2=CC=CC=C2)C(Br)=C1Br</t>
  </si>
  <si>
    <t>BrC1=CC=C(OC2=C(Br)C(Br)=CC(Br)=C2Br)C=C1</t>
  </si>
  <si>
    <t>BrC1=CC(Br)=C(OC2=CC(Br)=C(Br)C=C2)C=C1Br</t>
  </si>
  <si>
    <t>BrC1=CC(Br)=C(OC2=CC(Br)=C(Br)C=C2)C(Br)=C1</t>
  </si>
  <si>
    <t>BrC1=CC(OC2=C(Br)C=C(Br)C(Br)=C2)=CC(Br)=C1</t>
  </si>
  <si>
    <t>BrC1=CC(Br)=C(OC2=CC(Br)=CC(Br)=C2)C(Br)=C1</t>
  </si>
  <si>
    <t>BrC1=CC=CC(OC2=CC(Br)=C(Br)C(Br)=C2)=C1Br</t>
  </si>
  <si>
    <t>BrC1=CC(Br)=C(OC2=CC(Br)=C(Br)C(Br)=C2)C=C1</t>
  </si>
  <si>
    <t>BrC1=CC(OC2=CC(Br)=C(Br)C(Br)=C2)=C(Br)C=C1</t>
  </si>
  <si>
    <t>BrC1=CC(OC2=C(Br)C=CC=C2Br)=CC(Br)=C1Br</t>
  </si>
  <si>
    <t>BrC1=CC(OC2=CC(Br)=C(Br)C=C2)=CC(Br)=C1Br</t>
  </si>
  <si>
    <t>BrC1=CC(OC2=CC(Br)=C(Br)C(Br)=C2)=CC(Br)=C1</t>
  </si>
  <si>
    <t>BrC1=C(Br)C(Br)=C(OC2=C(Br)C(Br)=C(Br)C=C2)C=C1</t>
  </si>
  <si>
    <t>BrC1=CC=CC(OC2=C(Br)C(Br)=C(Br)C(Br)=C2)=C1Br</t>
  </si>
  <si>
    <t>BrC1=CC(OC2=C(Br)C(Br)=C(Br)C=C2)=C(Br)C(Br)=C1</t>
  </si>
  <si>
    <t>BrC1=CC=CC(OC2=C(Br)C(Br)=C(Br)C=C2Br)=C1Br</t>
  </si>
  <si>
    <t>BrC1=CC=C(Br)C(OC2=C(Br)C(Br)=C(Br)C=C2)=C1Br</t>
  </si>
  <si>
    <t>BrC1=CC(OC2=C(Br)C(Br)=CC(Br)=C2)=C(Br)C(Br)=C1</t>
  </si>
  <si>
    <t>BrC1=CC=CC(OC2=C(Br)C(Br)=CC(Br)=C2Br)=C1Br</t>
  </si>
  <si>
    <t>BrC1=CC(OC2=C(Br)C(Br)=CC=C2Br)=C(Br)C(Br)=C1</t>
  </si>
  <si>
    <t>BrC1=CC=C(Br)C(OC2=C(Br)C(Br)=CC=C2Br)=C1Br</t>
  </si>
  <si>
    <t>BrC1=CC(Br)=C(OC2=C(Br)C(Br)=C(Br)C(Br)=C2)C=C1</t>
  </si>
  <si>
    <t>BrC1=CC(Br)=C(OC2=C(Br)C(Br)=C(Br)C=C2)C=C1Br</t>
  </si>
  <si>
    <t>BrC1=CC(Br)=C(OC2=C(Br)C(Br)=C(Br)C=C2Br)C=C1</t>
  </si>
  <si>
    <t>BrC1=CC(Br)=C(OC2=C(Br)C(Br)=C(Br)C=C2)C(Br)=C1</t>
  </si>
  <si>
    <t>BrC1=CC(OC2=C(Br)C(Br)=C(Br)C(Br)=C2)=C(Br)C=C1</t>
  </si>
  <si>
    <t>BrC1=C(OC2=C(Br)C(Br)=C(Br)C(Br)=C2Br)C=CC=C1</t>
  </si>
  <si>
    <t>BrC1=CC(OC2=C(Br)C=CC=C2Br)=C(Br)C(Br)=C1Br</t>
  </si>
  <si>
    <t>BrC1=CC(OC2=C(Br)C(Br)=C(Br)C=C2Br)=C(Br)C=C1</t>
  </si>
  <si>
    <t>BrC1=CC=CC(Br)=C1OC1=C(Br)C(Br)=C(Br)C=C1Br</t>
  </si>
  <si>
    <t>BrC1=CC(OC2=C(Br)C=C(Br)C(Br)=C2)=C(Br)C(Br)=C1</t>
  </si>
  <si>
    <t>BrC1=CC(Br)=C(OC2=C(Br)C(Br)=CC(Br)=C2Br)C=C1</t>
  </si>
  <si>
    <t>BrC1=CC(Br)=C(OC2=C(Br)C(Br)=CC(Br)=C2)C(Br)=C1</t>
  </si>
  <si>
    <t>BrC1=CC(Br)=C(OC2=C(Br)C(Br)=CC=C2Br)C=C1Br</t>
  </si>
  <si>
    <t>BrC1=CC(Br)=C(OC2=C(Br)C(Br)=CC=C2Br)C(Br)=C1</t>
  </si>
  <si>
    <t>BrC1=CC(OC2=C(Br)C(Br)=CC(Br)=C2Br)=C(Br)C=C1</t>
  </si>
  <si>
    <t>BrC1=CC(Br)=C(Br)C(OC2=C(Br)C=CC=C2Br)=C1Br</t>
  </si>
  <si>
    <t>BrC1=CC(Br)=C(OC2=C(Br)C=C(Br)C(Br)=C2)C=C1Br</t>
  </si>
  <si>
    <t>BrC1=CC(Br)=C(OC2=C(Br)C=C(Br)C(Br)=C2)C(Br)=C1</t>
  </si>
  <si>
    <t>BrC1=CC(Br)=C(OC2=C(Br)C=C(Br)C=C2Br)C(Br)=C1</t>
  </si>
  <si>
    <t>BrC1=CC(OC2=CC(Br)=C(Br)C=C2)=C(Br)C(Br)=C1Br</t>
  </si>
  <si>
    <t>BrC1=CC(OC2=C(Br)C(Br)=C(Br)C=C2)=CC(Br)=C1Br</t>
  </si>
  <si>
    <t>BrC1=CC(Br)=C(Br)C(Br)=C1OC1=CC(Br)=C(Br)C=C1</t>
  </si>
  <si>
    <t>BrC1=CC(OC2=C(Br)C(Br)=C(Br)C(Br)=C2)=CC(Br)=C1</t>
  </si>
  <si>
    <t>BrC1=CC=CC(OC2=C(Br)C(Br)=C(Br)C(Br)=C2Br)=C1</t>
  </si>
  <si>
    <t>BrC1=CC(OC2=C(Br)C(Br)=C(Br)C=C2Br)=CC(Br)=C1</t>
  </si>
  <si>
    <t>BrC1=CC(OC2=CC(Br)=C(Br)C(Br)=C2)=C(Br)C(Br)=C1</t>
  </si>
  <si>
    <t>BrC1=CC(Br)=C(Br)C(OC2=CC(Br)=C(Br)C=C2)=C1Br</t>
  </si>
  <si>
    <t>BrC1=CC=C(Br)C(OC2=CC(Br)=C(Br)C(Br)=C2)=C1Br</t>
  </si>
  <si>
    <t>BrC1=CC(OC2=C(Br)C(Br)=CC(Br)=C2Br)=CC(Br)=C1</t>
  </si>
  <si>
    <t>BrC1=CC=C(OC2=C(Br)C(Br)=C(Br)C(Br)=C2Br)C=C1</t>
  </si>
  <si>
    <t>BrC1=CC(Br)=C(OC2=CC(Br)=C(Br)C(Br)=C2)C=C1Br</t>
  </si>
  <si>
    <t>BrC1=CC(Br)=C(OC2=CC(Br)=C(Br)C(Br)=C2)C(Br)=C1</t>
  </si>
  <si>
    <t>BrC1=CC(OC2=CC(Br)=C(Br)C(Br)=C2)=CC(Br)=C1Br</t>
  </si>
  <si>
    <t>BrC1=CC(OC2=C(Br)C(Br)=C(Br)C=C2)=C(Br)C(Br)=C1Br</t>
  </si>
  <si>
    <t>BrC1=CC(Br)=C(Br)C(Br)=C1OC1=C(Br)C(Br)=C(Br)C=C1</t>
  </si>
  <si>
    <t>BrC1=CC(OC2=C(Br)C(Br)=C(Br)C(Br)=C2)=C(Br)C(Br)=C1</t>
  </si>
  <si>
    <t>BrC1=CC=CC(OC2=C(Br)C(Br)=C(Br)C(Br)=C2Br)=C1Br</t>
  </si>
  <si>
    <t>BrC1=CC=C(Br)C(OC2=C(Br)C(Br)=C(Br)C(Br)=C2)=C1Br</t>
  </si>
  <si>
    <t>BrC1=CC(OC2=C(Br)C(Br)=C(Br)C=C2Br)=C(Br)C(Br)=C1</t>
  </si>
  <si>
    <t>BrC1=CC=C(Br)C(OC2=C(Br)C(Br)=C(Br)C=C2Br)=C1Br</t>
  </si>
  <si>
    <t>BrC1=CC(Br)=C(Br)C(OC2=C(Br)C(Br)=C(Br)C=C2)=C1Br</t>
  </si>
  <si>
    <t>BrC1=CC(OC2=C(Br)C(Br)=CC(Br)=C2Br)=C(Br)C(Br)=C1</t>
  </si>
  <si>
    <t>BrC1=CC=C(Br)C(OC2=C(Br)C(Br)=CC(Br)=C2Br)=C1Br</t>
  </si>
  <si>
    <t>BrC1=CC(Br)=C(OC2=C(Br)C(Br)=C(Br)C(Br)=C2)C=C1Br</t>
  </si>
  <si>
    <t>BrC1=CC(Br)=C(OC2=C(Br)C(Br)=C(Br)C(Br)=C2Br)C=C1</t>
  </si>
  <si>
    <t>BrC1=CC(Br)=C(OC2=C(Br)C(Br)=C(Br)C(Br)=C2)C(Br)=C1</t>
  </si>
  <si>
    <t>BrC1=CC(Br)=C(OC2=C(Br)C(Br)=C(Br)C=C2Br)C=C1Br</t>
  </si>
  <si>
    <t>BrC1=CC(Br)=C(OC2=C(Br)C(Br)=C(Br)C=C2Br)C(Br)=C1</t>
  </si>
  <si>
    <t>BrC1=CC(OC2=C(Br)C(Br)=C(Br)C(Br)=C2Br)=C(Br)C=C1</t>
  </si>
  <si>
    <t>BrC1=CC=CC(Br)=C1OC1=C(Br)C(Br)=C(Br)C(Br)=C1Br</t>
  </si>
  <si>
    <t>BrC1=CC(Br)=C(OC2=C(Br)C(Br)=CC(Br)=C2Br)C=C1Br</t>
  </si>
  <si>
    <t>BrC1=CC(Br)=C(OC2=C(Br)C(Br)=CC(Br)=C2Br)C(Br)=C1</t>
  </si>
  <si>
    <t>BrC1=CC(OC2=C(Br)C(Br)=C(Br)C(Br)=C2)=CC(Br)=C1Br</t>
  </si>
  <si>
    <t>BrC1=C(Br)C=C(OC2=C(Br)C(Br)=C(Br)C(Br)=C2Br)C=C1</t>
  </si>
  <si>
    <t>BrC1=CC(OC2=C(Br)C(Br)=C(Br)C=C2Br)=CC(Br)=C1Br</t>
  </si>
  <si>
    <t>BrC1=CC(OC2=C(Br)C(Br)=C(Br)C(Br)=C2Br)=CC(Br)=C1</t>
  </si>
  <si>
    <t>BrC1=CC(Br)=C(Br)C(OC2=CC(Br)=C(Br)C(Br)=C2)=C1Br</t>
  </si>
  <si>
    <t>BrC1=CC(OC2=C(Br)C(Br)=C(Br)C(Br)=C2)=C(Br)C(Br)=C1Br</t>
  </si>
  <si>
    <t>BrC1=C(Br)C(Br)=C(OC2=C(Br)C(Br)=C(Br)C(Br)=C2Br)C=C1</t>
  </si>
  <si>
    <t>BrC1=CC(OC2=C(Br)C(Br)=C(Br)C=C2Br)=C(Br)C(Br)=C1Br</t>
  </si>
  <si>
    <t>BrC1=CC(Br)=C(Br)C(Br)=C1OC1=C(Br)C(Br)=C(Br)C=C1Br</t>
  </si>
  <si>
    <t>BrC1=CC(OC2=C(Br)C(Br)=C(Br)C(Br)=C2Br)=C(Br)C(Br)=C1</t>
  </si>
  <si>
    <t>BrC1=CC(OC2=C(Br)C(Br)=CC(Br)=C2Br)=C(Br)C(Br)=C1Br</t>
  </si>
  <si>
    <t>BrC1=CC=C(Br)C(OC2=C(Br)C(Br)=C(Br)C(Br)=C2Br)=C1Br</t>
  </si>
  <si>
    <t>BrC1=CC(Br)=C(Br)C(OC2=C(Br)C(Br)=C(Br)C=C2Br)=C1Br</t>
  </si>
  <si>
    <t>BrC1=CC(Br)=C(Br)C(OC2=C(Br)C(Br)=CC(Br)=C2Br)=C1Br</t>
  </si>
  <si>
    <t>BrC1=CC(Br)=C(OC2=C(Br)C(Br)=C(Br)C(Br)=C2Br)C=C1Br</t>
  </si>
  <si>
    <t>BrC1=CC(Br)=C(OC2=C(Br)C(Br)=C(Br)C(Br)=C2Br)C(Br)=C1</t>
  </si>
  <si>
    <t>BrC1=CC(OC2=C(Br)C(Br)=C(Br)C(Br)=C2Br)=CC(Br)=C1Br</t>
  </si>
  <si>
    <t>BrC1=CC(OC2=C(Br)C(Br)=C(Br)C(Br)=C2Br)=C(Br)C(Br)=C1Br</t>
  </si>
  <si>
    <t>BrC1=CC(Br)=C(Br)C(Br)=C1OC1=C(Br)C(Br)=C(Br)C(Br)=C1Br</t>
  </si>
  <si>
    <t>BrC1=CC(Br)=C(Br)C(OC2=C(Br)C(Br)=C(Br)C(Br)=C2Br)=C1Br</t>
  </si>
  <si>
    <t>BrC1=C(Br)C(Br)=C(OC2=C(Br)C(Br)=C(Br)C(Br)=C2Br)C(Br)=C1Br</t>
  </si>
  <si>
    <t>O1C2=CC=CC=C2OC2=CC=CC=C12</t>
  </si>
  <si>
    <t>ClC1=C2OC3=CC=CC=C3OC2=CC=C1</t>
  </si>
  <si>
    <t>ClC1=CC=C2OC3=CC=CC=C3OC2=C1</t>
  </si>
  <si>
    <t>ClC1=CC=C2OC3=CC=CC=C3OC2=C1Cl</t>
  </si>
  <si>
    <t>ClC1=CC(Cl)=C2OC3=CC=CC=C3OC2=C1</t>
  </si>
  <si>
    <t>ClC1=C2OC3=CC=CC=C3OC2=C(Cl)C=C1</t>
  </si>
  <si>
    <t>ClC1=C2OC3=CC=CC(Cl)=C3OC2=CC=C1</t>
  </si>
  <si>
    <t>ClC1=CC=C2OC3=C(Cl)C=CC=C3OC2=C1</t>
  </si>
  <si>
    <t>ClC1=CC=C2OC3=CC=CC(Cl)=C3OC2=C1</t>
  </si>
  <si>
    <t>ClC1=C2OC3=C(Cl)C=CC=C3OC2=CC=C1</t>
  </si>
  <si>
    <t>ClC1=C(Cl)C=C2OC3=CC=CC=C3OC2=C1</t>
  </si>
  <si>
    <t>ClC1=CC=C2OC3=CC(Cl)=CC=C3OC2=C1</t>
  </si>
  <si>
    <t>ClC1=CC=C2OC3=CC=C(Cl)C=C3OC2=C1</t>
  </si>
  <si>
    <t>ClC1=C(Cl)C(Cl)=C2OC3=CC=CC=C3OC2=C1</t>
  </si>
  <si>
    <t>ClC1=CC(Cl)=C2OC3=CC=CC=C3OC2=C1Cl</t>
  </si>
  <si>
    <t>ClC1=CC=C2OC3=C(Cl)C=CC=C3OC2=C1Cl</t>
  </si>
  <si>
    <t>ClC1=CC=C2OC3=C(Cl)C(Cl)=CC=C3OC2=C1</t>
  </si>
  <si>
    <t>ClC1=CC=C2OC3=CC=C(Cl)C(Cl)=C3OC2=C1</t>
  </si>
  <si>
    <t>ClC1=CC=C2OC3=CC=CC(Cl)=C3OC2=C1Cl</t>
  </si>
  <si>
    <t>ClC1=CC(Cl)=C2OC3=CC=CC(Cl)=C3OC2=C1</t>
  </si>
  <si>
    <t>ClC1=CC=C2OC3=C(Cl)C=C(Cl)C=C3OC2=C1</t>
  </si>
  <si>
    <t>ClC1=CC=C2OC3=CC(Cl)=CC(Cl)=C3OC2=C1</t>
  </si>
  <si>
    <t>ClC1=CC(Cl)=C2OC3=C(Cl)C=CC=C3OC2=C1</t>
  </si>
  <si>
    <t>ClC1=C2OC3=C(Cl)C=CC(Cl)=C3OC2=CC=C1</t>
  </si>
  <si>
    <t>ClC1=CC=C2OC3=C(Cl)C=CC(Cl)=C3OC2=C1</t>
  </si>
  <si>
    <t>ClC1=C(Cl)C=C2OC3=C(Cl)C=CC=C3OC2=C1</t>
  </si>
  <si>
    <t>ClC1=CC=C2OC3=CC(Cl)=C(Cl)C=C3OC2=C1</t>
  </si>
  <si>
    <t>ClC1=C(Cl)C(Cl)=C2OC3=CC=CC=C3OC2=C1Cl</t>
  </si>
  <si>
    <t>ClC1=CC=C2OC3=C(Cl)C(Cl)=C(Cl)C=C3OC2=C1</t>
  </si>
  <si>
    <t>ClC1=C(Cl)C(Cl)=C2OC3=C(Cl)C=CC=C3OC2=C1</t>
  </si>
  <si>
    <t>ClC1=CC=C2OC3=C(Cl)C(Cl)=CC(Cl)=C3OC2=C1</t>
  </si>
  <si>
    <t>ClC1=CC(Cl)=C2OC3=CC=CC(Cl)=C3OC2=C1Cl</t>
  </si>
  <si>
    <t>ClC1=CC=C2OC3=C(Cl)C(Cl)=CC=C3OC2=C1Cl</t>
  </si>
  <si>
    <t>ClC1=CC=C2OC3=C(Cl)C=CC(Cl)=C3OC2=C1Cl</t>
  </si>
  <si>
    <t>ClC1=CC(Cl)=C2OC3=C(Cl)C(Cl)=CC=C3OC2=C1</t>
  </si>
  <si>
    <t>ClC1=CC(Cl)=C2OC3=CC(Cl)=CC(Cl)=C3OC2=C1</t>
  </si>
  <si>
    <t>ClC1=CC(Cl)=C2OC3=CC(Cl)=C(Cl)C=C3OC2=C1</t>
  </si>
  <si>
    <t>ClC1=C2OC3=C(Cl)C=CC(Cl)=C3OC2=C(Cl)C=C1</t>
  </si>
  <si>
    <t>ClC1=C(Cl)C(Cl)=C2OC3=CC=CC(Cl)=C3OC2=C1</t>
  </si>
  <si>
    <t>ClC1=CC=C2OC3=CC(Cl)=C(Cl)C(Cl)=C3OC2=C1</t>
  </si>
  <si>
    <t>ClC1=CC(Cl)=C2OC3=C(Cl)C=CC=C3OC2=C1Cl</t>
  </si>
  <si>
    <t>ClC1=CC=C2OC3=C(Cl)C=C(Cl)C(Cl)=C3OC2=C1</t>
  </si>
  <si>
    <t>ClC1=CC(Cl)=C2OC3=CC=C(Cl)C(Cl)=C3OC2=C1</t>
  </si>
  <si>
    <t>ClC1=CC=C2OC3=CC(Cl)=C(Cl)C=C3OC2=C1Cl</t>
  </si>
  <si>
    <t>ClC1=CC=C2OC3=CC=C(Cl)C(Cl)=C3OC2=C1Cl</t>
  </si>
  <si>
    <t>ClC1=CC(Cl)=C2OC3=C(Cl)C=CC(Cl)=C3OC2=C1</t>
  </si>
  <si>
    <t>ClC1=CC(Cl)=C2OC3=C(Cl)C=C(Cl)C=C3OC2=C1</t>
  </si>
  <si>
    <t>ClC1=C(Cl)C=C2OC3=C(Cl)C=CC(Cl)=C3OC2=C1</t>
  </si>
  <si>
    <t>ClC1=C(Cl)C=C2OC3=CC(Cl)=C(Cl)C=C3OC2=C1</t>
  </si>
  <si>
    <t>ClC1=C2OC3=C(Cl)C(Cl)=C(Cl)C(Cl)=C3OC2=CC=C1</t>
  </si>
  <si>
    <t>ClC1=CC=C2OC3=C(Cl)C(Cl)=C(Cl)C=C3OC2=C1Cl</t>
  </si>
  <si>
    <t>ClC1=C(Cl)C(Cl)=C2OC3=C(Cl)C=CC(Cl)=C3OC2=C1</t>
  </si>
  <si>
    <t>ClC1=CC(Cl)=C2OC3=C(Cl)C(Cl)=C(Cl)C=C3OC2=C1</t>
  </si>
  <si>
    <t>ClC1=CC=C2OC3=C(Cl)C(Cl)=CC(Cl)=C3OC2=C1Cl</t>
  </si>
  <si>
    <t>ClC1=CC(Cl)=C2OC3=C(Cl)C=CC(Cl)=C3OC2=C1Cl</t>
  </si>
  <si>
    <t>ClC1=CC(Cl)=C2OC3=C(Cl)C(Cl)=CC(Cl)=C3OC2=C1</t>
  </si>
  <si>
    <t>ClC1=CC=C2OC3=C(Cl)C(Cl)=C(Cl)C(Cl)=C3OC2=C1</t>
  </si>
  <si>
    <t>ClC1=CC(Cl)=C2OC3=CC(Cl)=C(Cl)C(Cl)=C3OC2=C1</t>
  </si>
  <si>
    <t>1,2,3,7,8-Pentachlorooxanthrene</t>
  </si>
  <si>
    <t>1,2,3,7,8-Pentachlorodibenzo-p-dioxin</t>
  </si>
  <si>
    <t>ClC1=C(Cl)C=C2OC3=C(Cl)C(Cl)=C(Cl)C=C3OC2=C1</t>
  </si>
  <si>
    <t>ClC1=CC=C2OC3=CC(Cl)=C(Cl)C(Cl)=C3OC2=C1Cl</t>
  </si>
  <si>
    <t>ClC1=CC(Cl)=C2OC3=C(Cl)C=C(Cl)C(Cl)=C3OC2=C1</t>
  </si>
  <si>
    <t>ClC1=CC(Cl)=C2OC3=CC(Cl)=C(Cl)C=C3OC2=C1Cl</t>
  </si>
  <si>
    <t>ClC1=CC=C2OC3=C(Cl)C=C(Cl)C(Cl)=C3OC2=C1Cl</t>
  </si>
  <si>
    <t>ClC1=CC=C2OC3=C(Cl)C(Cl)=C(Cl)C(Cl)=C3OC2=C1Cl</t>
  </si>
  <si>
    <t>ClC1=CC(Cl)=C2OC3=C(Cl)C(Cl)=C(Cl)C(Cl)=C3OC2=C1</t>
  </si>
  <si>
    <t>ClC1=C2OC3=C(Cl)C(Cl)=C(Cl)C(Cl)=C3OC2=C(Cl)C=C1</t>
  </si>
  <si>
    <t>ClC1=C(Cl)C=C2OC3=C(Cl)C(Cl)=C(Cl)C(Cl)=C3OC2=C1</t>
  </si>
  <si>
    <t>ClC1=C(Cl)C(Cl)=C2OC3=CC(Cl)=C(Cl)C(Cl)=C3OC2=C1</t>
  </si>
  <si>
    <t>ClC1=CC(Cl)=C2OC3=C(Cl)C(Cl)=C(Cl)C=C3OC2=C1Cl</t>
  </si>
  <si>
    <t>ClC1=CC(Cl)=C2OC3=CC(Cl)=C(Cl)C(Cl)=C3OC2=C1Cl</t>
  </si>
  <si>
    <t>ClC1=C(Cl)C(Cl)=C2OC3=C(Cl)C(Cl)=C(Cl)C=C3OC2=C1</t>
  </si>
  <si>
    <t>ClC1=CC(Cl)=C2OC3=C(Cl)C(Cl)=CC(Cl)=C3OC2=C1Cl</t>
  </si>
  <si>
    <t>ClC1=CC(Cl)=C2OC3=C(Cl)C=C(Cl)C(Cl)=C3OC2=C1Cl</t>
  </si>
  <si>
    <t>ClC1=C(Cl)C(Cl)=C2OC3=C(Cl)C(Cl)=C(Cl)C(Cl)=C3OC2=C1</t>
  </si>
  <si>
    <t>ClC1=CC(Cl)=C2OC3=C(Cl)C(Cl)=C(Cl)C(Cl)=C3OC2=C1Cl</t>
  </si>
  <si>
    <t>ClC1=C(Cl)C(Cl)=C2OC3=C(Cl)C(Cl)=C(Cl)C(Cl)=C3OC2=C1Cl</t>
  </si>
  <si>
    <t>c1ccc(cc1)-c1ccccc1</t>
  </si>
  <si>
    <t>Clc1ccccc1-c1ccccc1</t>
  </si>
  <si>
    <t>Clc1cccc(c1)-c1ccccc1</t>
  </si>
  <si>
    <t>Clc1ccc(cc1)-c1ccccc1</t>
  </si>
  <si>
    <t>Clc1ccccc1-c1ccccc1Cl</t>
  </si>
  <si>
    <t>Clc1cccc(c1Cl)-c1ccccc1</t>
  </si>
  <si>
    <t>Clc1cccc(c1)-c1ccccc1Cl</t>
  </si>
  <si>
    <t>Clc1ccc(c(Cl)c1)-c1ccccc1</t>
  </si>
  <si>
    <t>Clc1ccc(cc1)-c1ccccc1Cl</t>
  </si>
  <si>
    <t>Clc1ccc(Cl)c(c1)-c1ccccc1</t>
  </si>
  <si>
    <t>Clc1cccc(Cl)c1-c1ccccc1</t>
  </si>
  <si>
    <t>Clc1cccc(c1)-c1cccc(Cl)c1</t>
  </si>
  <si>
    <t>Clc1ccc(cc1Cl)-c1ccccc1</t>
  </si>
  <si>
    <t>Clc1ccc(cc1)-c1cccc(Cl)c1</t>
  </si>
  <si>
    <t>Clc1cc(Cl)cc(c1)-c1ccccc1</t>
  </si>
  <si>
    <t>Clc1ccc(cc1)-c1ccc(Cl)cc1</t>
  </si>
  <si>
    <t>Clc1cccc(c1Cl)-c1ccccc1Cl</t>
  </si>
  <si>
    <t>Clc1ccc(c(Cl)c1)-c1ccccc1Cl</t>
  </si>
  <si>
    <t>Clc1ccc(Cl)c(c1)-c1ccccc1Cl</t>
  </si>
  <si>
    <t>Clc1ccccc1-c1c(Cl)cccc1Cl</t>
  </si>
  <si>
    <t>Clc1cccc(c1)-c1cccc(Cl)c1Cl</t>
  </si>
  <si>
    <t>Clc1ccc(c(Cl)c1Cl)-c1ccccc1</t>
  </si>
  <si>
    <t>Clc1ccc(cc1)-c1cccc(Cl)c1Cl</t>
  </si>
  <si>
    <t>Clc1cc(Cl)c(Cl)c(c1)-c1ccccc1</t>
  </si>
  <si>
    <t>Clc1ccc(Cl)c(c1Cl)-c1ccccc1</t>
  </si>
  <si>
    <t>Clc1ccc(c(Cl)c1)-c1cccc(Cl)c1</t>
  </si>
  <si>
    <t>Clc1cccc(c1)-c1cc(Cl)ccc1Cl</t>
  </si>
  <si>
    <t>Clc1cccc(c1)-c1c(Cl)cccc1Cl</t>
  </si>
  <si>
    <t>Clc1ccc(cc1)-c1ccc(Cl)cc1Cl</t>
  </si>
  <si>
    <t>Clc1cc(Cl)c(cc1Cl)-c1ccccc1</t>
  </si>
  <si>
    <t>Clc1cc(Cl)c(c(Cl)c1)-c1ccccc1</t>
  </si>
  <si>
    <t>Clc1ccc(cc1)-c1cc(Cl)ccc1Cl</t>
  </si>
  <si>
    <t>Clc1ccc(cc1)-c1c(Cl)cccc1Cl</t>
  </si>
  <si>
    <t>Clc1ccc(cc1Cl)-c1ccccc1Cl</t>
  </si>
  <si>
    <t>Clc1cc(Cl)cc(c1)-c1ccccc1Cl</t>
  </si>
  <si>
    <t>Clc1cccc(c1)-c1ccc(Cl)c(Cl)c1</t>
  </si>
  <si>
    <t>Clc1cccc(c1)-c1cc(Cl)cc(Cl)c1</t>
  </si>
  <si>
    <t>Clc1ccc(cc1)-c1ccc(Cl)c(Cl)c1</t>
  </si>
  <si>
    <t>Clc1cc(cc(Cl)c1Cl)-c1ccccc1</t>
  </si>
  <si>
    <t>Clc1ccc(cc1)-c1cc(Cl)cc(Cl)c1</t>
  </si>
  <si>
    <t>Clc1cccc(c1Cl)-c1cccc(Cl)c1Cl</t>
  </si>
  <si>
    <t>Clc1ccc(c(Cl)c1Cl)-c1ccccc1Cl</t>
  </si>
  <si>
    <t>Clc1ccc(c(Cl)c1)-c1cccc(Cl)c1Cl</t>
  </si>
  <si>
    <t>Clc1cc(Cl)c(Cl)c(c1)-c1ccccc1Cl</t>
  </si>
  <si>
    <t>Clc1ccc(Cl)c(c1)-c1cccc(Cl)c1Cl</t>
  </si>
  <si>
    <t>Clc1ccc(Cl)c(c1Cl)-c1ccccc1Cl</t>
  </si>
  <si>
    <t>Clc1cccc(c1Cl)-c1c(Cl)cccc1Cl</t>
  </si>
  <si>
    <t>Clc1ccc(c(Cl)c1)-c1ccc(Cl)cc1Cl</t>
  </si>
  <si>
    <t>Clc1ccccc1-c1cc(Cl)c(Cl)cc1Cl</t>
  </si>
  <si>
    <t>Clc1ccc(c(Cl)c1)-c1cc(Cl)ccc1Cl</t>
  </si>
  <si>
    <t>Clc1cc(Cl)c(c(Cl)c1)-c1ccccc1Cl</t>
  </si>
  <si>
    <t>Clc1ccc(c(Cl)c1)-c1c(Cl)cccc1Cl</t>
  </si>
  <si>
    <t>Clc1ccc(Cl)c(c1)-c1cc(Cl)ccc1Cl</t>
  </si>
  <si>
    <t>Clc1ccc(Cl)c(c1)-c1c(Cl)cccc1Cl</t>
  </si>
  <si>
    <t>Clc1cccc(Cl)c1-c1c(Cl)cccc1Cl</t>
  </si>
  <si>
    <t>Clc1cccc(c1)-c1ccc(Cl)c(Cl)c1Cl</t>
  </si>
  <si>
    <t>Clc1ccc(cc1Cl)-c1cccc(Cl)c1Cl</t>
  </si>
  <si>
    <t>Clc1cccc(c1)-c1cc(Cl)cc(Cl)c1Cl</t>
  </si>
  <si>
    <t>Clc1cc(Cl)cc(c1)-c1cccc(Cl)c1Cl</t>
  </si>
  <si>
    <t>Clc1cccc(c1)-c1c(Cl)ccc(Cl)c1Cl</t>
  </si>
  <si>
    <t>Clc1ccc(cc1)-c1ccc(Cl)c(Cl)c1Cl</t>
  </si>
  <si>
    <t>Clc1cc(c(Cl)c(Cl)c1Cl)-c1ccccc1</t>
  </si>
  <si>
    <t>Clc1cc(Cl)c(c(Cl)c1Cl)-c1ccccc1</t>
  </si>
  <si>
    <t>Clc1ccc(cc1)-c1cc(Cl)cc(Cl)c1Cl</t>
  </si>
  <si>
    <t>Clc1ccc(cc1)-c1c(Cl)ccc(Cl)c1Cl</t>
  </si>
  <si>
    <t>Clc1cc(Cl)c(Cl)c(c1Cl)-c1ccccc1</t>
  </si>
  <si>
    <t>Clc1ccc(c(Cl)c1)-c1ccc(Cl)c(Cl)c1</t>
  </si>
  <si>
    <t>Clc1cccc(c1)-c1cc(Cl)c(Cl)cc1Cl</t>
  </si>
  <si>
    <t>Clc1ccc(c(Cl)c1)-c1cc(Cl)cc(Cl)c1</t>
  </si>
  <si>
    <t>Clc1cccc(c1)-c1c(Cl)cc(Cl)cc1Cl</t>
  </si>
  <si>
    <t>Clc1ccc(Cl)c(c1)-c1ccc(Cl)c(Cl)c1</t>
  </si>
  <si>
    <t>Clc1ccc(cc1Cl)-c1c(Cl)cccc1Cl</t>
  </si>
  <si>
    <t>Clc1ccc(Cl)c(c1)-c1cc(Cl)cc(Cl)c1</t>
  </si>
  <si>
    <t>Clc1cc(Cl)cc(c1)-c1c(Cl)cccc1Cl</t>
  </si>
  <si>
    <t>Clc1ccc(cc1)-c1cc(Cl)c(Cl)cc1Cl</t>
  </si>
  <si>
    <t>Clc1ccc(cc1)-c1c(Cl)cc(Cl)cc1Cl</t>
  </si>
  <si>
    <t>Clc1cc(cc(Cl)c1Cl)-c1ccccc1Cl</t>
  </si>
  <si>
    <t>Clc1ccc(cc1Cl)-c1ccc(Cl)c(Cl)c1</t>
  </si>
  <si>
    <t>Clc1cccc(c1)-c1cc(Cl)c(Cl)c(Cl)c1</t>
  </si>
  <si>
    <t>Clc1cc(Cl)cc(c1)-c1ccc(Cl)c(Cl)c1</t>
  </si>
  <si>
    <t>Clc1cc(Cl)cc(c1)-c1cc(Cl)cc(Cl)c1</t>
  </si>
  <si>
    <t>Clc1ccc(cc1)-c1cc(Cl)c(Cl)c(Cl)c1</t>
  </si>
  <si>
    <t>Clc1ccc(c(Cl)c1Cl)-c1cccc(Cl)c1Cl</t>
  </si>
  <si>
    <t>Clc1cc(Cl)c(Cl)c(c1)-c1cccc(Cl)c1Cl</t>
  </si>
  <si>
    <t>Clc1cccc(c1Cl)-c1c(Cl)ccc(Cl)c1Cl</t>
  </si>
  <si>
    <t>Clc1ccc(c(Cl)c1)-c1ccc(Cl)c(Cl)c1Cl</t>
  </si>
  <si>
    <t>Clc1ccccc1-c1cc(Cl)c(Cl)c(Cl)c1Cl</t>
  </si>
  <si>
    <t>Clc1ccc(Cl)c(c1)-c1ccc(Cl)c(Cl)c1Cl</t>
  </si>
  <si>
    <t>Clc1ccccc1-c1c(Cl)cc(Cl)c(Cl)c1Cl</t>
  </si>
  <si>
    <t>Clc1ccc(c(Cl)c1Cl)-c1c(Cl)cccc1Cl</t>
  </si>
  <si>
    <t>Clc1ccc(c(Cl)c1)-c1cc(Cl)cc(Cl)c1Cl</t>
  </si>
  <si>
    <t>Clc1ccc(c(Cl)c1)-c1c(Cl)ccc(Cl)c1Cl</t>
  </si>
  <si>
    <t>Clc1ccc(Cl)c(c1)-c1cc(Cl)cc(Cl)c1Cl</t>
  </si>
  <si>
    <t>Clc1ccccc1-c1c(Cl)c(Cl)cc(Cl)c1Cl</t>
  </si>
  <si>
    <t>Clc1cc(Cl)c(Cl)c(c1)-c1c(Cl)cccc1Cl</t>
  </si>
  <si>
    <t>Clc1ccc(Cl)c(c1)-c1c(Cl)ccc(Cl)c1Cl</t>
  </si>
  <si>
    <t>Clc1ccc(Cl)c(c1Cl)-c1c(Cl)cccc1Cl</t>
  </si>
  <si>
    <t>Clc1cccc(c1Cl)-c1cc(Cl)c(Cl)cc1Cl</t>
  </si>
  <si>
    <t>Clc1cc(Cl)c(c(Cl)c1)-c1cccc(Cl)c1Cl</t>
  </si>
  <si>
    <t>Clc1ccc(c(Cl)c1)-c1cc(Cl)c(Cl)cc1Cl</t>
  </si>
  <si>
    <t>Clc1ccc(c(Cl)c1)-c1c(Cl)cc(Cl)cc1Cl</t>
  </si>
  <si>
    <t>Clc1ccc(Cl)c(c1)-c1cc(Cl)c(Cl)cc1Cl</t>
  </si>
  <si>
    <t>Clc1cc(Cl)c(cc1Cl)-c1c(Cl)cccc1Cl</t>
  </si>
  <si>
    <t>Clc1ccc(Cl)c(c1)-c1c(Cl)cc(Cl)cc1Cl</t>
  </si>
  <si>
    <t>Clc1cc(Cl)c(c(Cl)c1)-c1c(Cl)cccc1Cl</t>
  </si>
  <si>
    <t>Clc1ccc(cc1Cl)-c1ccc(Cl)c(Cl)c1Cl</t>
  </si>
  <si>
    <t>Clc1cccc(c1)-c1cc(Cl)c(Cl)c(Cl)c1Cl</t>
  </si>
  <si>
    <t>Clc1cc(Cl)c(Cl)c(c1)-c1ccc(Cl)c(Cl)c1</t>
  </si>
  <si>
    <t>Clc1cc(Cl)cc(c1)-c1ccc(Cl)c(Cl)c1Cl</t>
  </si>
  <si>
    <t>Clc1cccc(c1)-c1c(Cl)cc(Cl)c(Cl)c1Cl</t>
  </si>
  <si>
    <t>Clc1ccc(cc1Cl)-c1c(Cl)ccc(Cl)c1Cl</t>
  </si>
  <si>
    <t>Clc1cc(Cl)cc(c1)-c1cc(Cl)cc(Cl)c1Cl</t>
  </si>
  <si>
    <t>Clc1cccc(c1)-c1c(Cl)c(Cl)cc(Cl)c1Cl</t>
  </si>
  <si>
    <t>Clc1cc(Cl)cc(c1)-c1c(Cl)ccc(Cl)c1Cl</t>
  </si>
  <si>
    <t>Clc1ccc(cc1)-c1cc(Cl)c(Cl)c(Cl)c1Cl</t>
  </si>
  <si>
    <t>Clc1ccc(cc1)-c1c(Cl)cc(Cl)c(Cl)c1Cl</t>
  </si>
  <si>
    <t>Clc1c(Cl)c(Cl)c(c(Cl)c1Cl)-c1ccccc1</t>
  </si>
  <si>
    <t>Clc1ccc(cc1)-c1c(Cl)c(Cl)cc(Cl)c1Cl</t>
  </si>
  <si>
    <t>Clc1ccc(cc1Cl)-c1cc(Cl)c(Cl)cc1Cl</t>
  </si>
  <si>
    <t>Clc1cc(Cl)c(c(Cl)c1)-c1ccc(Cl)c(Cl)c1</t>
  </si>
  <si>
    <t>Clc1cc(Cl)cc(c1)-c1cc(Cl)c(Cl)cc1Cl</t>
  </si>
  <si>
    <t>Clc1cc(Cl)cc(c1)-c1c(Cl)cc(Cl)cc1Cl</t>
  </si>
  <si>
    <t>Clc1cccc(c1Cl)-c1cc(Cl)c(Cl)c(Cl)c1</t>
  </si>
  <si>
    <t>Clc1ccc(c(Cl)c1)-c1cc(Cl)c(Cl)c(Cl)c1</t>
  </si>
  <si>
    <t>Clc1ccc(Cl)c(c1)-c1cc(Cl)c(Cl)c(Cl)c1</t>
  </si>
  <si>
    <t>Clc1cc(cc(Cl)c1Cl)-c1c(Cl)cccc1Cl</t>
  </si>
  <si>
    <t>Clc1ccc(cc1Cl)-c1cc(Cl)c(Cl)c(Cl)c1</t>
  </si>
  <si>
    <t>Clc1cc(Cl)cc(c1)-c1cc(Cl)c(Cl)c(Cl)c1</t>
  </si>
  <si>
    <t>Clc1ccc(c(Cl)c1Cl)-c1ccc(Cl)c(Cl)c1Cl</t>
  </si>
  <si>
    <t>Clc1cccc(c1Cl)-c1cc(Cl)c(Cl)c(Cl)c1Cl</t>
  </si>
  <si>
    <t>Clc1cc(Cl)c(Cl)c(c1)-c1ccc(Cl)c(Cl)c1Cl</t>
  </si>
  <si>
    <t>Clc1cccc(c1Cl)-c1c(Cl)cc(Cl)c(Cl)c1Cl</t>
  </si>
  <si>
    <t>Clc1ccc(c(Cl)c1Cl)-c1c(Cl)ccc(Cl)c1Cl</t>
  </si>
  <si>
    <t>Clc1cc(Cl)c(Cl)c(c1)-c1cc(Cl)cc(Cl)c1Cl</t>
  </si>
  <si>
    <t>Clc1cccc(c1Cl)-c1c(Cl)c(Cl)cc(Cl)c1Cl</t>
  </si>
  <si>
    <t>Clc1cc(Cl)c(Cl)c(c1)-c1c(Cl)ccc(Cl)c1Cl</t>
  </si>
  <si>
    <t>Clc1ccc(Cl)c(c1Cl)-c1c(Cl)ccc(Cl)c1Cl</t>
  </si>
  <si>
    <t>Clc1ccc(c(Cl)c1)-c1cc(Cl)c(Cl)c(Cl)c1Cl</t>
  </si>
  <si>
    <t>Clc1cc(Cl)c(cc1Cl)-c1ccc(Cl)c(Cl)c1Cl</t>
  </si>
  <si>
    <t>Clc1ccc(c(Cl)c1)-c1c(Cl)cc(Cl)c(Cl)c1Cl</t>
  </si>
  <si>
    <t>Clc1cc(Cl)c(c(Cl)c1)-c1ccc(Cl)c(Cl)c1Cl</t>
  </si>
  <si>
    <t>Clc1ccc(Cl)c(c1)-c1cc(Cl)c(Cl)c(Cl)c1Cl</t>
  </si>
  <si>
    <t>Clc1ccccc1-c1c(Cl)c(Cl)c(Cl)c(Cl)c1Cl</t>
  </si>
  <si>
    <t>Clc1cc(c(Cl)c(Cl)c1Cl)-c1c(Cl)cccc1Cl</t>
  </si>
  <si>
    <t>Clc1ccc(Cl)c(c1)-c1c(Cl)cc(Cl)c(Cl)c1Cl</t>
  </si>
  <si>
    <t>Clc1cccc(Cl)c1-c1c(Cl)cc(Cl)c(Cl)c1Cl</t>
  </si>
  <si>
    <t>Clc1cc(Cl)c(Cl)c(c1)-c1cc(Cl)c(Cl)cc1Cl</t>
  </si>
  <si>
    <t>Clc1ccc(c(Cl)c1)-c1c(Cl)c(Cl)cc(Cl)c1Cl</t>
  </si>
  <si>
    <t>Clc1cc(Cl)c(c(Cl)c1)-c1cc(Cl)cc(Cl)c1Cl</t>
  </si>
  <si>
    <t>Clc1cc(Cl)c(cc1Cl)-c1c(Cl)ccc(Cl)c1Cl</t>
  </si>
  <si>
    <t>Clc1cc(Cl)c(c(Cl)c1)-c1c(Cl)ccc(Cl)c1Cl</t>
  </si>
  <si>
    <t>Clc1ccc(Cl)c(c1)-c1c(Cl)c(Cl)cc(Cl)c1Cl</t>
  </si>
  <si>
    <t>Clc1cccc(Cl)c1-c1c(Cl)c(Cl)cc(Cl)c1Cl</t>
  </si>
  <si>
    <t>Clc1cc(Cl)c(cc1Cl)-c1cc(Cl)c(Cl)cc1Cl</t>
  </si>
  <si>
    <t>Clc1cc(Cl)c(c(Cl)c1)-c1cc(Cl)c(Cl)cc1Cl</t>
  </si>
  <si>
    <t>Clc1cc(Cl)c(c(Cl)c1)-c1c(Cl)cc(Cl)cc1Cl</t>
  </si>
  <si>
    <t>Clc1ccc(cc1Cl)-c1cc(Cl)c(Cl)c(Cl)c1Cl</t>
  </si>
  <si>
    <t>Clc1ccc(c(Cl)c1Cl)-c1cc(Cl)c(Cl)c(Cl)c1</t>
  </si>
  <si>
    <t>Clc1ccc(cc1Cl)-c1c(Cl)cc(Cl)c(Cl)c1Cl</t>
  </si>
  <si>
    <t>Clc1cc(Cl)cc(c1)-c1cc(Cl)c(Cl)c(Cl)c1Cl</t>
  </si>
  <si>
    <t>Clc1cccc(c1)-c1c(Cl)c(Cl)c(Cl)c(Cl)c1Cl</t>
  </si>
  <si>
    <t>Clc1cc(Cl)cc(c1)-c1c(Cl)cc(Cl)c(Cl)c1Cl</t>
  </si>
  <si>
    <t>Clc1cc(Cl)c(Cl)c(c1)-c1cc(Cl)c(Cl)c(Cl)c1</t>
  </si>
  <si>
    <t>Clc1ccc(cc1Cl)-c1c(Cl)c(Cl)cc(Cl)c1Cl</t>
  </si>
  <si>
    <t>Clc1ccc(Cl)c(c1Cl)-c1cc(Cl)c(Cl)c(Cl)c1</t>
  </si>
  <si>
    <t>Clc1cc(Cl)cc(c1)-c1c(Cl)c(Cl)cc(Cl)c1Cl</t>
  </si>
  <si>
    <t>Clc1ccc(cc1)-c1c(Cl)c(Cl)c(Cl)c(Cl)c1Cl</t>
  </si>
  <si>
    <t>Clc1cc(Cl)c(cc1Cl)-c1cc(Cl)c(Cl)c(Cl)c1</t>
  </si>
  <si>
    <t>Clc1cc(Cl)c(c(Cl)c1)-c1cc(Cl)c(Cl)c(Cl)c1</t>
  </si>
  <si>
    <t>Clc1cc(cc(Cl)c1Cl)-c1cc(Cl)c(Cl)c(Cl)c1</t>
  </si>
  <si>
    <t>Clc1ccc(c(Cl)c1Cl)-c1cc(Cl)c(Cl)c(Cl)c1Cl</t>
  </si>
  <si>
    <t>Clc1ccc(c(Cl)c1Cl)-c1c(Cl)cc(Cl)c(Cl)c1Cl</t>
  </si>
  <si>
    <t>Clc1cc(Cl)c(Cl)c(c1)-c1cc(Cl)c(Cl)c(Cl)c1Cl</t>
  </si>
  <si>
    <t>Clc1cccc(c1Cl)-c1c(Cl)c(Cl)c(Cl)c(Cl)c1Cl</t>
  </si>
  <si>
    <t>Clc1ccc(Cl)c(c1Cl)-c1cc(Cl)c(Cl)c(Cl)c1Cl</t>
  </si>
  <si>
    <t>Clc1cc(Cl)c(Cl)c(c1)-c1c(Cl)cc(Cl)c(Cl)c1Cl</t>
  </si>
  <si>
    <t>Clc1ccc(Cl)c(c1Cl)-c1c(Cl)cc(Cl)c(Cl)c1Cl</t>
  </si>
  <si>
    <t>Clc1ccc(c(Cl)c1Cl)-c1c(Cl)c(Cl)cc(Cl)c1Cl</t>
  </si>
  <si>
    <t>Clc1cc(Cl)c(Cl)c(c1)-c1c(Cl)c(Cl)cc(Cl)c1Cl</t>
  </si>
  <si>
    <t>Clc1ccc(Cl)c(c1Cl)-c1c(Cl)c(Cl)cc(Cl)c1Cl</t>
  </si>
  <si>
    <t>Clc1cc(Cl)c(cc1Cl)-c1cc(Cl)c(Cl)c(Cl)c1Cl</t>
  </si>
  <si>
    <t>Clc1ccc(c(Cl)c1)-c1c(Cl)c(Cl)c(Cl)c(Cl)c1Cl</t>
  </si>
  <si>
    <t>Clc1cc(Cl)c(c(Cl)c1)-c1cc(Cl)c(Cl)c(Cl)c1Cl</t>
  </si>
  <si>
    <t>Clc1cc(Cl)c(cc1Cl)-c1c(Cl)cc(Cl)c(Cl)c1Cl</t>
  </si>
  <si>
    <t>Clc1cc(Cl)c(c(Cl)c1)-c1c(Cl)cc(Cl)c(Cl)c1Cl</t>
  </si>
  <si>
    <t>Clc1ccc(Cl)c(c1)-c1c(Cl)c(Cl)c(Cl)c(Cl)c1Cl</t>
  </si>
  <si>
    <t>Clc1cccc(Cl)c1-c1c(Cl)c(Cl)c(Cl)c(Cl)c1Cl</t>
  </si>
  <si>
    <t>Clc1cc(Cl)c(cc1Cl)-c1c(Cl)c(Cl)cc(Cl)c1Cl</t>
  </si>
  <si>
    <t>Clc1cc(Cl)c(c(Cl)c1)-c1c(Cl)c(Cl)cc(Cl)c1Cl</t>
  </si>
  <si>
    <t>Clc1cc(cc(Cl)c1Cl)-c1cc(Cl)c(Cl)c(Cl)c1Cl</t>
  </si>
  <si>
    <t>Clc1ccc(cc1Cl)-c1c(Cl)c(Cl)c(Cl)c(Cl)c1Cl</t>
  </si>
  <si>
    <t>Clc1cc(Cl)c(c(Cl)c1Cl)-c1cc(Cl)c(Cl)c(Cl)c1</t>
  </si>
  <si>
    <t>Clc1cc(Cl)cc(c1)-c1c(Cl)c(Cl)c(Cl)c(Cl)c1Cl</t>
  </si>
  <si>
    <t>Clc1cc(Cl)c(Cl)c(c1Cl)-c1cc(Cl)c(Cl)c(Cl)c1</t>
  </si>
  <si>
    <t>Clc1cc(c(Cl)c(Cl)c1Cl)-c1cc(Cl)c(Cl)c(Cl)c1Cl</t>
  </si>
  <si>
    <t>Clc1ccc(c(Cl)c1Cl)-c1c(Cl)c(Cl)c(Cl)c(Cl)c1Cl</t>
  </si>
  <si>
    <t>Clc1cc(Cl)c(c(Cl)c1Cl)-c1cc(Cl)c(Cl)c(Cl)c1Cl</t>
  </si>
  <si>
    <t>Clc1cc(Cl)c(c(Cl)c1Cl)-c1c(Cl)cc(Cl)c(Cl)c1Cl</t>
  </si>
  <si>
    <t>Clc1cc(Cl)c(Cl)c(c1)-c1c(Cl)c(Cl)c(Cl)c(Cl)c1Cl</t>
  </si>
  <si>
    <t>Clc1cc(Cl)c(Cl)c(c1Cl)-c1cc(Cl)c(Cl)c(Cl)c1Cl</t>
  </si>
  <si>
    <t>Clc1ccc(Cl)c(c1Cl)-c1c(Cl)c(Cl)c(Cl)c(Cl)c1Cl</t>
  </si>
  <si>
    <t>Clc1cc(Cl)c(c(Cl)c1Cl)-c1c(Cl)c(Cl)cc(Cl)c1Cl</t>
  </si>
  <si>
    <t>Clc1cc(Cl)c(Cl)c(c1Cl)-c1c(Cl)c(Cl)cc(Cl)c1Cl</t>
  </si>
  <si>
    <t>Clc1cc(Cl)c(cc1Cl)-c1c(Cl)c(Cl)c(Cl)c(Cl)c1Cl</t>
  </si>
  <si>
    <t>Clc1cc(Cl)c(c(Cl)c1)-c1c(Cl)c(Cl)c(Cl)c(Cl)c1Cl</t>
  </si>
  <si>
    <t>Clc1cc(cc(Cl)c1Cl)-c1c(Cl)c(Cl)c(Cl)c(Cl)c1Cl</t>
  </si>
  <si>
    <t>Clc1cc(c(Cl)c(Cl)c1Cl)-c1c(Cl)c(Cl)c(Cl)c(Cl)c1Cl</t>
  </si>
  <si>
    <t>Clc1cc(Cl)c(c(Cl)c1Cl)-c1c(Cl)c(Cl)c(Cl)c(Cl)c1Cl</t>
  </si>
  <si>
    <t>Clc1cc(Cl)c(Cl)c(c1Cl)-c1c(Cl)c(Cl)c(Cl)c(Cl)c1Cl</t>
  </si>
  <si>
    <t>Clc1c(Cl)c(Cl)c(c(Cl)c1Cl)-c1c(Cl)c(Cl)c(Cl)c(Cl)c1Cl</t>
  </si>
  <si>
    <t>O(c1ccccc1)c1ccccc1</t>
  </si>
  <si>
    <t>Brc1ccccc1Oc1ccccc1</t>
  </si>
  <si>
    <t>Brc1cccc(Oc2ccccc2)c1</t>
  </si>
  <si>
    <t>Brc1ccc(Oc2ccccc2)cc1</t>
  </si>
  <si>
    <t>Brc1ccccc1Oc1ccccc1Br</t>
  </si>
  <si>
    <t>Brc1cccc(Oc2ccccc2)c1Br</t>
  </si>
  <si>
    <t>Brc1cccc(Oc2ccccc2Br)c1</t>
  </si>
  <si>
    <t>Brc1ccc(Oc2ccccc2)c(Br)c1</t>
  </si>
  <si>
    <t>Brc1ccc(Oc2ccccc2Br)cc1</t>
  </si>
  <si>
    <t>Brc1ccc(Br)c(Oc2ccccc2)c1</t>
  </si>
  <si>
    <t>Brc1cccc(Br)c1Oc1ccccc1</t>
  </si>
  <si>
    <t>Brc1cccc(Oc2cccc(Br)c2)c1</t>
  </si>
  <si>
    <t>Brc1ccc(Oc2ccccc2)cc1Br</t>
  </si>
  <si>
    <t>Brc1ccc(Oc2cccc(Br)c2)cc1</t>
  </si>
  <si>
    <t>Brc1cc(Br)cc(Oc2ccccc2)c1</t>
  </si>
  <si>
    <t>Brc1ccc(Oc2ccc(Br)cc2)cc1</t>
  </si>
  <si>
    <t>Brc1cccc(Oc2ccccc2Br)c1Br</t>
  </si>
  <si>
    <t>Brc1ccc(Oc2ccccc2Br)c(Br)c1</t>
  </si>
  <si>
    <t>Brc1ccc(Br)c(Oc2ccccc2Br)c1</t>
  </si>
  <si>
    <t>Brc1ccccc1Oc1c(Br)cccc1Br</t>
  </si>
  <si>
    <t>Brc1cccc(Oc2cccc(Br)c2Br)c1</t>
  </si>
  <si>
    <t>Brc1ccc(Oc2ccccc2)c(Br)c1Br</t>
  </si>
  <si>
    <t>Brc1ccc(Oc2cccc(Br)c2Br)cc1</t>
  </si>
  <si>
    <t>Brc1cc(Br)c(Br)c(Oc2ccccc2)c1</t>
  </si>
  <si>
    <t>Brc1ccc(Br)c(Oc2ccccc2)c1Br</t>
  </si>
  <si>
    <t>Brc1ccc(Oc2cccc(Br)c2)c(Br)c1</t>
  </si>
  <si>
    <t>Brc1cccc(Oc2cc(Br)ccc2Br)c1</t>
  </si>
  <si>
    <t>Brc1cccc(Oc2c(Br)cccc2Br)c1</t>
  </si>
  <si>
    <t>Brc1ccc(Oc2ccc(Br)cc2Br)cc1</t>
  </si>
  <si>
    <t>Brc1cc(Br)c(Oc2ccccc2)cc1Br</t>
  </si>
  <si>
    <t>Brc1cc(Br)c(Oc2ccccc2)c(Br)c1</t>
  </si>
  <si>
    <t>Brc1ccc(Oc2cc(Br)ccc2Br)cc1</t>
  </si>
  <si>
    <t>Brc1ccc(Oc2c(Br)cccc2Br)cc1</t>
  </si>
  <si>
    <t>Brc1ccc(Oc2ccccc2Br)cc1Br</t>
  </si>
  <si>
    <t>Brc1cc(Br)cc(Oc2ccccc2Br)c1</t>
  </si>
  <si>
    <t>Brc1cccc(Oc2ccc(Br)c(Br)c2)c1</t>
  </si>
  <si>
    <t>Brc1cccc(Oc2cc(Br)cc(Br)c2)c1</t>
  </si>
  <si>
    <t>Brc1ccc(Oc2ccc(Br)c(Br)c2)cc1</t>
  </si>
  <si>
    <t>Brc1cc(Oc2ccccc2)cc(Br)c1Br</t>
  </si>
  <si>
    <t>Brc1ccc(Oc2cc(Br)cc(Br)c2)cc1</t>
  </si>
  <si>
    <t>Brc1cccc(Oc2cccc(Br)c2Br)c1Br</t>
  </si>
  <si>
    <t>Brc1ccc(Oc2ccccc2Br)c(Br)c1Br</t>
  </si>
  <si>
    <t>Brc1ccc(Oc2cccc(Br)c2Br)c(Br)c1</t>
  </si>
  <si>
    <t>Brc1cc(Br)c(Br)c(Oc2ccccc2Br)c1</t>
  </si>
  <si>
    <t>Brc1ccc(Br)c(Oc2cccc(Br)c2Br)c1</t>
  </si>
  <si>
    <t>Brc1ccc(Br)c(Oc2ccccc2Br)c1Br</t>
  </si>
  <si>
    <t>Brc1cccc(Oc2c(Br)cccc2Br)c1Br</t>
  </si>
  <si>
    <t>Brc1ccc(Oc2ccc(Br)cc2Br)c(Br)c1</t>
  </si>
  <si>
    <t>Brc1cc(Br)c(Oc2ccccc2Br)cc1Br</t>
  </si>
  <si>
    <t>Brc1ccc(Oc2cc(Br)ccc2Br)c(Br)c1</t>
  </si>
  <si>
    <t>Brc1cc(Br)c(Oc2ccccc2Br)c(Br)c1</t>
  </si>
  <si>
    <t>Brc1ccc(Oc2c(Br)cccc2Br)c(Br)c1</t>
  </si>
  <si>
    <t>Brc1ccc(Br)c(Oc2cc(Br)ccc2Br)c1</t>
  </si>
  <si>
    <t>Brc1ccc(Br)c(Oc2c(Br)cccc2Br)c1</t>
  </si>
  <si>
    <t>Brc1cccc(Br)c1Oc1c(Br)cccc1Br</t>
  </si>
  <si>
    <t>Brc1cccc(Oc2ccc(Br)c(Br)c2Br)c1</t>
  </si>
  <si>
    <t>Brc1ccc(Oc2cccc(Br)c2Br)cc1Br</t>
  </si>
  <si>
    <t>Brc1cccc(Oc2cc(Br)cc(Br)c2Br)c1</t>
  </si>
  <si>
    <t>Brc1cc(Br)cc(Oc2cccc(Br)c2Br)c1</t>
  </si>
  <si>
    <t>Brc1cccc(Oc2c(Br)ccc(Br)c2Br)c1</t>
  </si>
  <si>
    <t>Brc1ccc(Oc2ccc(Br)c(Br)c2Br)cc1</t>
  </si>
  <si>
    <t>Brc1cc(Oc2ccccc2)c(Br)c(Br)c1Br</t>
  </si>
  <si>
    <t>Brc1cc(Br)c(Oc2ccccc2)c(Br)c1Br</t>
  </si>
  <si>
    <t>Brc1ccc(Oc2cc(Br)cc(Br)c2Br)cc1</t>
  </si>
  <si>
    <t>Brc1ccc(Oc2c(Br)ccc(Br)c2Br)cc1</t>
  </si>
  <si>
    <t>Brc1cc(Br)c(Br)c(Oc2ccccc2)c1Br</t>
  </si>
  <si>
    <t>Brc1ccc(Oc2ccc(Br)c(Br)c2)c(Br)c1</t>
  </si>
  <si>
    <t>Brc1cccc(Oc2cc(Br)c(Br)cc2Br)c1</t>
  </si>
  <si>
    <t>Brc1ccc(Oc2cc(Br)cc(Br)c2)c(Br)c1</t>
  </si>
  <si>
    <t>Brc1cccc(Oc2c(Br)cc(Br)cc2Br)c1</t>
  </si>
  <si>
    <t>Brc1ccc(Br)c(Oc2ccc(Br)c(Br)c2)c1</t>
  </si>
  <si>
    <t>Brc1ccc(Oc2c(Br)cccc2Br)cc1Br</t>
  </si>
  <si>
    <t>Brc1ccc(Br)c(Oc2cc(Br)cc(Br)c2)c1</t>
  </si>
  <si>
    <t>Brc1cc(Br)cc(Oc2c(Br)cccc2Br)c1</t>
  </si>
  <si>
    <t>Brc1ccc(Oc2cc(Br)c(Br)cc2Br)cc1</t>
  </si>
  <si>
    <t>Brc1ccc(Oc2c(Br)cc(Br)cc2Br)cc1</t>
  </si>
  <si>
    <t>Brc1cc(Oc2ccccc2Br)cc(Br)c1Br</t>
  </si>
  <si>
    <t>Brc1ccc(Oc2ccc(Br)c(Br)c2)cc1Br</t>
  </si>
  <si>
    <t>Brc1cccc(Oc2cc(Br)c(Br)c(Br)c2)c1</t>
  </si>
  <si>
    <t>Brc1cc(Br)cc(Oc2ccc(Br)c(Br)c2)c1</t>
  </si>
  <si>
    <t>Brc1cc(Br)cc(Oc2cc(Br)cc(Br)c2)c1</t>
  </si>
  <si>
    <t>Brc1ccc(Oc2cc(Br)c(Br)c(Br)c2)cc1</t>
  </si>
  <si>
    <t>Brc1ccc(Oc2cccc(Br)c2Br)c(Br)c1Br</t>
  </si>
  <si>
    <t>Brc1cc(Br)c(Br)c(Oc2cccc(Br)c2Br)c1</t>
  </si>
  <si>
    <t>Brc1cccc(Oc2c(Br)ccc(Br)c2Br)c1Br</t>
  </si>
  <si>
    <t>Brc1ccc(Oc2ccc(Br)c(Br)c2Br)c(Br)c1</t>
  </si>
  <si>
    <t>Brc1ccccc1Oc1cc(Br)c(Br)c(Br)c1Br</t>
  </si>
  <si>
    <t>Brc1ccc(Br)c(Oc2ccc(Br)c(Br)c2Br)c1</t>
  </si>
  <si>
    <t>Brc1ccccc1Oc1c(Br)cc(Br)c(Br)c1Br</t>
  </si>
  <si>
    <t>Brc1ccc(Oc2c(Br)cccc2Br)c(Br)c1Br</t>
  </si>
  <si>
    <t>Brc1ccc(Oc2cc(Br)cc(Br)c2Br)c(Br)c1</t>
  </si>
  <si>
    <t>Brc1ccc(Oc2c(Br)ccc(Br)c2Br)c(Br)c1</t>
  </si>
  <si>
    <t>Brc1ccc(Br)c(Oc2cc(Br)cc(Br)c2Br)c1</t>
  </si>
  <si>
    <t>Brc1ccccc1Oc1c(Br)c(Br)cc(Br)c1Br</t>
  </si>
  <si>
    <t>Brc1cc(Br)c(Br)c(Oc2c(Br)cccc2Br)c1</t>
  </si>
  <si>
    <t>Brc1ccc(Br)c(Oc2c(Br)ccc(Br)c2Br)c1</t>
  </si>
  <si>
    <t>Brc1ccc(Br)c(Oc2c(Br)cccc2Br)c1Br</t>
  </si>
  <si>
    <t>Brc1cc(Br)c(Oc2cccc(Br)c2Br)cc1Br</t>
  </si>
  <si>
    <t>Brc1cc(Br)c(Oc2cccc(Br)c2Br)c(Br)c1</t>
  </si>
  <si>
    <t>Brc1ccc(Oc2cc(Br)c(Br)cc2Br)c(Br)c1</t>
  </si>
  <si>
    <t>Brc1ccc(Oc2c(Br)cc(Br)cc2Br)c(Br)c1</t>
  </si>
  <si>
    <t>Brc1ccc(Br)c(Oc2cc(Br)c(Br)cc2Br)c1</t>
  </si>
  <si>
    <t>Brc1cc(Br)c(Oc2c(Br)cccc2Br)cc1Br</t>
  </si>
  <si>
    <t>Brc1ccc(Br)c(Oc2c(Br)cc(Br)cc2Br)c1</t>
  </si>
  <si>
    <t>Brc1cc(Br)c(Oc2c(Br)cccc2Br)c(Br)c1</t>
  </si>
  <si>
    <t>Brc1ccc(Oc2ccc(Br)c(Br)c2Br)cc1Br</t>
  </si>
  <si>
    <t>Brc1cccc(Oc2cc(Br)c(Br)c(Br)c2Br)c1</t>
  </si>
  <si>
    <t>Brc1cc(Br)c(Br)c(Oc2ccc(Br)c(Br)c2)c1</t>
  </si>
  <si>
    <t>Brc1cc(Br)cc(Oc2ccc(Br)c(Br)c2Br)c1</t>
  </si>
  <si>
    <t>Brc1cccc(Oc2c(Br)cc(Br)c(Br)c2Br)c1</t>
  </si>
  <si>
    <t>Brc1ccc(Oc2c(Br)ccc(Br)c2Br)cc1Br</t>
  </si>
  <si>
    <t>Brc1cc(Br)cc(Oc2cc(Br)cc(Br)c2Br)c1</t>
  </si>
  <si>
    <t>Brc1cccc(Oc2c(Br)c(Br)cc(Br)c2Br)c1</t>
  </si>
  <si>
    <t>Brc1cc(Br)cc(Oc2c(Br)ccc(Br)c2Br)c1</t>
  </si>
  <si>
    <t>Brc1ccc(Oc2cc(Br)c(Br)c(Br)c2Br)cc1</t>
  </si>
  <si>
    <t>Brc1ccc(Oc2c(Br)cc(Br)c(Br)c2Br)cc1</t>
  </si>
  <si>
    <t>Brc1c(Br)c(Br)c(Oc2ccccc2)c(Br)c1Br</t>
  </si>
  <si>
    <t>Brc1ccc(Oc2c(Br)c(Br)cc(Br)c2Br)cc1</t>
  </si>
  <si>
    <t>Brc1ccc(Oc2cc(Br)c(Br)cc2Br)cc1Br</t>
  </si>
  <si>
    <t>Brc1cc(Br)c(Oc2ccc(Br)c(Br)c2)c(Br)c1</t>
  </si>
  <si>
    <t>Brc1cc(Br)cc(Oc2cc(Br)c(Br)cc2Br)c1</t>
  </si>
  <si>
    <t>Brc1cc(Br)cc(Oc2c(Br)cc(Br)cc2Br)c1</t>
  </si>
  <si>
    <t>Brc1cccc(Oc2cc(Br)c(Br)c(Br)c2)c1Br</t>
  </si>
  <si>
    <t>Brc1ccc(Oc2cc(Br)c(Br)c(Br)c2)c(Br)c1</t>
  </si>
  <si>
    <t>Brc1ccc(Br)c(Oc2cc(Br)c(Br)c(Br)c2)c1</t>
  </si>
  <si>
    <t>Brc1cc(Oc2c(Br)cccc2Br)cc(Br)c1Br</t>
  </si>
  <si>
    <t>Brc1ccc(Oc2cc(Br)c(Br)c(Br)c2)cc1Br</t>
  </si>
  <si>
    <t>Brc1cc(Br)cc(Oc2cc(Br)c(Br)c(Br)c2)c1</t>
  </si>
  <si>
    <t>Brc1ccc(Oc2ccc(Br)c(Br)c2Br)c(Br)c1Br</t>
  </si>
  <si>
    <t>Brc1cccc(Oc2cc(Br)c(Br)c(Br)c2Br)c1Br</t>
  </si>
  <si>
    <t>Brc1cc(Br)c(Br)c(Oc2ccc(Br)c(Br)c2Br)c1</t>
  </si>
  <si>
    <t>Brc1cccc(Oc2c(Br)cc(Br)c(Br)c2Br)c1Br</t>
  </si>
  <si>
    <t>Brc1ccc(Oc2c(Br)ccc(Br)c2Br)c(Br)c1Br</t>
  </si>
  <si>
    <t>Brc1cc(Br)c(Br)c(Oc2cc(Br)cc(Br)c2Br)c1</t>
  </si>
  <si>
    <t>Brc1cccc(Oc2c(Br)c(Br)cc(Br)c2Br)c1Br</t>
  </si>
  <si>
    <t>Brc1cc(Br)c(Br)c(Oc2c(Br)ccc(Br)c2Br)c1</t>
  </si>
  <si>
    <t>Brc1ccc(Br)c(Oc2c(Br)ccc(Br)c2Br)c1Br</t>
  </si>
  <si>
    <t>Brc1ccc(Oc2cc(Br)c(Br)c(Br)c2Br)c(Br)c1</t>
  </si>
  <si>
    <t>Brc1ccc(Oc2cc(Br)c(Br)cc2Br)c(Br)c1Br</t>
  </si>
  <si>
    <t>Brc1ccc(Oc2c(Br)cc(Br)c(Br)c2Br)c(Br)c1</t>
  </si>
  <si>
    <t>Brc1cc(Br)c(Oc2ccc(Br)c(Br)c2Br)c(Br)c1</t>
  </si>
  <si>
    <t>Brc1ccc(Br)c(Oc2cc(Br)c(Br)c(Br)c2Br)c1</t>
  </si>
  <si>
    <t>Brc1ccccc1Oc1c(Br)c(Br)c(Br)c(Br)c1Br</t>
  </si>
  <si>
    <t>Brc1cc(Oc2c(Br)cccc2Br)c(Br)c(Br)c1Br</t>
  </si>
  <si>
    <t>Brc1ccc(Br)c(Oc2c(Br)cc(Br)c(Br)c2Br)c1</t>
  </si>
  <si>
    <t>Brc1cccc(Br)c1Oc1c(Br)cc(Br)c(Br)c1Br</t>
  </si>
  <si>
    <t>Brc1cc(Br)c(Br)c(Oc2cc(Br)c(Br)cc2Br)c1</t>
  </si>
  <si>
    <t>Brc1ccc(Oc2c(Br)c(Br)cc(Br)c2Br)c(Br)c1</t>
  </si>
  <si>
    <t>Brc1cc(Br)c(Oc2cc(Br)cc(Br)c2Br)c(Br)c1</t>
  </si>
  <si>
    <t>Brc1ccc(Br)c(Oc2cc(Br)c(Br)cc2Br)c1Br</t>
  </si>
  <si>
    <t>Brc1cc(Br)c(Oc2c(Br)ccc(Br)c2Br)c(Br)c1</t>
  </si>
  <si>
    <t>Brc1ccc(Br)c(Oc2c(Br)c(Br)cc(Br)c2Br)c1</t>
  </si>
  <si>
    <t>Brc1cccc(Br)c1Oc1c(Br)c(Br)cc(Br)c1Br</t>
  </si>
  <si>
    <t>Brc1cc(Br)c(Oc2cc(Br)c(Br)cc2Br)cc1Br</t>
  </si>
  <si>
    <t>Brc1cc(Br)c(Oc2cc(Br)c(Br)cc2Br)c(Br)c1</t>
  </si>
  <si>
    <t>Brc1cc(Br)c(Oc2c(Br)cc(Br)cc2Br)c(Br)c1</t>
  </si>
  <si>
    <t>Brc1ccc(Oc2cc(Br)c(Br)c(Br)c2Br)cc1Br</t>
  </si>
  <si>
    <t>Brc1ccc(Oc2cc(Br)c(Br)c(Br)c2)c(Br)c1Br</t>
  </si>
  <si>
    <t>Brc1ccc(Oc2c(Br)cc(Br)c(Br)c2Br)cc1Br</t>
  </si>
  <si>
    <t>Brc1cc(Br)cc(Oc2cc(Br)c(Br)c(Br)c2Br)c1</t>
  </si>
  <si>
    <t>Brc1cccc(Oc2c(Br)c(Br)c(Br)c(Br)c2Br)c1</t>
  </si>
  <si>
    <t>Brc1cc(Br)cc(Oc2c(Br)cc(Br)c(Br)c2Br)c1</t>
  </si>
  <si>
    <t>Brc1cc(Br)c(Br)c(Oc2cc(Br)c(Br)c(Br)c2)c1</t>
  </si>
  <si>
    <t>Brc1ccc(Oc2c(Br)c(Br)cc(Br)c2Br)cc1Br</t>
  </si>
  <si>
    <t>Brc1ccc(Br)c(Oc2cc(Br)c(Br)c(Br)c2)c1Br</t>
  </si>
  <si>
    <t>Brc1cc(Br)cc(Oc2c(Br)c(Br)cc(Br)c2Br)c1</t>
  </si>
  <si>
    <t>Brc1ccc(Oc2c(Br)c(Br)c(Br)c(Br)c2Br)cc1</t>
  </si>
  <si>
    <t>Brc1cc(Br)c(Oc2cc(Br)c(Br)c(Br)c2)cc1Br</t>
  </si>
  <si>
    <t>Brc1cc(Br)c(Oc2cc(Br)c(Br)c(Br)c2)c(Br)c1</t>
  </si>
  <si>
    <t>Brc1cc(Oc2cc(Br)c(Br)c(Br)c2)cc(Br)c1Br</t>
  </si>
  <si>
    <t>Brc1ccc(Oc2cc(Br)c(Br)c(Br)c2Br)c(Br)c1Br</t>
  </si>
  <si>
    <t>Brc1ccc(Oc2c(Br)cc(Br)c(Br)c2Br)c(Br)c1Br</t>
  </si>
  <si>
    <t>Brc1cc(Br)c(Br)c(Oc2cc(Br)c(Br)c(Br)c2Br)c1</t>
  </si>
  <si>
    <t>Brc1cccc(Oc2c(Br)c(Br)c(Br)c(Br)c2Br)c1Br</t>
  </si>
  <si>
    <t>Brc1ccc(Br)c(Oc2cc(Br)c(Br)c(Br)c2Br)c1Br</t>
  </si>
  <si>
    <t>Brc1cc(Br)c(Br)c(Oc2c(Br)cc(Br)c(Br)c2Br)c1</t>
  </si>
  <si>
    <t>Brc1ccc(Br)c(Oc2c(Br)cc(Br)c(Br)c2Br)c1Br</t>
  </si>
  <si>
    <t>Brc1ccc(Oc2c(Br)c(Br)cc(Br)c2Br)c(Br)c1Br</t>
  </si>
  <si>
    <t>Brc1cc(Br)c(Br)c(Oc2c(Br)c(Br)cc(Br)c2Br)c1</t>
  </si>
  <si>
    <t>Brc1ccc(Br)c(Oc2c(Br)c(Br)cc(Br)c2Br)c1Br</t>
  </si>
  <si>
    <t>Brc1cc(Br)c(Oc2cc(Br)c(Br)c(Br)c2Br)cc1Br</t>
  </si>
  <si>
    <t>Brc1ccc(Oc2c(Br)c(Br)c(Br)c(Br)c2Br)c(Br)c1</t>
  </si>
  <si>
    <t>Brc1cc(Br)c(Oc2cc(Br)c(Br)c(Br)c2Br)c(Br)c1</t>
  </si>
  <si>
    <t>Brc1cc(Br)c(Oc2c(Br)cc(Br)c(Br)c2Br)cc1Br</t>
  </si>
  <si>
    <t>Brc1cc(Br)c(Oc2c(Br)cc(Br)c(Br)c2Br)c(Br)c1</t>
  </si>
  <si>
    <t>Brc1ccc(Br)c(Oc2c(Br)c(Br)c(Br)c(Br)c2Br)c1</t>
  </si>
  <si>
    <t>Brc1cccc(Br)c1Oc1c(Br)c(Br)c(Br)c(Br)c1Br</t>
  </si>
  <si>
    <t>Brc1cc(Br)c(Oc2c(Br)c(Br)cc(Br)c2Br)cc1Br</t>
  </si>
  <si>
    <t>Brc1cc(Br)c(Oc2c(Br)c(Br)cc(Br)c2Br)c(Br)c1</t>
  </si>
  <si>
    <t>Brc1cc(Oc2cc(Br)c(Br)c(Br)c2Br)cc(Br)c1Br</t>
  </si>
  <si>
    <t>Brc1ccc(Oc2c(Br)c(Br)c(Br)c(Br)c2Br)cc1Br</t>
  </si>
  <si>
    <t>Brc1cc(Oc2c(Br)cc(Br)c(Br)c2Br)cc(Br)c1Br</t>
  </si>
  <si>
    <t>Brc1cc(Br)cc(Oc2c(Br)c(Br)c(Br)c(Br)c2Br)c1</t>
  </si>
  <si>
    <t>Brc1cc(Oc2c(Br)c(Br)cc(Br)c2Br)cc(Br)c1Br</t>
  </si>
  <si>
    <t>Brc1cc(Oc2cc(Br)c(Br)c(Br)c2Br)c(Br)c(Br)c1Br</t>
  </si>
  <si>
    <t>Brc1ccc(Oc2c(Br)c(Br)c(Br)c(Br)c2Br)c(Br)c1Br</t>
  </si>
  <si>
    <t>Brc1cc(Br)c(Oc2cc(Br)c(Br)c(Br)c2Br)c(Br)c1Br</t>
  </si>
  <si>
    <t>Brc1cc(Br)c(Oc2c(Br)cc(Br)c(Br)c2Br)c(Br)c1Br</t>
  </si>
  <si>
    <t>Brc1cc(Br)c(Br)c(Oc2c(Br)c(Br)c(Br)c(Br)c2Br)c1</t>
  </si>
  <si>
    <t>Brc1cc(Oc2c(Br)c(Br)cc(Br)c2Br)c(Br)c(Br)c1Br</t>
  </si>
  <si>
    <t>Brc1ccc(Br)c(Oc2c(Br)c(Br)c(Br)c(Br)c2Br)c1Br</t>
  </si>
  <si>
    <t>Brc1cc(Br)c(Oc2c(Br)c(Br)cc(Br)c2Br)c(Br)c1Br</t>
  </si>
  <si>
    <t>Brc1cc(Br)c(Br)c(Oc2c(Br)c(Br)cc(Br)c2Br)c1Br</t>
  </si>
  <si>
    <t>Brc1cc(Br)c(Oc2c(Br)c(Br)c(Br)c(Br)c2Br)cc1Br</t>
  </si>
  <si>
    <t>Brc1cc(Br)c(Oc2c(Br)c(Br)c(Br)c(Br)c2Br)c(Br)c1</t>
  </si>
  <si>
    <t>Brc1cc(Oc2c(Br)c(Br)c(Br)c(Br)c2Br)cc(Br)c1Br</t>
  </si>
  <si>
    <t>Brc1cc(Oc2c(Br)c(Br)c(Br)c(Br)c2Br)c(Br)c(Br)c1Br</t>
  </si>
  <si>
    <t>Brc1cc(Br)c(Oc2c(Br)c(Br)c(Br)c(Br)c2Br)c(Br)c1Br</t>
  </si>
  <si>
    <t>Brc1cc(Br)c(Br)c(Oc2c(Br)c(Br)c(Br)c(Br)c2Br)c1Br</t>
  </si>
  <si>
    <t>Brc1c(Br)c(Br)c(Oc2c(Br)c(Br)c(Br)c(Br)c2Br)c(Br)c1Br</t>
  </si>
  <si>
    <t>O1c2ccccc2Oc2ccccc12</t>
  </si>
  <si>
    <t>Clc1cccc2Oc3ccccc3Oc12</t>
  </si>
  <si>
    <t>Clc1ccc2Oc3ccccc3Oc2c1</t>
  </si>
  <si>
    <t>Clc1ccc2Oc3ccccc3Oc2c1Cl</t>
  </si>
  <si>
    <t>Clc1cc(Cl)c2Oc3ccccc3Oc2c1</t>
  </si>
  <si>
    <t>Clc1ccc(Cl)c2Oc3ccccc3Oc12</t>
  </si>
  <si>
    <t>Clc1cccc2Oc3c(Cl)cccc3Oc12</t>
  </si>
  <si>
    <t>Clc1ccc2Oc3c(Cl)cccc3Oc2c1</t>
  </si>
  <si>
    <t>Clc1ccc2Oc3cccc(Cl)c3Oc2c1</t>
  </si>
  <si>
    <t>Clc1cccc2Oc3cccc(Cl)c3Oc12</t>
  </si>
  <si>
    <t>Clc1cc2Oc3ccccc3Oc2cc1Cl</t>
  </si>
  <si>
    <t>Clc1ccc2Oc3cc(Cl)ccc3Oc2c1</t>
  </si>
  <si>
    <t>Clc1ccc2Oc3ccc(Cl)cc3Oc2c1</t>
  </si>
  <si>
    <t>Clc1cc2Oc3ccccc3Oc2c(Cl)c1Cl</t>
  </si>
  <si>
    <t>Clc1cc(Cl)c2Oc3ccccc3Oc2c1Cl</t>
  </si>
  <si>
    <t>Clc1ccc2Oc3c(Cl)cccc3Oc2c1Cl</t>
  </si>
  <si>
    <t>Clc1ccc2Oc3c(Cl)c(Cl)ccc3Oc2c1</t>
  </si>
  <si>
    <t>Clc1ccc2Oc3ccc(Cl)c(Cl)c3Oc2c1</t>
  </si>
  <si>
    <t>Clc1ccc2Oc3cccc(Cl)c3Oc2c1Cl</t>
  </si>
  <si>
    <t>Clc1cc(Cl)c2Oc3cccc(Cl)c3Oc2c1</t>
  </si>
  <si>
    <t>Clc1ccc2Oc3c(Cl)cc(Cl)cc3Oc2c1</t>
  </si>
  <si>
    <t>Clc1ccc2Oc3cc(Cl)cc(Cl)c3Oc2c1</t>
  </si>
  <si>
    <t>Clc1cc(Cl)c2Oc3c(Cl)cccc3Oc2c1</t>
  </si>
  <si>
    <t>Clc1cccc2Oc3c(Cl)ccc(Cl)c3Oc12</t>
  </si>
  <si>
    <t>Clc1ccc2Oc3c(Cl)ccc(Cl)c3Oc2c1</t>
  </si>
  <si>
    <t>Clc1cc2Oc3cccc(Cl)c3Oc2cc1Cl</t>
  </si>
  <si>
    <t>Clc1ccc2Oc3cc(Cl)c(Cl)cc3Oc2c1</t>
  </si>
  <si>
    <t>Clc1c(Cl)c(Cl)c2Oc3ccccc3Oc2c1Cl</t>
  </si>
  <si>
    <t>Clc1ccc2Oc3c(Cl)c(Cl)c(Cl)cc3Oc2c1</t>
  </si>
  <si>
    <t>Clc1cc2Oc3cccc(Cl)c3Oc2c(Cl)c1Cl</t>
  </si>
  <si>
    <t>Clc1ccc2Oc3c(Cl)c(Cl)cc(Cl)c3Oc2c1</t>
  </si>
  <si>
    <t>Clc1cc(Cl)c2Oc3cccc(Cl)c3Oc2c1Cl</t>
  </si>
  <si>
    <t>Clc1ccc2Oc3c(Cl)c(Cl)ccc3Oc2c1Cl</t>
  </si>
  <si>
    <t>Clc1ccc2Oc3c(Cl)ccc(Cl)c3Oc2c1Cl</t>
  </si>
  <si>
    <t>Clc1cc(Cl)c2Oc3c(Cl)c(Cl)ccc3Oc2c1</t>
  </si>
  <si>
    <t>Clc1cc(Cl)c2Oc3cc(Cl)cc(Cl)c3Oc2c1</t>
  </si>
  <si>
    <t>Clc1cc(Cl)c2Oc3cc(Cl)c(Cl)cc3Oc2c1</t>
  </si>
  <si>
    <t>Clc1ccc(Cl)c2Oc3c(Cl)ccc(Cl)c3Oc12</t>
  </si>
  <si>
    <t>Clc1cc2Oc3c(Cl)cccc3Oc2c(Cl)c1Cl</t>
  </si>
  <si>
    <t>Clc1ccc2Oc3cc(Cl)c(Cl)c(Cl)c3Oc2c1</t>
  </si>
  <si>
    <t>Clc1cc(Cl)c2Oc3c(Cl)cccc3Oc2c1Cl</t>
  </si>
  <si>
    <t>Clc1ccc2Oc3c(Cl)cc(Cl)c(Cl)c3Oc2c1</t>
  </si>
  <si>
    <t>Clc1cc(Cl)c2Oc3ccc(Cl)c(Cl)c3Oc2c1</t>
  </si>
  <si>
    <t>Clc1ccc2Oc3cc(Cl)c(Cl)cc3Oc2c1Cl</t>
  </si>
  <si>
    <t>Clc1ccc2Oc3ccc(Cl)c(Cl)c3Oc2c1Cl</t>
  </si>
  <si>
    <t>Clc1cc(Cl)c2Oc3c(Cl)ccc(Cl)c3Oc2c1</t>
  </si>
  <si>
    <t>Clc1cc(Cl)c2Oc3c(Cl)cc(Cl)cc3Oc2c1</t>
  </si>
  <si>
    <t>Clc1cc2Oc3c(Cl)ccc(Cl)c3Oc2cc1Cl</t>
  </si>
  <si>
    <t>Clc1cc2Oc3cc(Cl)c(Cl)cc3Oc2cc1Cl</t>
  </si>
  <si>
    <t>Clc1cccc2Oc3c(Cl)c(Cl)c(Cl)c(Cl)c3Oc12</t>
  </si>
  <si>
    <t>Clc1ccc2Oc3c(Cl)c(Cl)c(Cl)cc3Oc2c1Cl</t>
  </si>
  <si>
    <t>Clc1cc2Oc3c(Cl)ccc(Cl)c3Oc2c(Cl)c1Cl</t>
  </si>
  <si>
    <t>Clc1cc(Cl)c2Oc3c(Cl)c(Cl)c(Cl)cc3Oc2c1</t>
  </si>
  <si>
    <t>Clc1ccc2Oc3c(Cl)c(Cl)cc(Cl)c3Oc2c1Cl</t>
  </si>
  <si>
    <t>Clc1ccc(Cl)c2Oc3c(Cl)c(Cl)cc(Cl)c3Oc12</t>
  </si>
  <si>
    <t>Clc1cc(Cl)c2Oc3c(Cl)c(Cl)cc(Cl)c3Oc2c1</t>
  </si>
  <si>
    <t>Clc1ccc2Oc3c(Cl)c(Cl)c(Cl)c(Cl)c3Oc2c1</t>
  </si>
  <si>
    <t>Clc1cc(Cl)c2Oc3cc(Cl)c(Cl)c(Cl)c3Oc2c1</t>
  </si>
  <si>
    <t>Clc1cc2Oc3cc(Cl)c(Cl)c(Cl)c3Oc2cc1Cl</t>
  </si>
  <si>
    <t>Clc1ccc2Oc3cc(Cl)c(Cl)c(Cl)c3Oc2c1Cl</t>
  </si>
  <si>
    <t>Clc1cc(Cl)c2Oc3c(Cl)cc(Cl)c(Cl)c3Oc2c1</t>
  </si>
  <si>
    <t>Clc1cc2Oc3c(Cl)cc(Cl)c(Cl)c3Oc2cc1Cl</t>
  </si>
  <si>
    <t>Clc1ccc2Oc3c(Cl)cc(Cl)c(Cl)c3Oc2c1Cl</t>
  </si>
  <si>
    <t>Clc1ccc2Oc3c(Cl)c(Cl)c(Cl)c(Cl)c3Oc2c1Cl</t>
  </si>
  <si>
    <t>Clc1cc(Cl)c2Oc3c(Cl)c(Cl)c(Cl)c(Cl)c3Oc2c1</t>
  </si>
  <si>
    <t>Clc1ccc(Cl)c2Oc3c(Cl)c(Cl)c(Cl)c(Cl)c3Oc12</t>
  </si>
  <si>
    <t>Clc1cc2Oc3c(Cl)c(Cl)c(Cl)c(Cl)c3Oc2cc1Cl</t>
  </si>
  <si>
    <t>Clc1cc2Oc3c(Cl)c(Cl)c(Cl)cc3Oc2c(Cl)c1Cl</t>
  </si>
  <si>
    <t>Clc1cc2Oc3c(Cl)c(Cl)cc(Cl)c3Oc2c(Cl)c1Cl</t>
  </si>
  <si>
    <t>Clc1cc2Oc3c(Cl)cc(Cl)c(Cl)c3Oc2c(Cl)c1Cl</t>
  </si>
  <si>
    <t>Clc1cc2Oc3cc(Cl)c(Cl)c(Cl)c3Oc2c(Cl)c1Cl</t>
  </si>
  <si>
    <t>Clc1cc(Cl)c2Oc3c(Cl)c(Cl)cc(Cl)c3Oc2c1Cl</t>
  </si>
  <si>
    <t>Clc1cc(Cl)c2Oc3c(Cl)cc(Cl)c(Cl)c3Oc2c1Cl</t>
  </si>
  <si>
    <t>Clc1cc2Oc3c(Cl)c(Cl)c(Cl)c(Cl)c3Oc2c(Cl)c1Cl</t>
  </si>
  <si>
    <t>Clc1cc(Cl)c2Oc3c(Cl)c(Cl)c(Cl)c(Cl)c3Oc2c1Cl</t>
  </si>
  <si>
    <t>Clc1c(Cl)c(Cl)c2Oc3c(Cl)c(Cl)c(Cl)c(Cl)c3Oc2c1Cl</t>
  </si>
  <si>
    <t>SMILES from molconvert</t>
  </si>
  <si>
    <t>SMILES aromatized</t>
  </si>
  <si>
    <t>EPI Suite</t>
  </si>
  <si>
    <t>SPARC</t>
  </si>
  <si>
    <t>Predicted log Kow</t>
  </si>
  <si>
    <t>ChemAx KLOP</t>
  </si>
  <si>
    <t>ChemAx PHYS</t>
  </si>
  <si>
    <t>ChemAx VG</t>
  </si>
  <si>
    <t>ACD/Labs</t>
  </si>
  <si>
    <t>Average Predicted log Kow</t>
  </si>
  <si>
    <t>log(Ave. Predicted Kow)</t>
  </si>
  <si>
    <t>EPISuite</t>
  </si>
  <si>
    <t>----</t>
  </si>
  <si>
    <t>TEST Hierarchical</t>
  </si>
  <si>
    <t>TEST Group cont</t>
  </si>
  <si>
    <t>TEST FDA</t>
  </si>
  <si>
    <t>TEST Near Neigh</t>
  </si>
  <si>
    <t>EPISuite WSKow</t>
  </si>
  <si>
    <t>EPISuite WATERNT</t>
  </si>
  <si>
    <t>ChemAxon</t>
  </si>
  <si>
    <t>Predicted Water Solubility (mg/L)</t>
  </si>
  <si>
    <t>Predicted MP (deg C)</t>
  </si>
  <si>
    <t>Molecular Weight</t>
  </si>
  <si>
    <t>NIST</t>
  </si>
  <si>
    <t>-</t>
  </si>
  <si>
    <t>PCB-1</t>
  </si>
  <si>
    <t>PCB-2</t>
  </si>
  <si>
    <t>PCB-3</t>
  </si>
  <si>
    <t>PCB-4</t>
  </si>
  <si>
    <t>PCB-5</t>
  </si>
  <si>
    <t>PCB-6</t>
  </si>
  <si>
    <t>PCB-7</t>
  </si>
  <si>
    <t>PCB-8</t>
  </si>
  <si>
    <t>PCB-9</t>
  </si>
  <si>
    <t>PCB-10</t>
  </si>
  <si>
    <t>PCB-11</t>
  </si>
  <si>
    <t>PCB-12</t>
  </si>
  <si>
    <t>PCB-13</t>
  </si>
  <si>
    <t>PCB-14</t>
  </si>
  <si>
    <t>PCB-15</t>
  </si>
  <si>
    <t>PCB-16</t>
  </si>
  <si>
    <t>PCB-17</t>
  </si>
  <si>
    <t>PCB-18</t>
  </si>
  <si>
    <t>PCB-19</t>
  </si>
  <si>
    <t>PCB-20</t>
  </si>
  <si>
    <t>PCB-21</t>
  </si>
  <si>
    <t>PCB-22</t>
  </si>
  <si>
    <t>PCB-23</t>
  </si>
  <si>
    <t>PCB-24</t>
  </si>
  <si>
    <t>PCB-25</t>
  </si>
  <si>
    <t>PCB-26</t>
  </si>
  <si>
    <t>PCB-27</t>
  </si>
  <si>
    <t>PCB-28</t>
  </si>
  <si>
    <t>PCB-29</t>
  </si>
  <si>
    <t>PCB-30</t>
  </si>
  <si>
    <t>PCB-31</t>
  </si>
  <si>
    <t>PCB-32</t>
  </si>
  <si>
    <t>PCB-33</t>
  </si>
  <si>
    <t>PCB-34</t>
  </si>
  <si>
    <t>PCB-35</t>
  </si>
  <si>
    <t>PCB-36</t>
  </si>
  <si>
    <t>PCB-37</t>
  </si>
  <si>
    <t>PCB-38</t>
  </si>
  <si>
    <t>PCB-39</t>
  </si>
  <si>
    <t>PCB-40</t>
  </si>
  <si>
    <t>PCB-41</t>
  </si>
  <si>
    <t>PCB-42</t>
  </si>
  <si>
    <t>PCB-43</t>
  </si>
  <si>
    <t>PCB-44</t>
  </si>
  <si>
    <t>PCB-45</t>
  </si>
  <si>
    <t>PCB-46</t>
  </si>
  <si>
    <t>PCB-47</t>
  </si>
  <si>
    <t>PCB-48</t>
  </si>
  <si>
    <t>PCB-49</t>
  </si>
  <si>
    <t>PCB-50</t>
  </si>
  <si>
    <t>PCB-51</t>
  </si>
  <si>
    <t>PCB-52</t>
  </si>
  <si>
    <t>PCB-53</t>
  </si>
  <si>
    <t>PCB-54</t>
  </si>
  <si>
    <t>PCB-55</t>
  </si>
  <si>
    <t>PCB-56</t>
  </si>
  <si>
    <t>PCB-57</t>
  </si>
  <si>
    <t>PCB-58</t>
  </si>
  <si>
    <t>PCB-59</t>
  </si>
  <si>
    <t>PCB-60</t>
  </si>
  <si>
    <t>PCB-61</t>
  </si>
  <si>
    <t>PCB-62</t>
  </si>
  <si>
    <t>PCB-63</t>
  </si>
  <si>
    <t>PCB-64</t>
  </si>
  <si>
    <t>PCB-65</t>
  </si>
  <si>
    <t>PCB-66</t>
  </si>
  <si>
    <t>PCB-67</t>
  </si>
  <si>
    <t>PCB-68</t>
  </si>
  <si>
    <t>PCB-69</t>
  </si>
  <si>
    <t>PCB-70</t>
  </si>
  <si>
    <t>PCB-71</t>
  </si>
  <si>
    <t>PCB-72</t>
  </si>
  <si>
    <t>PCB-73</t>
  </si>
  <si>
    <t>PCB-74</t>
  </si>
  <si>
    <t>PCB-75</t>
  </si>
  <si>
    <t>PCB-76</t>
  </si>
  <si>
    <t>PCB-77</t>
  </si>
  <si>
    <t>PCB-78</t>
  </si>
  <si>
    <t>PCB-79</t>
  </si>
  <si>
    <t>PCB-80</t>
  </si>
  <si>
    <t>PCB-81</t>
  </si>
  <si>
    <t>PCB-82</t>
  </si>
  <si>
    <t>PCB-83</t>
  </si>
  <si>
    <t>PCB-84</t>
  </si>
  <si>
    <t>PCB-85</t>
  </si>
  <si>
    <t>PCB-86</t>
  </si>
  <si>
    <t>PCB-87</t>
  </si>
  <si>
    <t>PCB-88</t>
  </si>
  <si>
    <t>PCB-89</t>
  </si>
  <si>
    <t>PCB-90</t>
  </si>
  <si>
    <t>PCB-91</t>
  </si>
  <si>
    <t>PCB-92</t>
  </si>
  <si>
    <t>PCB-93</t>
  </si>
  <si>
    <t>PCB-94</t>
  </si>
  <si>
    <t>PCB-95</t>
  </si>
  <si>
    <t>PCB-96</t>
  </si>
  <si>
    <t>PCB-97</t>
  </si>
  <si>
    <t>PCB-98</t>
  </si>
  <si>
    <t>PCB-99</t>
  </si>
  <si>
    <t>PCB-100</t>
  </si>
  <si>
    <t>PCB-101</t>
  </si>
  <si>
    <t>PCB-102</t>
  </si>
  <si>
    <t>PCB-103</t>
  </si>
  <si>
    <t>PCB-104</t>
  </si>
  <si>
    <t>PCB-105</t>
  </si>
  <si>
    <t>PCB-106</t>
  </si>
  <si>
    <t>PCB-107</t>
  </si>
  <si>
    <t>PCB-108</t>
  </si>
  <si>
    <t>PCB-109</t>
  </si>
  <si>
    <t>PCB-110</t>
  </si>
  <si>
    <t>PCB-111</t>
  </si>
  <si>
    <t>PCB-112</t>
  </si>
  <si>
    <t>PCB-113</t>
  </si>
  <si>
    <t>PCB-114</t>
  </si>
  <si>
    <t>PCB-115</t>
  </si>
  <si>
    <t>PCB-116</t>
  </si>
  <si>
    <t>PCB-117</t>
  </si>
  <si>
    <t>PCB-118</t>
  </si>
  <si>
    <t>PCB-119</t>
  </si>
  <si>
    <t>PCB-120</t>
  </si>
  <si>
    <t>PCB-121</t>
  </si>
  <si>
    <t>PCB-122</t>
  </si>
  <si>
    <t>PCB-123</t>
  </si>
  <si>
    <t>PCB-124</t>
  </si>
  <si>
    <t>PCB-125</t>
  </si>
  <si>
    <t>PCB-126</t>
  </si>
  <si>
    <t>PCB-127</t>
  </si>
  <si>
    <t>PCB-128</t>
  </si>
  <si>
    <t>PCB-129</t>
  </si>
  <si>
    <t>PCB-130</t>
  </si>
  <si>
    <t>PCB-131</t>
  </si>
  <si>
    <t>PCB-132</t>
  </si>
  <si>
    <t>PCB-133</t>
  </si>
  <si>
    <t>PCB-134</t>
  </si>
  <si>
    <t>PCB-135</t>
  </si>
  <si>
    <t>PCB-136</t>
  </si>
  <si>
    <t>PCB-137</t>
  </si>
  <si>
    <t>PCB-138</t>
  </si>
  <si>
    <t>PCB-139</t>
  </si>
  <si>
    <t>PCB-140</t>
  </si>
  <si>
    <t>PCB-141</t>
  </si>
  <si>
    <t>PCB-142</t>
  </si>
  <si>
    <t>PCB-143</t>
  </si>
  <si>
    <t>PCB-144</t>
  </si>
  <si>
    <t>PCB-145</t>
  </si>
  <si>
    <t>PCB-146</t>
  </si>
  <si>
    <t>PCB-147</t>
  </si>
  <si>
    <t>PCB-148</t>
  </si>
  <si>
    <t>PCB-149</t>
  </si>
  <si>
    <t>PCB-150</t>
  </si>
  <si>
    <t>PCB-151</t>
  </si>
  <si>
    <t>PCB-152</t>
  </si>
  <si>
    <t>PCB-153</t>
  </si>
  <si>
    <t>PCB-154</t>
  </si>
  <si>
    <t>PCB-155</t>
  </si>
  <si>
    <t>PCB-156</t>
  </si>
  <si>
    <t>PCB-157</t>
  </si>
  <si>
    <t>PCB-158</t>
  </si>
  <si>
    <t>PCB-159</t>
  </si>
  <si>
    <t>PCB-160</t>
  </si>
  <si>
    <t>PCB-161</t>
  </si>
  <si>
    <t>PCB-162</t>
  </si>
  <si>
    <t>PCB-163</t>
  </si>
  <si>
    <t>PCB-164</t>
  </si>
  <si>
    <t>PCB-165</t>
  </si>
  <si>
    <t>PCB-166</t>
  </si>
  <si>
    <t>PCB-167</t>
  </si>
  <si>
    <t>PCB-168</t>
  </si>
  <si>
    <t>PCB-169</t>
  </si>
  <si>
    <t>PCB-170</t>
  </si>
  <si>
    <t>PCB-171</t>
  </si>
  <si>
    <t>PCB-172</t>
  </si>
  <si>
    <t>PCB-173</t>
  </si>
  <si>
    <t>PCB-174</t>
  </si>
  <si>
    <t>PCB-175</t>
  </si>
  <si>
    <t>PCB-176</t>
  </si>
  <si>
    <t>PCB-177</t>
  </si>
  <si>
    <t>PCB-178</t>
  </si>
  <si>
    <t>PCB-179</t>
  </si>
  <si>
    <t>PCB-180</t>
  </si>
  <si>
    <t>PCB-181</t>
  </si>
  <si>
    <t>PCB-182</t>
  </si>
  <si>
    <t>PCB-183</t>
  </si>
  <si>
    <t>PCB-184</t>
  </si>
  <si>
    <t>PCB-185</t>
  </si>
  <si>
    <t>PCB-186</t>
  </si>
  <si>
    <t>PCB-187</t>
  </si>
  <si>
    <t>PCB-188</t>
  </si>
  <si>
    <t>PCB-189</t>
  </si>
  <si>
    <t>PCB-190</t>
  </si>
  <si>
    <t>PCB-191</t>
  </si>
  <si>
    <t>PCB-192</t>
  </si>
  <si>
    <t>PCB-193</t>
  </si>
  <si>
    <t>PCB-194</t>
  </si>
  <si>
    <t>PCB-195</t>
  </si>
  <si>
    <t>PCB-196</t>
  </si>
  <si>
    <t>PCB-197</t>
  </si>
  <si>
    <t>PCB-198</t>
  </si>
  <si>
    <t>PCB-199</t>
  </si>
  <si>
    <t>PCB-200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</si>
  <si>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</si>
  <si>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</si>
  <si>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</si>
  <si>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</si>
  <si>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</si>
  <si>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</si>
  <si>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</si>
  <si>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</si>
  <si>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</si>
  <si>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PBDE-1</t>
  </si>
  <si>
    <t>PBDE-2</t>
  </si>
  <si>
    <t>PBDE-3</t>
  </si>
  <si>
    <t>PBDE-4</t>
  </si>
  <si>
    <t>PBDE-5</t>
  </si>
  <si>
    <t>PBDE-6</t>
  </si>
  <si>
    <t>PBDE-7</t>
  </si>
  <si>
    <t>PBDE-8</t>
  </si>
  <si>
    <t>PBDE-9</t>
  </si>
  <si>
    <t>PBDE-10</t>
  </si>
  <si>
    <t>PBDE-11</t>
  </si>
  <si>
    <t>PBDE-12</t>
  </si>
  <si>
    <t>PBDE-13</t>
  </si>
  <si>
    <t>PBDE-14</t>
  </si>
  <si>
    <t>PBDE-15</t>
  </si>
  <si>
    <t>PBDE-16</t>
  </si>
  <si>
    <t>PBDE-17</t>
  </si>
  <si>
    <t>PBDE-18</t>
  </si>
  <si>
    <t>PBDE-19</t>
  </si>
  <si>
    <t>PBDE-20</t>
  </si>
  <si>
    <t>PBDE-21</t>
  </si>
  <si>
    <t>PBDE-22</t>
  </si>
  <si>
    <t>PBDE-23</t>
  </si>
  <si>
    <t>PBDE-24</t>
  </si>
  <si>
    <t>PBDE-25</t>
  </si>
  <si>
    <t>PBDE-26</t>
  </si>
  <si>
    <t>PBDE-27</t>
  </si>
  <si>
    <t>PBDE-28</t>
  </si>
  <si>
    <t>PBDE-29</t>
  </si>
  <si>
    <t>PBDE-30</t>
  </si>
  <si>
    <t>PBDE-31</t>
  </si>
  <si>
    <t>PBDE-32</t>
  </si>
  <si>
    <t>PBDE-33</t>
  </si>
  <si>
    <t>PBDE-34</t>
  </si>
  <si>
    <t>PBDE-35</t>
  </si>
  <si>
    <t>PBDE-36</t>
  </si>
  <si>
    <t>PBDE-37</t>
  </si>
  <si>
    <t>PBDE-38</t>
  </si>
  <si>
    <t>PBDE-39</t>
  </si>
  <si>
    <t>PBDE-40</t>
  </si>
  <si>
    <t>PBDE-41</t>
  </si>
  <si>
    <t>PBDE-42</t>
  </si>
  <si>
    <t>PBDE-43</t>
  </si>
  <si>
    <t>PBDE-44</t>
  </si>
  <si>
    <t>PBDE-45</t>
  </si>
  <si>
    <t>PBDE-46</t>
  </si>
  <si>
    <t>PBDE-47</t>
  </si>
  <si>
    <t>PBDE-48</t>
  </si>
  <si>
    <t>PBDE-49</t>
  </si>
  <si>
    <t>PBDE-50</t>
  </si>
  <si>
    <t>PBDE-51</t>
  </si>
  <si>
    <t>PBDE-52</t>
  </si>
  <si>
    <t>PBDE-53</t>
  </si>
  <si>
    <t>PBDE-54</t>
  </si>
  <si>
    <t>PBDE-55</t>
  </si>
  <si>
    <t>PBDE-56</t>
  </si>
  <si>
    <t>PBDE-57</t>
  </si>
  <si>
    <t>PBDE-58</t>
  </si>
  <si>
    <t>PBDE-59</t>
  </si>
  <si>
    <t>PBDE-60</t>
  </si>
  <si>
    <t>PBDE-61</t>
  </si>
  <si>
    <t>PBDE-62</t>
  </si>
  <si>
    <t>PBDE-63</t>
  </si>
  <si>
    <t>PBDE-64</t>
  </si>
  <si>
    <t>PBDE-65</t>
  </si>
  <si>
    <t>PBDE-66</t>
  </si>
  <si>
    <t>PBDE-67</t>
  </si>
  <si>
    <t>PBDE-68</t>
  </si>
  <si>
    <t>PBDE-69</t>
  </si>
  <si>
    <t>PBDE-70</t>
  </si>
  <si>
    <t>PBDE-71</t>
  </si>
  <si>
    <t>PBDE-72</t>
  </si>
  <si>
    <t>PBDE-73</t>
  </si>
  <si>
    <t>PBDE-74</t>
  </si>
  <si>
    <t>PBDE-75</t>
  </si>
  <si>
    <t>PBDE-76</t>
  </si>
  <si>
    <t>PBDE-77</t>
  </si>
  <si>
    <t>PBDE-78</t>
  </si>
  <si>
    <t>PBDE-79</t>
  </si>
  <si>
    <t>PBDE-80</t>
  </si>
  <si>
    <t>PBDE-81</t>
  </si>
  <si>
    <t>PBDE-82</t>
  </si>
  <si>
    <t>PBDE-83</t>
  </si>
  <si>
    <t>PBDE-84</t>
  </si>
  <si>
    <t>PBDE-85</t>
  </si>
  <si>
    <t>PBDE-86</t>
  </si>
  <si>
    <t>PBDE-87</t>
  </si>
  <si>
    <t>PBDE-88</t>
  </si>
  <si>
    <t>PBDE-89</t>
  </si>
  <si>
    <t>PBDE-90</t>
  </si>
  <si>
    <t>PBDE-91</t>
  </si>
  <si>
    <t>PBDE-92</t>
  </si>
  <si>
    <t>PBDE-93</t>
  </si>
  <si>
    <t>PBDE-94</t>
  </si>
  <si>
    <t>PBDE-95</t>
  </si>
  <si>
    <t>PBDE-96</t>
  </si>
  <si>
    <t>PBDE-97</t>
  </si>
  <si>
    <t>PBDE-98</t>
  </si>
  <si>
    <t>PBDE-99</t>
  </si>
  <si>
    <t>PBDE-100</t>
  </si>
  <si>
    <t>PBDE-101</t>
  </si>
  <si>
    <t>PBDE-102</t>
  </si>
  <si>
    <t>PBDE-103</t>
  </si>
  <si>
    <t>PBDE-104</t>
  </si>
  <si>
    <t>PBDE-105</t>
  </si>
  <si>
    <t>PBDE-106</t>
  </si>
  <si>
    <t>PBDE-107</t>
  </si>
  <si>
    <t>PBDE-108</t>
  </si>
  <si>
    <t>PBDE-109</t>
  </si>
  <si>
    <t>PBDE-110</t>
  </si>
  <si>
    <t>PBDE-111</t>
  </si>
  <si>
    <t>PBDE-112</t>
  </si>
  <si>
    <t>PBDE-113</t>
  </si>
  <si>
    <t>PBDE-114</t>
  </si>
  <si>
    <t>PBDE-115</t>
  </si>
  <si>
    <t>PBDE-116</t>
  </si>
  <si>
    <t>PBDE-117</t>
  </si>
  <si>
    <t>PBDE-118</t>
  </si>
  <si>
    <t>PBDE-119</t>
  </si>
  <si>
    <t>PBDE-120</t>
  </si>
  <si>
    <t>PBDE-121</t>
  </si>
  <si>
    <t>PBDE-122</t>
  </si>
  <si>
    <t>PBDE-123</t>
  </si>
  <si>
    <t>PBDE-124</t>
  </si>
  <si>
    <t>PBDE-125</t>
  </si>
  <si>
    <t>PBDE-126</t>
  </si>
  <si>
    <t>PBDE-127</t>
  </si>
  <si>
    <t>PBDE-128</t>
  </si>
  <si>
    <t>PBDE-129</t>
  </si>
  <si>
    <t>PBDE-130</t>
  </si>
  <si>
    <t>PBDE-131</t>
  </si>
  <si>
    <t>PBDE-132</t>
  </si>
  <si>
    <t>PBDE-133</t>
  </si>
  <si>
    <t>PBDE-134</t>
  </si>
  <si>
    <t>PBDE-135</t>
  </si>
  <si>
    <t>PBDE-136</t>
  </si>
  <si>
    <t>PBDE-137</t>
  </si>
  <si>
    <t>PBDE-138</t>
  </si>
  <si>
    <t>PBDE-139</t>
  </si>
  <si>
    <t>PBDE-140</t>
  </si>
  <si>
    <t>PBDE-141</t>
  </si>
  <si>
    <t>PBDE-142</t>
  </si>
  <si>
    <t>PBDE-143</t>
  </si>
  <si>
    <t>PBDE-144</t>
  </si>
  <si>
    <t>PBDE-145</t>
  </si>
  <si>
    <t>PBDE-146</t>
  </si>
  <si>
    <t>PBDE-147</t>
  </si>
  <si>
    <t>PBDE-148</t>
  </si>
  <si>
    <t>PBDE-149</t>
  </si>
  <si>
    <t>PBDE-150</t>
  </si>
  <si>
    <t>PBDE-151</t>
  </si>
  <si>
    <t>PBDE-152</t>
  </si>
  <si>
    <t>PBDE-153</t>
  </si>
  <si>
    <t>PBDE-154</t>
  </si>
  <si>
    <t>PBDE-155</t>
  </si>
  <si>
    <t>PBDE-156</t>
  </si>
  <si>
    <t>PBDE-157</t>
  </si>
  <si>
    <t>PBDE-158</t>
  </si>
  <si>
    <t>PBDE-159</t>
  </si>
  <si>
    <t>PBDE-160</t>
  </si>
  <si>
    <t>PBDE-161</t>
  </si>
  <si>
    <t>PBDE-162</t>
  </si>
  <si>
    <t>PBDE-163</t>
  </si>
  <si>
    <t>PBDE-164</t>
  </si>
  <si>
    <t>PBDE-165</t>
  </si>
  <si>
    <t>PBDE-166</t>
  </si>
  <si>
    <t>PBDE-167</t>
  </si>
  <si>
    <t>PBDE-168</t>
  </si>
  <si>
    <t>PBDE-169</t>
  </si>
  <si>
    <t>PBDE-170</t>
  </si>
  <si>
    <t>PBDE-171</t>
  </si>
  <si>
    <t>PBDE-172</t>
  </si>
  <si>
    <t>PBDE-173</t>
  </si>
  <si>
    <t>PBDE-174</t>
  </si>
  <si>
    <t>PBDE-175</t>
  </si>
  <si>
    <t>PBDE-176</t>
  </si>
  <si>
    <t>PBDE-177</t>
  </si>
  <si>
    <t>PBDE-178</t>
  </si>
  <si>
    <t>PBDE-179</t>
  </si>
  <si>
    <t>PBDE-180</t>
  </si>
  <si>
    <t>PBDE-181</t>
  </si>
  <si>
    <t>PBDE-182</t>
  </si>
  <si>
    <t>PBDE-183</t>
  </si>
  <si>
    <t>PBDE-184</t>
  </si>
  <si>
    <t>PBDE-185</t>
  </si>
  <si>
    <t>PBDE-186</t>
  </si>
  <si>
    <t>PBDE-187</t>
  </si>
  <si>
    <t>PBDE-188</t>
  </si>
  <si>
    <t>PBDE-189</t>
  </si>
  <si>
    <t>PBDE-190</t>
  </si>
  <si>
    <t>PBDE-191</t>
  </si>
  <si>
    <t>PBDE-192</t>
  </si>
  <si>
    <t>PBDE-193</t>
  </si>
  <si>
    <t>PBDE-194</t>
  </si>
  <si>
    <t>PBDE-195</t>
  </si>
  <si>
    <t>PBDE-196</t>
  </si>
  <si>
    <t>PBDE-197</t>
  </si>
  <si>
    <t>PBDE-198</t>
  </si>
  <si>
    <t>PBDE-199</t>
  </si>
  <si>
    <t>PBDE-200</t>
  </si>
  <si>
    <t>PBDE-201</t>
  </si>
  <si>
    <t>PBDE-202</t>
  </si>
  <si>
    <t>PBDE-203</t>
  </si>
  <si>
    <t>PBDE-204</t>
  </si>
  <si>
    <t>PBDE-205</t>
  </si>
  <si>
    <t>PBDE-206</t>
  </si>
  <si>
    <t>PBDE-207</t>
  </si>
  <si>
    <t>PBDE-208</t>
  </si>
  <si>
    <t>PBDE-209</t>
  </si>
  <si>
    <t>Marsh et al (1999), Tittlemier et al (2002)</t>
  </si>
  <si>
    <t>Marsh et al (1999)</t>
  </si>
  <si>
    <t>Marsh (1999)</t>
  </si>
  <si>
    <t>Tittlemier et al (2002)</t>
  </si>
  <si>
    <t>Marsh (1999), Teclechiel (2008), Tittlemier (2002)</t>
  </si>
  <si>
    <t>Orn et al (1996)</t>
  </si>
  <si>
    <t>Liu et al (2006)</t>
  </si>
  <si>
    <t>Teclechiel (2008)</t>
  </si>
  <si>
    <t>Liu et al (2006), Teclechiel (2008), Tittlemier (2002)</t>
  </si>
  <si>
    <t>Kuramochi et al (2007), Orn et al (1996), Teclechiel (2008), Tittlemier (2002)</t>
  </si>
  <si>
    <t>Kuramochi et al (2007), Tittlemier et al (2002)</t>
  </si>
  <si>
    <t>OCHEM/Bradley et al dataset</t>
  </si>
  <si>
    <t>Miller et al (1984)</t>
  </si>
  <si>
    <t>N/A</t>
  </si>
  <si>
    <t>38964-22-6</t>
  </si>
  <si>
    <t>67028-17-5</t>
  </si>
  <si>
    <t>33857-26-0</t>
  </si>
  <si>
    <t>29446-15-9</t>
  </si>
  <si>
    <t>39227-58-2</t>
  </si>
  <si>
    <t>33857-28-2</t>
  </si>
  <si>
    <t>30746-58-8</t>
  </si>
  <si>
    <t>71669-23-3</t>
  </si>
  <si>
    <t>71669-26-6</t>
  </si>
  <si>
    <t>67028-18-6</t>
  </si>
  <si>
    <t>33423-92-6</t>
  </si>
  <si>
    <t>50585-46-1</t>
  </si>
  <si>
    <t>62470-53-5</t>
  </si>
  <si>
    <t>1746-01-6</t>
  </si>
  <si>
    <t>67028-19-7</t>
  </si>
  <si>
    <t>Friesen et al (1985)</t>
  </si>
  <si>
    <t>39227-61-7</t>
  </si>
  <si>
    <t>40321-76-4</t>
  </si>
  <si>
    <t>58802-08-7</t>
  </si>
  <si>
    <t>58802-09-8</t>
  </si>
  <si>
    <t>58200-66-1</t>
  </si>
  <si>
    <t>39227-28-6</t>
  </si>
  <si>
    <t>58200-67-2</t>
  </si>
  <si>
    <t>57653-85-7</t>
  </si>
  <si>
    <t>39227-62-8</t>
  </si>
  <si>
    <t>19408-74-3</t>
  </si>
  <si>
    <t>OCHEM MP predictor</t>
  </si>
  <si>
    <t>82291-28-9</t>
  </si>
  <si>
    <t>54536-17-3</t>
  </si>
  <si>
    <t>51452-87-0</t>
  </si>
  <si>
    <t>147217-72-9</t>
  </si>
  <si>
    <t>171977-44-9</t>
  </si>
  <si>
    <t>51930-04-2</t>
  </si>
  <si>
    <t>6903-63-5</t>
  </si>
  <si>
    <t>189084-59-1</t>
  </si>
  <si>
    <t>83694-71-7</t>
  </si>
  <si>
    <t>46438-88-4</t>
  </si>
  <si>
    <t>147217-74-1</t>
  </si>
  <si>
    <t>147217-75-2</t>
  </si>
  <si>
    <t>407606-55-7</t>
  </si>
  <si>
    <t>147217-73-0</t>
  </si>
  <si>
    <t>147217-76-3</t>
  </si>
  <si>
    <t>337513-67-4</t>
  </si>
  <si>
    <t>446254-15-5</t>
  </si>
  <si>
    <t>446254-16-6</t>
  </si>
  <si>
    <t>147217-77-4</t>
  </si>
  <si>
    <t>337513-75-4</t>
  </si>
  <si>
    <t>337513-53-8</t>
  </si>
  <si>
    <t>337513-56-1</t>
  </si>
  <si>
    <t>155999-95-4</t>
  </si>
  <si>
    <t>189084-60-4</t>
  </si>
  <si>
    <t>147217-78-5</t>
  </si>
  <si>
    <t>446254-17-7</t>
  </si>
  <si>
    <t>337513-54-9</t>
  </si>
  <si>
    <t>337513-68-5</t>
  </si>
  <si>
    <t>446254-18-8</t>
  </si>
  <si>
    <t>446254-20-2</t>
  </si>
  <si>
    <t>446254-22-4</t>
  </si>
  <si>
    <t>337513-55-0</t>
  </si>
  <si>
    <t>446254-23-5</t>
  </si>
  <si>
    <t>446254-24-6</t>
  </si>
  <si>
    <t>446254-25-7</t>
  </si>
  <si>
    <t>189084-57-9</t>
  </si>
  <si>
    <t>446254-19-9</t>
  </si>
  <si>
    <t>65075-08-3</t>
  </si>
  <si>
    <t>446254-31-5</t>
  </si>
  <si>
    <t>446254-32-6</t>
  </si>
  <si>
    <t>446254-33-7</t>
  </si>
  <si>
    <t>446254-34-8</t>
  </si>
  <si>
    <t>189084-61-5</t>
  </si>
  <si>
    <t>446254-37-1</t>
  </si>
  <si>
    <t>446254-38-2</t>
  </si>
  <si>
    <t>327185-09-1</t>
  </si>
  <si>
    <t>446254-39-3</t>
  </si>
  <si>
    <t>446254-40-6</t>
  </si>
  <si>
    <t>446254-41-7</t>
  </si>
  <si>
    <t>446254-42-8</t>
  </si>
  <si>
    <t>446254-43-9</t>
  </si>
  <si>
    <t>446254-45-1</t>
  </si>
  <si>
    <t>446254-48-4</t>
  </si>
  <si>
    <t>103173-66-6</t>
  </si>
  <si>
    <t>446254-50-8</t>
  </si>
  <si>
    <t>446254-51-9</t>
  </si>
  <si>
    <t>182346-21-0</t>
  </si>
  <si>
    <t>446254-53-1</t>
  </si>
  <si>
    <t>446254-54-2</t>
  </si>
  <si>
    <t>446254-55-3</t>
  </si>
  <si>
    <t>446254-57-5</t>
  </si>
  <si>
    <t>446254-59-7</t>
  </si>
  <si>
    <t>446254-61-1</t>
  </si>
  <si>
    <t>446254-64-4</t>
  </si>
  <si>
    <t>38463-82-0</t>
  </si>
  <si>
    <t>189084-64-8</t>
  </si>
  <si>
    <t>446254-65-5</t>
  </si>
  <si>
    <t>446254-66-6</t>
  </si>
  <si>
    <t>446254-67-7</t>
  </si>
  <si>
    <t>446254-68-8</t>
  </si>
  <si>
    <t>373594-78-6</t>
  </si>
  <si>
    <t>446254-69-9</t>
  </si>
  <si>
    <t>446254-71-3</t>
  </si>
  <si>
    <t>446254-72-4</t>
  </si>
  <si>
    <t>446254-74-6</t>
  </si>
  <si>
    <t>446254-77-9</t>
  </si>
  <si>
    <t>446254-78-0</t>
  </si>
  <si>
    <t>189084-65-9</t>
  </si>
  <si>
    <t>446254-80-4</t>
  </si>
  <si>
    <t>189084-66-0</t>
  </si>
  <si>
    <t>182677-30-1</t>
  </si>
  <si>
    <t>243982-83-4</t>
  </si>
  <si>
    <t>68631-49-2</t>
  </si>
  <si>
    <t>207122-15-4</t>
  </si>
  <si>
    <t>35854-94-5</t>
  </si>
  <si>
    <t>189084-58-0</t>
  </si>
  <si>
    <t>189084-67-1</t>
  </si>
  <si>
    <t>207122-16-5</t>
  </si>
  <si>
    <t>189084-68-2</t>
  </si>
  <si>
    <t>446255-39-6</t>
  </si>
  <si>
    <t>446255-42-1</t>
  </si>
  <si>
    <t>CAS Source</t>
  </si>
  <si>
    <t>ChemID+</t>
  </si>
  <si>
    <t>446255-43-2</t>
  </si>
  <si>
    <t>117964-21-3</t>
  </si>
  <si>
    <t>85446-17-9</t>
  </si>
  <si>
    <t>446255-38-5</t>
  </si>
  <si>
    <t>446255-46-5</t>
  </si>
  <si>
    <t>446255-50-1</t>
  </si>
  <si>
    <t>446255-54-5</t>
  </si>
  <si>
    <t>OCHEM</t>
  </si>
  <si>
    <t>---</t>
  </si>
  <si>
    <t>Predicted Vapor Pressure (torr)</t>
  </si>
  <si>
    <t xml:space="preserve">MP SSE = </t>
  </si>
  <si>
    <t xml:space="preserve">Kow SSE = </t>
  </si>
  <si>
    <t>Wikipedia</t>
  </si>
  <si>
    <t>AccuStandard</t>
  </si>
  <si>
    <t>366791-32-4</t>
  </si>
  <si>
    <t>327185-13-7</t>
  </si>
  <si>
    <t>63387-28-0</t>
  </si>
  <si>
    <t>ACD/Labs log S</t>
  </si>
  <si>
    <t>Source</t>
  </si>
  <si>
    <t>Selected</t>
  </si>
  <si>
    <t>Average of DeBruijn et al (1989) and Jabusch &amp; Swackhamer (2005)</t>
  </si>
  <si>
    <t>Jabusch &amp; Swackhamer (2005)</t>
  </si>
  <si>
    <t>Braekevelt et al (2003)</t>
  </si>
  <si>
    <t>Average of Marple et al (1986) and Sijm et al (1989)</t>
  </si>
  <si>
    <t>Sijm et al (1989)</t>
  </si>
  <si>
    <t>log Kow</t>
  </si>
  <si>
    <t>Average Predicted WS</t>
  </si>
  <si>
    <t>Average Predicted MP</t>
  </si>
  <si>
    <t>Average predicted</t>
  </si>
  <si>
    <t>ChemAxon log S</t>
  </si>
  <si>
    <t>Average calculated</t>
  </si>
  <si>
    <t>Li et al (2003)</t>
  </si>
  <si>
    <t>Average Predicted VP</t>
  </si>
  <si>
    <t>Li et al (2004)</t>
  </si>
  <si>
    <t>Shiu et al (1988)</t>
  </si>
  <si>
    <t>Average of Shiu et al (1988) and Doucette and Andren (1988)</t>
  </si>
  <si>
    <t>Average of Friesen et al (1985) and Friesen &amp; Webster (1990)</t>
  </si>
  <si>
    <t>Crummett &amp; Stehl (1973) - only measured value consistent with other TeCDDs</t>
  </si>
  <si>
    <t>53555-02-5</t>
  </si>
  <si>
    <t>Average of Shiu et al (1988), Doucette and Andren (1988) and Oleszek-Kudlak et al (2007)</t>
  </si>
  <si>
    <t>Average of Shiu et al (1988) and Oleszek-Kudlak et al (2007)</t>
  </si>
  <si>
    <t>Oleszek-Kudlak et al (2007)</t>
  </si>
  <si>
    <t>Average of Friesen et al (1985), Shiu et al (1988), Doucette and Andren (1988) and Oleszek-Kudlak et al (2007)</t>
  </si>
  <si>
    <t>58200-69-4</t>
  </si>
  <si>
    <t>PCDDs</t>
  </si>
  <si>
    <t>PCBs</t>
  </si>
  <si>
    <t>PBDEs</t>
  </si>
  <si>
    <t>Rordorf (1989)</t>
  </si>
  <si>
    <t xml:space="preserve">VP SSE = </t>
  </si>
  <si>
    <t xml:space="preserve">WS SSE = </t>
  </si>
  <si>
    <t>67323-56-2</t>
  </si>
  <si>
    <t>40581-94-0</t>
  </si>
  <si>
    <t>71925-15-0</t>
  </si>
  <si>
    <t>71925-16-1</t>
  </si>
  <si>
    <t>Fu &amp; Suuberg (2011)</t>
  </si>
  <si>
    <t>Wong et al (2001)</t>
  </si>
  <si>
    <t>Average of Tittlemier et al (2002), Wong et al (2001) and Fu &amp; Suuberg (2011)</t>
  </si>
  <si>
    <t>Average of Tittlemier et al (2002) and Wong et al (2001)</t>
  </si>
  <si>
    <t>Median Predicted log Kow</t>
  </si>
  <si>
    <t>Median Predicted MP</t>
  </si>
  <si>
    <t>Median predicted</t>
  </si>
  <si>
    <t>Median Predicted VP</t>
  </si>
  <si>
    <t>Median calculated</t>
  </si>
  <si>
    <t>Median Predicted WS</t>
  </si>
  <si>
    <t>Kuhne et al (1995)</t>
  </si>
  <si>
    <t>benzo(a)anthracene</t>
  </si>
  <si>
    <t>benzo(b)fluoranthene</t>
  </si>
  <si>
    <t>benzo(k)fluoranthene</t>
  </si>
  <si>
    <t>benzo(ghi)perylene</t>
  </si>
  <si>
    <t>benzo(a)pyrene</t>
  </si>
  <si>
    <t>PAH</t>
  </si>
  <si>
    <t>56-55-3</t>
  </si>
  <si>
    <t>205-99-2</t>
  </si>
  <si>
    <t>207-08-9</t>
  </si>
  <si>
    <t>191-24-2</t>
  </si>
  <si>
    <t>50-32-8</t>
  </si>
  <si>
    <t>chrysene</t>
  </si>
  <si>
    <t>218-01-9</t>
  </si>
  <si>
    <t>dibenzo(a,h)anthracene</t>
  </si>
  <si>
    <t>53-70-3</t>
  </si>
  <si>
    <t>dimethylbenz(a)anthracene, 7,12-</t>
  </si>
  <si>
    <t>57-97-6</t>
  </si>
  <si>
    <t>fluoranthene</t>
  </si>
  <si>
    <t>206-44-0</t>
  </si>
  <si>
    <t>indeno(1,2,3-cd)pyrene</t>
  </si>
  <si>
    <t>193-39-5</t>
  </si>
  <si>
    <t>methylcholanthrene, 3-</t>
  </si>
  <si>
    <t>56-49-5</t>
  </si>
  <si>
    <t>pyrene</t>
  </si>
  <si>
    <t>129-00-0</t>
  </si>
  <si>
    <t>naphthalene</t>
  </si>
  <si>
    <t>7,12-Dimethylbenz(a)anthracene</t>
  </si>
  <si>
    <t>Fluoranthene</t>
  </si>
  <si>
    <t>Indeno(1,2,3-cd)pyrene</t>
  </si>
  <si>
    <t>3-Methylcholanthrene</t>
  </si>
  <si>
    <t xml:space="preserve">91-20-3 </t>
  </si>
  <si>
    <t>Naphthalene</t>
  </si>
  <si>
    <t>Pyrene</t>
  </si>
  <si>
    <t>Dibenz(a,h)anthracene</t>
  </si>
  <si>
    <t>Benzo(a)anthracene</t>
  </si>
  <si>
    <t>Benzo(b)fluoranthene</t>
  </si>
  <si>
    <t>Benzo(k)fluoranthene</t>
  </si>
  <si>
    <t>Benzo(ghi)perylene</t>
  </si>
  <si>
    <t>Benzo(a)pyrene</t>
  </si>
  <si>
    <t>Chrysene</t>
  </si>
  <si>
    <t>Anthracene</t>
  </si>
  <si>
    <t>anthracene</t>
  </si>
  <si>
    <t>Phenanthrene</t>
  </si>
  <si>
    <t>phenanthrene</t>
  </si>
  <si>
    <t>85-01-8</t>
  </si>
  <si>
    <t>acenaphthene</t>
  </si>
  <si>
    <t>acenaphthylene</t>
  </si>
  <si>
    <t>Acenaphthene</t>
  </si>
  <si>
    <t>Acenaphthylene</t>
  </si>
  <si>
    <t>83-32-9</t>
  </si>
  <si>
    <t>208-96-8</t>
  </si>
  <si>
    <t>120-12-7</t>
  </si>
  <si>
    <t>De Maagd et al (1998)</t>
  </si>
  <si>
    <t>PAHs</t>
  </si>
  <si>
    <t>de Maagd et al (1998)</t>
  </si>
  <si>
    <t>itetko ALOGPS 2.1</t>
  </si>
  <si>
    <t>itetko ALOGPS 3.0</t>
  </si>
  <si>
    <t>itetko best (Estate)</t>
  </si>
  <si>
    <t>dan2097 (best Estate)</t>
  </si>
  <si>
    <t>dan2097</t>
  </si>
  <si>
    <t>C1CC2=C3C1=CC=CC3=CC=C2</t>
  </si>
  <si>
    <t>C1=CC2=C3C1=CC=CC3=CC=C2</t>
  </si>
  <si>
    <t>C1=CC2=CC3=CC=CC=C3C=C2C=C1</t>
  </si>
  <si>
    <t>C1=CC=C2C=C3C(C=CC4=CC=CC=C34)=CC2=C1</t>
  </si>
  <si>
    <t>C1=CC=C2C(=C1)C1=CC3=CC=CC=C3C3=CC=CC2=C13</t>
  </si>
  <si>
    <t>C1=CC=C2C=C3C(=CC2=C1)C1=CC=CC2=CC=CC3=C12</t>
  </si>
  <si>
    <t>C1=CC2=CC=C3C=CC4=CC=C5C=CC=C6C(=C1)C2=C3C4=C56</t>
  </si>
  <si>
    <t>C1=CC=C2C(=C1)C=C1C=CC3=CC=CC4=CC=C2C1=C34</t>
  </si>
  <si>
    <t>C1=CC=C2C(C=CC3=C2C=CC2=CC=CC=C32)=C1</t>
  </si>
  <si>
    <t>C1=CC=C2C(C=CC3=CC4=C(C=CC5=CC=CC=C45)C=C23)=C1</t>
  </si>
  <si>
    <t>CC1=C2C=CC3=CC=CC=C3C2=C(C)C2=CC=CC=C12</t>
  </si>
  <si>
    <t>C1=CC=C2C(=C1)C1=CC=CC3=CC=CC2=C13</t>
  </si>
  <si>
    <t>c1ccc2c(c1)c1ccc3ccc4cccc5cc2c1c3c45</t>
  </si>
  <si>
    <t>C1=CC=C2C(=C1)C1=CC=C3C=CC4=CC=CC5=CC2=C1C3=C45</t>
  </si>
  <si>
    <t>CC1=C2CCC3=C4C=CC5=C(C=CC=C5)C4=CC(C=C1)=C23</t>
  </si>
  <si>
    <t>C1=CC2=CC=CC=C2C=C1</t>
  </si>
  <si>
    <t>C1=CC=C2C(C=CC3=CC=CC=C23)=C1</t>
  </si>
  <si>
    <t>C1=CC2=CC=C3C=CC=C4C=CC(=C1)C2=C34</t>
  </si>
  <si>
    <t xml:space="preserve">n = </t>
  </si>
  <si>
    <t xml:space="preserve">RMSE = </t>
  </si>
  <si>
    <t>OPERA</t>
  </si>
  <si>
    <t>DeBruijn et al (1989)</t>
  </si>
  <si>
    <t>OPERA (mol/L)</t>
  </si>
  <si>
    <t>ACD/Labs log S (mol/L)</t>
  </si>
  <si>
    <t>ChemAxon log S (mol/L)</t>
  </si>
  <si>
    <t>NICEATM</t>
  </si>
  <si>
    <t>NA</t>
  </si>
  <si>
    <t>NICEATM (mol/L)</t>
  </si>
  <si>
    <t/>
  </si>
  <si>
    <t>Bradley/OCHEM database</t>
  </si>
  <si>
    <t>Sonnefeld et al (1983)</t>
  </si>
  <si>
    <t>Fu and Suuberg (2011)</t>
  </si>
  <si>
    <t>Odabasi et al (2006)</t>
  </si>
  <si>
    <t>Mackay and Shiu (1977)</t>
  </si>
  <si>
    <t>min</t>
  </si>
  <si>
    <t>max</t>
  </si>
  <si>
    <t>DTXSID4020161</t>
  </si>
  <si>
    <t>DTXSID6040298</t>
  </si>
  <si>
    <t>DTXSID1040299</t>
  </si>
  <si>
    <t>DTXSID3040300</t>
  </si>
  <si>
    <t>DTXSID4044533</t>
  </si>
  <si>
    <t>DTXSID0073409</t>
  </si>
  <si>
    <t>DTXSID3074024</t>
  </si>
  <si>
    <t>DTXSID8040301</t>
  </si>
  <si>
    <t>DTXSID0022511</t>
  </si>
  <si>
    <t>DTXSID7073480</t>
  </si>
  <si>
    <t>DTXSID7038313</t>
  </si>
  <si>
    <t>DTXSID70872817</t>
  </si>
  <si>
    <t>DTXSID6073310</t>
  </si>
  <si>
    <t>DTXSID10863067</t>
  </si>
  <si>
    <t>DTXSID5074137</t>
  </si>
  <si>
    <t>DTXSID0022515</t>
  </si>
  <si>
    <t>DTXSID3073501</t>
  </si>
  <si>
    <t>DTXSID1073492</t>
  </si>
  <si>
    <t>DTXSID6073491</t>
  </si>
  <si>
    <t>DTXSID9074777</t>
  </si>
  <si>
    <t>DTXSID8073502</t>
  </si>
  <si>
    <t>DTXSID0074180</t>
  </si>
  <si>
    <t>DTXSID7091549</t>
  </si>
  <si>
    <t>DTXSID0074182</t>
  </si>
  <si>
    <t>DTXSID3073557</t>
  </si>
  <si>
    <t>DTXSID5074181</t>
  </si>
  <si>
    <t>DTXSID4074778</t>
  </si>
  <si>
    <t>DTXSID9074143</t>
  </si>
  <si>
    <t>DTXSID2038310</t>
  </si>
  <si>
    <t>DTXSID0073405</t>
  </si>
  <si>
    <t>DTXSID7073482</t>
  </si>
  <si>
    <t>DTXSID9073410</t>
  </si>
  <si>
    <t>DTXSID8073500</t>
  </si>
  <si>
    <t>DTXSID8040303</t>
  </si>
  <si>
    <t>DTXSID4074140</t>
  </si>
  <si>
    <t>DTXSID60865879</t>
  </si>
  <si>
    <t>DTXSID50858937</t>
  </si>
  <si>
    <t>DTXSID00865914</t>
  </si>
  <si>
    <t>DTXSID6074176</t>
  </si>
  <si>
    <t>DTXSID40865913</t>
  </si>
  <si>
    <t>DTXSID3073503</t>
  </si>
  <si>
    <t>DTXSID5073535</t>
  </si>
  <si>
    <t>DTXSID80873557</t>
  </si>
  <si>
    <t>DTXSID00867918</t>
  </si>
  <si>
    <t>DTXSID8038302</t>
  </si>
  <si>
    <t>DTXSID9074779</t>
  </si>
  <si>
    <t>DTXSID40866046</t>
  </si>
  <si>
    <t>DTXSID0022513</t>
  </si>
  <si>
    <t>DTXSID6074207</t>
  </si>
  <si>
    <t>DTXSID8073508</t>
  </si>
  <si>
    <t>DTXSID4074194</t>
  </si>
  <si>
    <t>DTXSID9074195</t>
  </si>
  <si>
    <t>DTXSID3038305</t>
  </si>
  <si>
    <t>DTXSID3073509</t>
  </si>
  <si>
    <t>DTXSID0065983</t>
  </si>
  <si>
    <t>DTXSID4074221</t>
  </si>
  <si>
    <t>DTXSID3074153</t>
  </si>
  <si>
    <t>DTXSID5074210</t>
  </si>
  <si>
    <t>DTXSID8074156</t>
  </si>
  <si>
    <t>DTXSID9074222</t>
  </si>
  <si>
    <t>DTXSID3073474</t>
  </si>
  <si>
    <t>DTXSID5074135</t>
  </si>
  <si>
    <t>DTXSID1074177</t>
  </si>
  <si>
    <t>DTXSID4074223</t>
  </si>
  <si>
    <t>DTXSID3074159</t>
  </si>
  <si>
    <t>DTXSID0074136</t>
  </si>
  <si>
    <t>DTXSID3073472</t>
  </si>
  <si>
    <t>DTXSID0074215</t>
  </si>
  <si>
    <t>DTXSID5074214</t>
  </si>
  <si>
    <t>DTXSID4074192</t>
  </si>
  <si>
    <t>DTXSID3038309</t>
  </si>
  <si>
    <t>DTXSID8074154</t>
  </si>
  <si>
    <t>DTXSID8074152</t>
  </si>
  <si>
    <t>DTXSID9074220</t>
  </si>
  <si>
    <t>DTXSID8073473</t>
  </si>
  <si>
    <t>DTXSID5074133</t>
  </si>
  <si>
    <t>DTXSID60867919</t>
  </si>
  <si>
    <t>DTXSID5022514</t>
  </si>
  <si>
    <t>DTXSID1074208</t>
  </si>
  <si>
    <t>DTXSID3074155</t>
  </si>
  <si>
    <t>DTXSID4058657</t>
  </si>
  <si>
    <t>DTXSID6074209</t>
  </si>
  <si>
    <t>DTXSID60274189</t>
  </si>
  <si>
    <t>DTXSID0074188</t>
  </si>
  <si>
    <t>DTXSID0073536</t>
  </si>
  <si>
    <t>DTXSID9073599</t>
  </si>
  <si>
    <t>DTXSID1074179</t>
  </si>
  <si>
    <t>DTXSID6073497</t>
  </si>
  <si>
    <t>DTXSID6074178</t>
  </si>
  <si>
    <t>DTXSID0074219</t>
  </si>
  <si>
    <t>DTXSID4074196</t>
  </si>
  <si>
    <t>DTXSID1073608</t>
  </si>
  <si>
    <t>DTXSID5073537</t>
  </si>
  <si>
    <t>DTXSID5074218</t>
  </si>
  <si>
    <t>DTXSID0074217</t>
  </si>
  <si>
    <t>DTXSID3038301</t>
  </si>
  <si>
    <t>DTXSID5074216</t>
  </si>
  <si>
    <t>DTXSID2073510</t>
  </si>
  <si>
    <t>DTXSID9074193</t>
  </si>
  <si>
    <t>DTXSID1073496</t>
  </si>
  <si>
    <t>DTXSID8073504</t>
  </si>
  <si>
    <t>DTXSID8038304</t>
  </si>
  <si>
    <t>DTXSID10867525</t>
  </si>
  <si>
    <t>DTXSID5074189</t>
  </si>
  <si>
    <t>DTXSID0074184</t>
  </si>
  <si>
    <t>DTXSID8038306</t>
  </si>
  <si>
    <t>DTXSID5074212</t>
  </si>
  <si>
    <t>DTXSID0074211</t>
  </si>
  <si>
    <t>DTXSID1074206</t>
  </si>
  <si>
    <t>DTXSID9074224</t>
  </si>
  <si>
    <t>DTXSID3038307</t>
  </si>
  <si>
    <t>DTXSID50865964</t>
  </si>
  <si>
    <t>DTXSID4074225</t>
  </si>
  <si>
    <t>DTXSID4074198</t>
  </si>
  <si>
    <t>DTXSID9074226</t>
  </si>
  <si>
    <t>DTXSID4074227</t>
  </si>
  <si>
    <t>DTXSID40864820</t>
  </si>
  <si>
    <t>DTXSID9074199</t>
  </si>
  <si>
    <t>DTXSID4032116</t>
  </si>
  <si>
    <t>DTXSID5074185</t>
  </si>
  <si>
    <t>DTXSID6073609</t>
  </si>
  <si>
    <t>DTXSID50866577</t>
  </si>
  <si>
    <t>DTXSID2074243</t>
  </si>
  <si>
    <t>DTXSID50867160</t>
  </si>
  <si>
    <t>DTXSID0074213</t>
  </si>
  <si>
    <t>DTXSID9074228</t>
  </si>
  <si>
    <t>DTXSID3032179</t>
  </si>
  <si>
    <t>DTXSID9074145</t>
  </si>
  <si>
    <t>DTXSID50858932</t>
  </si>
  <si>
    <t>DTXSID8073554</t>
  </si>
  <si>
    <t>DTXSID5073539</t>
  </si>
  <si>
    <t>DTXSID8074780</t>
  </si>
  <si>
    <t>DTXSID9074141</t>
  </si>
  <si>
    <t>DTXSID4030045</t>
  </si>
  <si>
    <t>DTXSID1074173</t>
  </si>
  <si>
    <t>DTXSID9073541</t>
  </si>
  <si>
    <t>DTXSID6073499</t>
  </si>
  <si>
    <t>DTXSID0074138</t>
  </si>
  <si>
    <t>DTXSID8038300</t>
  </si>
  <si>
    <t>DTXSID5074183</t>
  </si>
  <si>
    <t>DTXSID0074186</t>
  </si>
  <si>
    <t>DTXSID6074174</t>
  </si>
  <si>
    <t>DTXSID9074149</t>
  </si>
  <si>
    <t>DTXSID1074202</t>
  </si>
  <si>
    <t>DTXSID6074201</t>
  </si>
  <si>
    <t>DTXSID4074229</t>
  </si>
  <si>
    <t>DTXSID8074158</t>
  </si>
  <si>
    <t>DTXSID1074200</t>
  </si>
  <si>
    <t>DTXSID3074230</t>
  </si>
  <si>
    <t>DTXSID1073498</t>
  </si>
  <si>
    <t>DTXSID9074197</t>
  </si>
  <si>
    <t>DTXSID2074160</t>
  </si>
  <si>
    <t>DTXSID70867526</t>
  </si>
  <si>
    <t>DTXSID2032180</t>
  </si>
  <si>
    <t>DTXSID4074190</t>
  </si>
  <si>
    <t>DTXSID3040302</t>
  </si>
  <si>
    <t>DTXSID0052706</t>
  </si>
  <si>
    <t>DTXSID6074205</t>
  </si>
  <si>
    <t>DTXSID8074231</t>
  </si>
  <si>
    <t>DTXSID4074146</t>
  </si>
  <si>
    <t>DTXSID20866044</t>
  </si>
  <si>
    <t>DTXSID3074232</t>
  </si>
  <si>
    <t>DTXSID10865965</t>
  </si>
  <si>
    <t>DTXSID8074233</t>
  </si>
  <si>
    <t>DTXSID3074234</t>
  </si>
  <si>
    <t>DTXSID8073631</t>
  </si>
  <si>
    <t>DTXSID8074150</t>
  </si>
  <si>
    <t>DTXSID7074165</t>
  </si>
  <si>
    <t>DTXSID5074187</t>
  </si>
  <si>
    <t>DTXSID2038314</t>
  </si>
  <si>
    <t>DTXSID2073481</t>
  </si>
  <si>
    <t>DTXSID4073540</t>
  </si>
  <si>
    <t>DTXSID7074167</t>
  </si>
  <si>
    <t>DTXSID6074203</t>
  </si>
  <si>
    <t>DTXSID4074142</t>
  </si>
  <si>
    <t>DTXSID9074147</t>
  </si>
  <si>
    <t>DTXSID7074161</t>
  </si>
  <si>
    <t>DTXSID2074164</t>
  </si>
  <si>
    <t>DTXSID2074162</t>
  </si>
  <si>
    <t>DTXSID0073538</t>
  </si>
  <si>
    <t>DTXSID6038299</t>
  </si>
  <si>
    <t>DTXSID8074235</t>
  </si>
  <si>
    <t>DTXSID9074191</t>
  </si>
  <si>
    <t>DTXSID7074163</t>
  </si>
  <si>
    <t>DTXSID3074236</t>
  </si>
  <si>
    <t>DTXSID1074175</t>
  </si>
  <si>
    <t>DTXSID8074237</t>
  </si>
  <si>
    <t>DTXSID5052832</t>
  </si>
  <si>
    <t>DTXSID7074242</t>
  </si>
  <si>
    <t>DTXSID4074144</t>
  </si>
  <si>
    <t>DTXSID3074151</t>
  </si>
  <si>
    <t>DTXSID3074238</t>
  </si>
  <si>
    <t>DTXSID8074239</t>
  </si>
  <si>
    <t>DTXSID30867845</t>
  </si>
  <si>
    <t>DTXSID5074139</t>
  </si>
  <si>
    <t>DTXSID1074171</t>
  </si>
  <si>
    <t>DTXSID3074157</t>
  </si>
  <si>
    <t>DTXSID0074134</t>
  </si>
  <si>
    <t>DTXSID1074204</t>
  </si>
  <si>
    <t>DTXSID2074168</t>
  </si>
  <si>
    <t>DTXSID2074166</t>
  </si>
  <si>
    <t>DTXSID4074148</t>
  </si>
  <si>
    <t>DTXSID0074132</t>
  </si>
  <si>
    <t>DTXSID7074169</t>
  </si>
  <si>
    <t>DTXSID7074240</t>
  </si>
  <si>
    <t>DTXSID2074241</t>
  </si>
  <si>
    <t>DTXSID50865989</t>
  </si>
  <si>
    <t>DTXSID6074172</t>
  </si>
  <si>
    <t>DTXSID6074170</t>
  </si>
  <si>
    <t>DTXSID4047541</t>
  </si>
  <si>
    <t>DTXSID</t>
  </si>
  <si>
    <t>DTXSID8020410</t>
  </si>
  <si>
    <t>DTXSID80872020</t>
  </si>
  <si>
    <t>DTXSID90192488</t>
  </si>
  <si>
    <t>DTXSID90202950</t>
  </si>
  <si>
    <t>DTXSID50198603</t>
  </si>
  <si>
    <t>DTXSID50202951</t>
  </si>
  <si>
    <t>DTXSID70231662</t>
  </si>
  <si>
    <t>DTXSID30231663</t>
  </si>
  <si>
    <t>DTXSID50183650</t>
  </si>
  <si>
    <t>DTXSID1020435</t>
  </si>
  <si>
    <t>DTXSID80202949</t>
  </si>
  <si>
    <t>DTXSID50192489</t>
  </si>
  <si>
    <t>DTXSID80217290</t>
  </si>
  <si>
    <t>DTXSID7074878</t>
  </si>
  <si>
    <t>DTXSID7074030</t>
  </si>
  <si>
    <t>DTXSID40217291</t>
  </si>
  <si>
    <t>DTXSID2074089</t>
  </si>
  <si>
    <t>DTXSID2074087</t>
  </si>
  <si>
    <t>DTXSID1073604</t>
  </si>
  <si>
    <t>DTXSID3074070</t>
  </si>
  <si>
    <t>DTXSID6074045</t>
  </si>
  <si>
    <t>DTXSID2021315</t>
  </si>
  <si>
    <t>DTXSID3074078</t>
  </si>
  <si>
    <t>DTXSID6074091</t>
  </si>
  <si>
    <t>DTXSID6074041</t>
  </si>
  <si>
    <t>DTXSID1074092</t>
  </si>
  <si>
    <t>DTXSID7052078</t>
  </si>
  <si>
    <t>DTXSID4074067</t>
  </si>
  <si>
    <t>DTXSID4074063</t>
  </si>
  <si>
    <t>DTXSID9074064</t>
  </si>
  <si>
    <t>DTXSID8052067</t>
  </si>
  <si>
    <t>DTXSID0023824</t>
  </si>
  <si>
    <t>DTXSID9074066</t>
  </si>
  <si>
    <t>DTXSID6023781</t>
  </si>
  <si>
    <t>DTXSID1074042</t>
  </si>
  <si>
    <t>DTXSID9074068</t>
  </si>
  <si>
    <t>DTXSID1052034</t>
  </si>
  <si>
    <t>DTXSID4025799</t>
  </si>
  <si>
    <t>DTXSID9021847</t>
  </si>
  <si>
    <t>DTXSID9074773</t>
  </si>
  <si>
    <t>DTXSID8023927</t>
  </si>
  <si>
    <t>DTXSID60879850</t>
  </si>
  <si>
    <t>DTXSID20879851</t>
  </si>
  <si>
    <t>DTXSID70565813</t>
  </si>
  <si>
    <t>DTXSID50577712</t>
  </si>
  <si>
    <t>DTXSID00477016</t>
  </si>
  <si>
    <t>DTXSID90534622</t>
  </si>
  <si>
    <t>DTXSID40477015</t>
  </si>
  <si>
    <t>DTXSID90577711</t>
  </si>
  <si>
    <t>DTXSID60591606</t>
  </si>
  <si>
    <t>DTXSID9024015</t>
  </si>
  <si>
    <t>DTXSID80772293</t>
  </si>
  <si>
    <t>DTXSID40872703</t>
  </si>
  <si>
    <t>DTXSID40879853</t>
  </si>
  <si>
    <t>DTXSID00879854</t>
  </si>
  <si>
    <t>DTXSID60879855</t>
  </si>
  <si>
    <t>DTXSID20879856</t>
  </si>
  <si>
    <t>DTXSID80879857</t>
  </si>
  <si>
    <t>DTXSID40879858</t>
  </si>
  <si>
    <t>DTXSID10577713</t>
  </si>
  <si>
    <t>DTXSID60783706</t>
  </si>
  <si>
    <t>DTXSID20783707</t>
  </si>
  <si>
    <t>DTXSID4052710</t>
  </si>
  <si>
    <t>DTXSID10879860</t>
  </si>
  <si>
    <t>DTXSID60477017</t>
  </si>
  <si>
    <t>DTXSID90573490</t>
  </si>
  <si>
    <t>DTXSID70879861</t>
  </si>
  <si>
    <t>DTXSID5024348</t>
  </si>
  <si>
    <t>DTXSID30879862</t>
  </si>
  <si>
    <t>DTXSID90879863</t>
  </si>
  <si>
    <t>DTXSID00583560</t>
  </si>
  <si>
    <t>DTXSID50879864</t>
  </si>
  <si>
    <t>DTXSID10879865</t>
  </si>
  <si>
    <t>DTXSID70785695</t>
  </si>
  <si>
    <t>DTXSID30879867</t>
  </si>
  <si>
    <t>DTXSID90879868</t>
  </si>
  <si>
    <t>DTXSID50879869</t>
  </si>
  <si>
    <t>DTXSID60879870</t>
  </si>
  <si>
    <t>DTXSID80879872</t>
  </si>
  <si>
    <t>DTXSID3030056</t>
  </si>
  <si>
    <t>DTXSID40879873</t>
  </si>
  <si>
    <t>DTXSID90873927</t>
  </si>
  <si>
    <t>DTXSID00879874</t>
  </si>
  <si>
    <t>DTXSID40616285</t>
  </si>
  <si>
    <t>DTXSID60879875</t>
  </si>
  <si>
    <t>DTXSID20879876</t>
  </si>
  <si>
    <t>DTXSID30879882</t>
  </si>
  <si>
    <t>DTXSID90879883</t>
  </si>
  <si>
    <t>DTXSID50879884</t>
  </si>
  <si>
    <t>DTXSID10879885</t>
  </si>
  <si>
    <t>DTXSID9052688</t>
  </si>
  <si>
    <t>DTXSID90879888</t>
  </si>
  <si>
    <t>DTXSID50879889</t>
  </si>
  <si>
    <t>DTXSID60879890</t>
  </si>
  <si>
    <t>DTXSID20879891</t>
  </si>
  <si>
    <t>DTXSID90873922</t>
  </si>
  <si>
    <t>DTXSID80879892</t>
  </si>
  <si>
    <t>DTXSID40879893</t>
  </si>
  <si>
    <t>DTXSID00879894</t>
  </si>
  <si>
    <t>DTXSID60879895</t>
  </si>
  <si>
    <t>DTXSID20879896</t>
  </si>
  <si>
    <t>DTXSID80877030</t>
  </si>
  <si>
    <t>DTXSID80879897</t>
  </si>
  <si>
    <t>DTXSID40879898</t>
  </si>
  <si>
    <t>DTXSID30708183</t>
  </si>
  <si>
    <t>DTXSID00879899</t>
  </si>
  <si>
    <t>DTXSID50879900</t>
  </si>
  <si>
    <t>DTXSID4052685</t>
  </si>
  <si>
    <t>DTXSID70879902</t>
  </si>
  <si>
    <t>DTXSID30879903</t>
  </si>
  <si>
    <t>DTXSID90879904</t>
  </si>
  <si>
    <t>DTXSID10879906</t>
  </si>
  <si>
    <t>DTXSID30879908</t>
  </si>
  <si>
    <t>DTXSID90879909</t>
  </si>
  <si>
    <t>DTXSID20879912</t>
  </si>
  <si>
    <t>DTXSID10855048</t>
  </si>
  <si>
    <t>DTXSID9030048</t>
  </si>
  <si>
    <t>DTXSID4052689</t>
  </si>
  <si>
    <t>DTXSID80879913</t>
  </si>
  <si>
    <t>DTXSID40879914</t>
  </si>
  <si>
    <t>DTXSID00879915</t>
  </si>
  <si>
    <t>DTXSID60879916</t>
  </si>
  <si>
    <t>DTXSID20879917</t>
  </si>
  <si>
    <t>DTXSID80879918</t>
  </si>
  <si>
    <t>DTXSID50879920</t>
  </si>
  <si>
    <t>DTXSID10879921</t>
  </si>
  <si>
    <t>DTXSID30879923</t>
  </si>
  <si>
    <t>DTXSID10879926</t>
  </si>
  <si>
    <t>DTXSID70879927</t>
  </si>
  <si>
    <t>DTXSID80548894</t>
  </si>
  <si>
    <t>DTXSID40724016</t>
  </si>
  <si>
    <t>DTXSID50873928</t>
  </si>
  <si>
    <t>DTXSID50573491</t>
  </si>
  <si>
    <t>DTXSID60872265</t>
  </si>
  <si>
    <t>DTXSID30879943</t>
  </si>
  <si>
    <t>DTXSID4030047</t>
  </si>
  <si>
    <t>DTXSID3052692</t>
  </si>
  <si>
    <t>DTXSID10873929</t>
  </si>
  <si>
    <t>DTXSID50879965</t>
  </si>
  <si>
    <t>DTXSID90879969</t>
  </si>
  <si>
    <t>DTXSID60583561</t>
  </si>
  <si>
    <t>DTXSID8052693</t>
  </si>
  <si>
    <t>DTXSID80872267</t>
  </si>
  <si>
    <t>DTXSID9047548</t>
  </si>
  <si>
    <t>DTXSID4074774</t>
  </si>
  <si>
    <t>DTXSID3074789</t>
  </si>
  <si>
    <t>DTXSID9074775</t>
  </si>
  <si>
    <t>DTXSID30879988</t>
  </si>
  <si>
    <t>DTXSID70879982</t>
  </si>
  <si>
    <t>DTXSID30879983</t>
  </si>
  <si>
    <t>DTXSID90879984</t>
  </si>
  <si>
    <t>DTXSID7074749</t>
  </si>
  <si>
    <t>DTXSID00196255</t>
  </si>
  <si>
    <t>DTXSID4074776</t>
  </si>
  <si>
    <t>DTXSID30881107</t>
  </si>
  <si>
    <t>DTXSID30451985</t>
  </si>
  <si>
    <t>DTXSID9020376</t>
  </si>
  <si>
    <t>DTXSID3021774</t>
  </si>
  <si>
    <t>DTXSID3023845</t>
  </si>
  <si>
    <t>DTXSID0023878</t>
  </si>
  <si>
    <t>DTXSID5023902</t>
  </si>
  <si>
    <t>DTXSID0023907</t>
  </si>
  <si>
    <t>DTXSID0023909</t>
  </si>
  <si>
    <t>DTXSID5023908</t>
  </si>
  <si>
    <t>DTXSID2020139</t>
  </si>
  <si>
    <t>DTXSID0022432</t>
  </si>
  <si>
    <t>DTXSID9020409</t>
  </si>
  <si>
    <t>DTXSID1020510</t>
  </si>
  <si>
    <t>DTXSID3024104</t>
  </si>
  <si>
    <t>DTXSID8024153</t>
  </si>
  <si>
    <t>DTXSID0020862</t>
  </si>
  <si>
    <t>DTXSID8020913</t>
  </si>
  <si>
    <t>DTXSID6024254</t>
  </si>
  <si>
    <t>DTXSID3024289</t>
  </si>
  <si>
    <t>117948-63-7</t>
  </si>
  <si>
    <t>DTXSID50448655</t>
  </si>
  <si>
    <t>Dashboard</t>
  </si>
  <si>
    <t>405237-86-7</t>
  </si>
  <si>
    <t>DTXSID90785733</t>
  </si>
  <si>
    <t>DTXSID7073486</t>
  </si>
  <si>
    <t>36563-47-0</t>
  </si>
  <si>
    <t>53563-56-7</t>
  </si>
  <si>
    <t>DTXSID10201783</t>
  </si>
  <si>
    <t>337513-66-3</t>
  </si>
  <si>
    <t>218304-36-0</t>
  </si>
  <si>
    <t>337513-77-6</t>
  </si>
  <si>
    <t>DTXSID70879866</t>
  </si>
  <si>
    <t>446254-21-3</t>
  </si>
  <si>
    <t>DTXSID20879871</t>
  </si>
  <si>
    <t>DTXSID80879852</t>
  </si>
  <si>
    <t>DTXSID00879859</t>
  </si>
  <si>
    <t>DTXSID80879877</t>
  </si>
  <si>
    <t>DTXSID40879878</t>
  </si>
  <si>
    <t>DTXSID00879879</t>
  </si>
  <si>
    <t>DTXSID10879880</t>
  </si>
  <si>
    <t>DTXSID70879881</t>
  </si>
  <si>
    <t>DTXSID70879886</t>
  </si>
  <si>
    <t>DTXSID30879887</t>
  </si>
  <si>
    <t>DTXSID20477018</t>
  </si>
  <si>
    <t>DTXSID10879901</t>
  </si>
  <si>
    <t>DTXSID50879905</t>
  </si>
  <si>
    <t>DTXSID70879907</t>
  </si>
  <si>
    <t>DTXSID90785354</t>
  </si>
  <si>
    <t>DTXSID00879910</t>
  </si>
  <si>
    <t>DTXSID60879911</t>
  </si>
  <si>
    <t>DTXSID30785570</t>
  </si>
  <si>
    <t>DTXSID90879929</t>
  </si>
  <si>
    <t>DTXSID00879930</t>
  </si>
  <si>
    <t>DTXSID60879931</t>
  </si>
  <si>
    <t>DTXSID20879932</t>
  </si>
  <si>
    <t>DTXSID80879933</t>
  </si>
  <si>
    <t>417727-71-0</t>
  </si>
  <si>
    <t>446254-81-5</t>
  </si>
  <si>
    <t>446254-82-6</t>
  </si>
  <si>
    <t>446254-83-7</t>
  </si>
  <si>
    <t>446254-84-8</t>
  </si>
  <si>
    <t>446254-85-9</t>
  </si>
  <si>
    <t>DTXSID40879934</t>
  </si>
  <si>
    <t>DTXSID60550652</t>
  </si>
  <si>
    <t>DTXSID00879935</t>
  </si>
  <si>
    <t>DTXSID6024129</t>
  </si>
  <si>
    <t>DTXSID60879936</t>
  </si>
  <si>
    <t>DTXSID20879937</t>
  </si>
  <si>
    <t>DTXSID80879938</t>
  </si>
  <si>
    <t>DTXSID40879939</t>
  </si>
  <si>
    <t>DTXSID50879940</t>
  </si>
  <si>
    <t>DTXSID10879941</t>
  </si>
  <si>
    <t>DTXSID70879942</t>
  </si>
  <si>
    <t>446254-86-0</t>
  </si>
  <si>
    <t>182677-28-7</t>
  </si>
  <si>
    <t>446254-87-1</t>
  </si>
  <si>
    <t>36483-60-0</t>
  </si>
  <si>
    <t>446254-89-3</t>
  </si>
  <si>
    <t>446254-90-6</t>
  </si>
  <si>
    <t>446254-91-7</t>
  </si>
  <si>
    <t>446254-92-8</t>
  </si>
  <si>
    <t>446254-93-9</t>
  </si>
  <si>
    <t>446254-94-0</t>
  </si>
  <si>
    <t>446254-95-1</t>
  </si>
  <si>
    <t>446254-96-2</t>
  </si>
  <si>
    <t>446254-97-3</t>
  </si>
  <si>
    <t>446254-98-4</t>
  </si>
  <si>
    <t>446254-99-5</t>
  </si>
  <si>
    <t>446255-00-1</t>
  </si>
  <si>
    <t>446255-01-2</t>
  </si>
  <si>
    <t>446255-02-3</t>
  </si>
  <si>
    <t>116995-33-6</t>
  </si>
  <si>
    <t>446255-03-4</t>
  </si>
  <si>
    <t>446255-04-5</t>
  </si>
  <si>
    <t>446255-05-6</t>
  </si>
  <si>
    <t>446255-06-7</t>
  </si>
  <si>
    <t>446255-07-8</t>
  </si>
  <si>
    <t>DTXSID30785353</t>
  </si>
  <si>
    <t>DTXSID90879944</t>
  </si>
  <si>
    <t>DTXSID50879945</t>
  </si>
  <si>
    <t>DTXSID10879946</t>
  </si>
  <si>
    <t>DTXSID70879947</t>
  </si>
  <si>
    <t>DTXSID30879948</t>
  </si>
  <si>
    <t>DTXSID90879949</t>
  </si>
  <si>
    <t>DTXSID00879950</t>
  </si>
  <si>
    <t>DTXSID60879951</t>
  </si>
  <si>
    <t>DTXSID20879952</t>
  </si>
  <si>
    <t>DTXSID80879953</t>
  </si>
  <si>
    <t>DTXSID40879954</t>
  </si>
  <si>
    <t>DTXSID00879955</t>
  </si>
  <si>
    <t>405237-85-6</t>
  </si>
  <si>
    <t>446255-08-9</t>
  </si>
  <si>
    <t>446255-09-0</t>
  </si>
  <si>
    <t>446255-10-3</t>
  </si>
  <si>
    <t>446255-11-4</t>
  </si>
  <si>
    <t>446255-12-5</t>
  </si>
  <si>
    <t>446255-13-6</t>
  </si>
  <si>
    <t>446255-14-7</t>
  </si>
  <si>
    <t>446255-15-8</t>
  </si>
  <si>
    <t>446255-16-9</t>
  </si>
  <si>
    <t>446255-17-0</t>
  </si>
  <si>
    <t>53551-87-4</t>
  </si>
  <si>
    <t>446255-18-1</t>
  </si>
  <si>
    <t>446255-19-2</t>
  </si>
  <si>
    <t>407606-59-1</t>
  </si>
  <si>
    <t>68928-80-3</t>
  </si>
  <si>
    <t>446255-21-6</t>
  </si>
  <si>
    <t>446255-22-7</t>
  </si>
  <si>
    <t>407606-61-5</t>
  </si>
  <si>
    <t>446255-23-8</t>
  </si>
  <si>
    <t>446255-24-9</t>
  </si>
  <si>
    <t>446255-25-0</t>
  </si>
  <si>
    <t>446255-26-1</t>
  </si>
  <si>
    <t>442690-45-1</t>
  </si>
  <si>
    <t>446255-27-2</t>
  </si>
  <si>
    <t>446255-28-3</t>
  </si>
  <si>
    <t>116995-32-5</t>
  </si>
  <si>
    <t>259087-35-9</t>
  </si>
  <si>
    <t>446255-30-7</t>
  </si>
  <si>
    <t>407578-53-4</t>
  </si>
  <si>
    <t>446255-34-1</t>
  </si>
  <si>
    <t>67797-09-5</t>
  </si>
  <si>
    <t>437701-78-5</t>
  </si>
  <si>
    <t>DTXSID40556652</t>
  </si>
  <si>
    <t>DTXSID50879985</t>
  </si>
  <si>
    <t>DTXSID80879978</t>
  </si>
  <si>
    <t>DTXSID40879979</t>
  </si>
  <si>
    <t>DTXSID50702527</t>
  </si>
  <si>
    <t>DTXSID50879980</t>
  </si>
  <si>
    <t>DTXSID10704805</t>
  </si>
  <si>
    <t>DTXSID90785697</t>
  </si>
  <si>
    <t>DTXSID10879981</t>
  </si>
  <si>
    <t>DTXSID20786910</t>
  </si>
  <si>
    <t>DTXSID60879956</t>
  </si>
  <si>
    <t>DTXSID20879957</t>
  </si>
  <si>
    <t>DTXSID80879958</t>
  </si>
  <si>
    <t>DTXSID40879959</t>
  </si>
  <si>
    <t>DTXSID50879960</t>
  </si>
  <si>
    <t>DTXSID10879961</t>
  </si>
  <si>
    <t>DTXSID70879962</t>
  </si>
  <si>
    <t>DTXSID30879963</t>
  </si>
  <si>
    <t>DTXSID90879964</t>
  </si>
  <si>
    <t>DTXSID10879966</t>
  </si>
  <si>
    <t>DTXSID70879967</t>
  </si>
  <si>
    <t>DTXSID30879968</t>
  </si>
  <si>
    <t>DTXSID80873971</t>
  </si>
  <si>
    <t>DTXSID00879970</t>
  </si>
  <si>
    <t>DTXSID2071867</t>
  </si>
  <si>
    <t>DTXSID60879971</t>
  </si>
  <si>
    <t>DTXSID20879972</t>
  </si>
  <si>
    <t>DTXSID80879973</t>
  </si>
  <si>
    <t>DTXSID40879974</t>
  </si>
  <si>
    <t>DTXSID00879975</t>
  </si>
  <si>
    <t>DTXSID60879976</t>
  </si>
  <si>
    <t>DTXSID40873972</t>
  </si>
  <si>
    <t>DTXSID20879977</t>
  </si>
  <si>
    <t>446254-70-2</t>
  </si>
  <si>
    <t>446254-73-5</t>
  </si>
  <si>
    <t>446254-75-7</t>
  </si>
  <si>
    <t>446254-76-8</t>
  </si>
  <si>
    <t>446254-79-1</t>
  </si>
  <si>
    <t>DTXSID40879919</t>
  </si>
  <si>
    <t>DTXSID70879922</t>
  </si>
  <si>
    <t>DTXSID90879924</t>
  </si>
  <si>
    <t>DTXSID50879925</t>
  </si>
  <si>
    <t>DTXSID30879928</t>
  </si>
  <si>
    <t>446254-26-8</t>
  </si>
  <si>
    <t>446254-28-0</t>
  </si>
  <si>
    <t>337513-82-3</t>
  </si>
  <si>
    <t>446254-29-1</t>
  </si>
  <si>
    <t>446254-30-4</t>
  </si>
  <si>
    <t>446254-35-9</t>
  </si>
  <si>
    <t>446254-36-0</t>
  </si>
  <si>
    <t>327185-11-5</t>
  </si>
  <si>
    <t>446254-52-0</t>
  </si>
  <si>
    <t>446254-56-4</t>
  </si>
  <si>
    <t>446254-58-6</t>
  </si>
  <si>
    <t>446254-60-0</t>
  </si>
  <si>
    <t>446254-62-2</t>
  </si>
  <si>
    <t>446254-63-3</t>
  </si>
  <si>
    <t>82291-30-3</t>
  </si>
  <si>
    <t>82291-31-4</t>
  </si>
  <si>
    <t>82291-32-5</t>
  </si>
  <si>
    <t>82291-33-6</t>
  </si>
  <si>
    <t>DTXSID90231664</t>
  </si>
  <si>
    <t>DTXSID50231665</t>
  </si>
  <si>
    <t>DTXSID10231666</t>
  </si>
  <si>
    <t>DTXSID70231667</t>
  </si>
  <si>
    <t>82306-61-4</t>
  </si>
  <si>
    <t>82306-62-5</t>
  </si>
  <si>
    <t>82306-63-6</t>
  </si>
  <si>
    <t>82306-64-7</t>
  </si>
  <si>
    <t>DTXSID50231680</t>
  </si>
  <si>
    <t>DTXSID10231681</t>
  </si>
  <si>
    <t>DTXSID70231682</t>
  </si>
  <si>
    <t>DTXSID30231683</t>
  </si>
  <si>
    <t>71669-28-8</t>
  </si>
  <si>
    <t>71665-99-1</t>
  </si>
  <si>
    <t>40581-90-6</t>
  </si>
  <si>
    <t>DTXSID4073623</t>
  </si>
  <si>
    <t>DTXSID7074086</t>
  </si>
  <si>
    <t>DTXSID6074043</t>
  </si>
  <si>
    <t>40581-93-9</t>
  </si>
  <si>
    <t>71669-25-5</t>
  </si>
  <si>
    <t>DTXSID1074044</t>
  </si>
  <si>
    <t>DTXSID9073622</t>
  </si>
  <si>
    <t>71669-27-7</t>
  </si>
  <si>
    <t>71669-29-9</t>
  </si>
  <si>
    <t>DTXSID1074090</t>
  </si>
  <si>
    <t>DTXSID9073624</t>
  </si>
  <si>
    <t>34816-53-0</t>
  </si>
  <si>
    <t>71669-24-4</t>
  </si>
  <si>
    <t>DTXSID3073478</t>
  </si>
  <si>
    <t>DTXSID7074088</t>
  </si>
  <si>
    <t>82291-34-7</t>
  </si>
  <si>
    <t>71925-17-2</t>
  </si>
  <si>
    <t>82291-35-8</t>
  </si>
  <si>
    <t>82291-36-9</t>
  </si>
  <si>
    <t>82291-37-0</t>
  </si>
  <si>
    <t>DTXSID3074105</t>
  </si>
  <si>
    <t>DTXSID6074093</t>
  </si>
  <si>
    <t>DTXSID8074106</t>
  </si>
  <si>
    <t>DTXSID3074107</t>
  </si>
  <si>
    <t>DTXSID8074108</t>
  </si>
  <si>
    <t>71925-18-3</t>
  </si>
  <si>
    <t>71998-76-0</t>
  </si>
  <si>
    <t>DTXSID1074094</t>
  </si>
  <si>
    <t>DTXSID6074095</t>
  </si>
  <si>
    <t>82291-38-1</t>
  </si>
  <si>
    <t>DTXSID3074109</t>
  </si>
  <si>
    <t>58200-68-3</t>
  </si>
  <si>
    <t>DTXSID4074065</t>
  </si>
  <si>
    <t>64461-98-9</t>
  </si>
  <si>
    <t>DTXSID3074074</t>
  </si>
  <si>
    <r>
      <rPr>
        <sz val="11"/>
        <color rgb="FF00B050"/>
        <rFont val="Calibri"/>
        <family val="2"/>
        <scheme val="minor"/>
      </rPr>
      <t>Dashboard SMILES:</t>
    </r>
    <r>
      <rPr>
        <sz val="11"/>
        <color theme="1"/>
        <rFont val="Calibri"/>
        <family val="2"/>
        <scheme val="minor"/>
      </rPr>
      <t xml:space="preserve"> C1=CC2=C3C(=C1)C1=C4C(C=CC5=C4C3=C(C=C2)C=C5)=CC=C1</t>
    </r>
  </si>
  <si>
    <r>
      <rPr>
        <sz val="11"/>
        <color rgb="FF00B050"/>
        <rFont val="Calibri"/>
        <family val="2"/>
        <scheme val="minor"/>
      </rPr>
      <t>Dashboard SMILES:</t>
    </r>
    <r>
      <rPr>
        <sz val="11"/>
        <color theme="1"/>
        <rFont val="Calibri"/>
        <family val="2"/>
        <scheme val="minor"/>
      </rPr>
      <t xml:space="preserve"> C1=CC2=C3C(C=CC4=CC=CC(C=C2)=C34)=C1</t>
    </r>
  </si>
  <si>
    <t>Kow</t>
  </si>
  <si>
    <t>Melting Point</t>
  </si>
  <si>
    <t>Vapor Pressure</t>
  </si>
  <si>
    <t>Water Solubility</t>
  </si>
  <si>
    <t>446254-27-9</t>
  </si>
  <si>
    <t>DTXSID90881108</t>
  </si>
  <si>
    <t>Geometric Mean Predicted MP</t>
  </si>
  <si>
    <t>Geom mean predicted</t>
  </si>
  <si>
    <t>Geometric Mean Predicted VP</t>
  </si>
  <si>
    <t>Geom mean calculated</t>
  </si>
  <si>
    <t>Geometric Mean Predicted WS</t>
  </si>
  <si>
    <t>Geometric Mean predicted</t>
  </si>
  <si>
    <t>average of Brooke et al (1990), DeBruijn et al (1989), De Maagd et al (1998), U.S. EPA (1993b)</t>
  </si>
  <si>
    <t>Average Predicted log VP</t>
  </si>
  <si>
    <t>Median Predicted log VP</t>
  </si>
  <si>
    <t>Selected Measured log VP</t>
  </si>
  <si>
    <t>Predicted log (Vapor Pressure) (log(torr))</t>
  </si>
  <si>
    <t xml:space="preserve">log(VP) SSE = </t>
  </si>
  <si>
    <t>Average Predicted log WS</t>
  </si>
  <si>
    <t>Median Predicted log WS</t>
  </si>
  <si>
    <t>Selected Measured log WS</t>
  </si>
  <si>
    <t>Predicted log(Water Solubility) (log(mg/L))</t>
  </si>
  <si>
    <t xml:space="preserve">log(WS) SSE = </t>
  </si>
  <si>
    <t>Calculated log(VP)</t>
  </si>
  <si>
    <t>log(Vapor Pressure)</t>
  </si>
  <si>
    <t>log(Water Solubility)</t>
  </si>
  <si>
    <t>Calculated log(WS)</t>
  </si>
  <si>
    <t>Selected Measured Log Kow</t>
  </si>
  <si>
    <t>U.S. EPA (1993a)</t>
  </si>
  <si>
    <t>average of Brooke et al (1990), DeBruijn et al (1989), De Maagd et al (1998), U.S. EPA (1993c)</t>
  </si>
  <si>
    <r>
      <t>MP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</si>
  <si>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Selected Measured MP (°C)</t>
  </si>
  <si>
    <r>
      <t>Best Available MP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</si>
  <si>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average of Kuramochi et al (2007), Marsh (1999), Orn et al (1996), Teclechiel (2008), Tittlemier (2002)</t>
  </si>
  <si>
    <t>average of Liu et al (2006), Marsh (1999)</t>
  </si>
  <si>
    <t>average of Marsh et al (1999), Tittlemier et al (2002)</t>
  </si>
  <si>
    <t>average of Liu et al (2006), Orn et al (1996), Tittlemier (2002)</t>
  </si>
  <si>
    <t>VP (torr)</t>
  </si>
  <si>
    <t>WS (mg/L)</t>
  </si>
  <si>
    <t>Selected Measured VP (torr)</t>
  </si>
  <si>
    <t>Selected Measured Water Solubility (mg/L)</t>
  </si>
  <si>
    <t>Below is a summary of the standard data entry format used in the tabs titled "PCBs", "PBDEs", "PCDDs" and "PAHs".</t>
  </si>
  <si>
    <t>Column Label</t>
  </si>
  <si>
    <t>Column Heading</t>
  </si>
  <si>
    <t>Units</t>
  </si>
  <si>
    <t>Description</t>
  </si>
  <si>
    <t>Notes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</si>
  <si>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</si>
  <si>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</si>
  <si>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</si>
  <si>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</si>
  <si>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</si>
  <si>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</si>
  <si>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</si>
  <si>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</si>
  <si>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</si>
  <si>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</si>
  <si>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</si>
  <si>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</si>
  <si>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</si>
  <si>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</si>
  <si>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</si>
  <si>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</si>
  <si>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</si>
  <si>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</si>
  <si>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</si>
  <si>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</si>
  <si>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</si>
  <si>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</si>
  <si>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</si>
  <si>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</si>
  <si>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</si>
  <si>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</si>
  <si>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</si>
  <si>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Best Available MP (°C)</t>
  </si>
  <si>
    <t>MP (°C)</t>
  </si>
  <si>
    <t>Abbreviated name</t>
  </si>
  <si>
    <t>Blank if there is no abbreviated name</t>
  </si>
  <si>
    <t>Full name</t>
  </si>
  <si>
    <t>g/mol</t>
  </si>
  <si>
    <t>Predicted log Kow from EPI Suite</t>
  </si>
  <si>
    <t>Predicted log Kow from SPARC</t>
  </si>
  <si>
    <t>Predicted log Kow from ChemAx KLOP</t>
  </si>
  <si>
    <t>Predicted log Kow from ChemAx PHYS</t>
  </si>
  <si>
    <t>Predicted log Kow from ChemAx VG</t>
  </si>
  <si>
    <t>Predicted log Kow from ACD/Labs</t>
  </si>
  <si>
    <t>Predicted log Kow from itetko ALOGPS 2.1</t>
  </si>
  <si>
    <t>Predicted log Kow from itetko ALOGPS 3.0</t>
  </si>
  <si>
    <t>Predicted log Kow from NICEATM</t>
  </si>
  <si>
    <t>Predicted log Kow from OPERA</t>
  </si>
  <si>
    <t>Selected measured Log Kow</t>
  </si>
  <si>
    <t>Source of selected measured Log Kow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</si>
  <si>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</si>
  <si>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</si>
  <si>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</si>
  <si>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</si>
  <si>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</si>
  <si>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</si>
  <si>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</si>
  <si>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</si>
  <si>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</si>
  <si>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</si>
  <si>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</si>
  <si>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</si>
  <si>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</si>
  <si>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</si>
  <si>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</si>
  <si>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</si>
  <si>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</si>
  <si>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</si>
  <si>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</si>
  <si>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</si>
  <si>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</si>
  <si>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</si>
  <si>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</si>
  <si>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</si>
  <si>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</si>
  <si>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</si>
  <si>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</si>
  <si>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</si>
  <si>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</si>
  <si>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</si>
  <si>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</si>
  <si>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</si>
  <si>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</si>
  <si>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</si>
  <si>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</si>
  <si>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</si>
  <si>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</si>
  <si>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</si>
  <si>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</si>
  <si>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</si>
  <si>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</si>
  <si>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</si>
  <si>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</si>
  <si>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</si>
  <si>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</si>
  <si>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</si>
  <si>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</si>
  <si>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</si>
  <si>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</si>
  <si>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</si>
  <si>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</si>
  <si>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</si>
  <si>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</si>
  <si>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</si>
  <si>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</si>
  <si>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</si>
  <si>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</si>
  <si>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</si>
  <si>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</si>
  <si>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</si>
  <si>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</si>
  <si>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</si>
  <si>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</si>
  <si>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</si>
  <si>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</si>
  <si>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</si>
  <si>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</si>
  <si>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</si>
  <si>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</si>
  <si>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</si>
  <si>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Selected measured MP (°C)</t>
  </si>
  <si>
    <t>Source of selected measured MP (°C)</t>
  </si>
  <si>
    <t>°C</t>
  </si>
  <si>
    <t>torr</t>
  </si>
  <si>
    <t>Selected measured vapor pressure</t>
  </si>
  <si>
    <t>Source of selected measured vapor pressure</t>
  </si>
  <si>
    <t>Selected measured water solubility</t>
  </si>
  <si>
    <t>Source of selected measured water solubility</t>
  </si>
  <si>
    <t>mg/L</t>
  </si>
  <si>
    <t>log(torr)</t>
  </si>
  <si>
    <t>log(mg/L)</t>
  </si>
  <si>
    <t>Predicted melting point from EPISuite</t>
  </si>
  <si>
    <t>Predicted melting point from TEST Hierarchical</t>
  </si>
  <si>
    <t>Predicted melting point from TEST FDA</t>
  </si>
  <si>
    <t>Predicted melting point from itetko best (Estate)</t>
  </si>
  <si>
    <t>Predicted melting point from dan2097 (best Estate)</t>
  </si>
  <si>
    <t>Predicted melting point from NICEATM</t>
  </si>
  <si>
    <t>Predicted melting point from OPERA</t>
  </si>
  <si>
    <t>Predicted vapor pressure from EPISuite</t>
  </si>
  <si>
    <t>Predicted vapor pressure from SPARC</t>
  </si>
  <si>
    <t>Predicted vapor pressure from TEST Hierarchical</t>
  </si>
  <si>
    <t>Predicted vapor pressure from TEST FDA</t>
  </si>
  <si>
    <t>Predicted vapor pressure from NICEATM</t>
  </si>
  <si>
    <t>Predicted vapor pressure from OPERA</t>
  </si>
  <si>
    <t>Logarithm (base 10) of predicted vapor pressure from EPISuite</t>
  </si>
  <si>
    <t>Predicted water solubility from EPISuite WSKow</t>
  </si>
  <si>
    <t>Predicted water solubility from EPISuite WATERNT</t>
  </si>
  <si>
    <t>Predicted water solubility from SPARC</t>
  </si>
  <si>
    <t>Predicted water solubility from TEST Hierarchical</t>
  </si>
  <si>
    <t>Predicted water solubility from TEST FDA</t>
  </si>
  <si>
    <t>Predicted water solubility from ChemAxon log S (mol/L)</t>
  </si>
  <si>
    <t>Predicted water solubility from ChemAxon</t>
  </si>
  <si>
    <t>Predicted water solubility from ACD/Labs log S (mol/L)</t>
  </si>
  <si>
    <t>Predicted water solubility from ACD/Labs</t>
  </si>
  <si>
    <t>Predicted water solubility from itetko ALOGPS 2.1</t>
  </si>
  <si>
    <t>Predicted water solubility from itetko ALOGPS 3.0</t>
  </si>
  <si>
    <t>Predicted water solubility from dan2097</t>
  </si>
  <si>
    <t>Predicted water solubility from NICEATM (mol/L)</t>
  </si>
  <si>
    <t>Predicted water solubility from NICEATM</t>
  </si>
  <si>
    <t>Predicted water solubility from OPERA (mol/L)</t>
  </si>
  <si>
    <t>Predicted water solubility from OPERA</t>
  </si>
  <si>
    <t>Logarithm (base 10) of predicted vapor pressure from SPARC</t>
  </si>
  <si>
    <t>Logarithm (base 10) of predicted vapor pressure from TEST Hierarchical</t>
  </si>
  <si>
    <t>Logarithm (base 10) of predicted vapor pressure from TEST FDA</t>
  </si>
  <si>
    <t>Logarithm (base 10) of predicted vapor pressure from NICEATM</t>
  </si>
  <si>
    <t>Logarithm (base 10) of predicted vapor pressure from OPERA</t>
  </si>
  <si>
    <t>Logarithm (base 10) of predicted water solubility from EPISuite WSKow</t>
  </si>
  <si>
    <t>Logarithm (base 10) of predicted water solubility from EPISuite WATERNT</t>
  </si>
  <si>
    <t>Logarithm (base 10) of predicted water solubility from SPARC</t>
  </si>
  <si>
    <t>Logarithm (base 10) of predicted water solubility from TEST Hierarchical</t>
  </si>
  <si>
    <t>Logarithm (base 10) of predicted water solubility from TEST FDA</t>
  </si>
  <si>
    <t>Logarithm (base 10) of predicted water solubility from ChemAxon</t>
  </si>
  <si>
    <t>Logarithm (base 10) of predicted water solubility from ACD/Labs</t>
  </si>
  <si>
    <t>Logarithm (base 10) of predicted water solubility from itetko ALOGPS 2.1</t>
  </si>
  <si>
    <t>Logarithm (base 10) of predicted water solubility from itetko ALOGPS 3.0</t>
  </si>
  <si>
    <t>Logarithm (base 10) of predicted water solubility from dan2097</t>
  </si>
  <si>
    <t>Logarithm (base 10) of predicted water solubility from NICEATM</t>
  </si>
  <si>
    <t>Logarithm (base 10) of predicted water solubility from OPERA</t>
  </si>
  <si>
    <t>Predicted melting point from TEST Nearest Neighbor</t>
  </si>
  <si>
    <t>Predicted vapor pressure from TEST Nearest Neighbor</t>
  </si>
  <si>
    <t>Predicted water solubility from TEST Nearest Neighbor</t>
  </si>
  <si>
    <t>Logarithm (base 10) of predicted vapor pressure from TEST Nearest Neighbor</t>
  </si>
  <si>
    <t>Logarithm (base 10) of predicted water solubility from TEST Nearest Neighbor</t>
  </si>
  <si>
    <t>Predicted melting point from TEST Group Contribution</t>
  </si>
  <si>
    <t>Predicted vapor pressure from TEST Group Contribution</t>
  </si>
  <si>
    <t>Predicted water solubility from TEST Group Contribution</t>
  </si>
  <si>
    <t>Logarithm (base 10) of predicted vapor pressure from TEST Group Contribution</t>
  </si>
  <si>
    <t>Logarithm (base 10) of predicted water solubility from TEST Group Contribution</t>
  </si>
  <si>
    <t>Average of all predicted log Kow values</t>
  </si>
  <si>
    <t>Median of all predicted log Kow values</t>
  </si>
  <si>
    <t>Logarithm of the average of all predicted Kow values</t>
  </si>
  <si>
    <t>Arithmetic mean of predicted melting point values</t>
  </si>
  <si>
    <t>Geometric mean of predicted melting point values</t>
  </si>
  <si>
    <t>Median of predicted melting point values</t>
  </si>
  <si>
    <t>Arithmetic mean of predicted vapor pressure values</t>
  </si>
  <si>
    <t>Geometric mean of predicted vapor pressure values</t>
  </si>
  <si>
    <t>Median of predicted vapor pressure values</t>
  </si>
  <si>
    <t>Arithmetic mean of predicted water solubility values</t>
  </si>
  <si>
    <t>Geometric mean of predicted water solubility values</t>
  </si>
  <si>
    <t>Median of predicted water solubility values</t>
  </si>
  <si>
    <t>From PCBsPBDEsPCDDsPAHs_PhysChemProp_LitValues.xlsx</t>
  </si>
  <si>
    <t>Logarithm (base 10) of selected measured vapor pressure</t>
  </si>
  <si>
    <t>Logarithm (base 10) of values in column BQ</t>
  </si>
  <si>
    <t>Logarithm (base 10) of selected measured water solubility</t>
  </si>
  <si>
    <t>Logarithm (base 10) of values in column AT</t>
  </si>
  <si>
    <t>mol/L</t>
  </si>
  <si>
    <t>calculated from value in column BJ</t>
  </si>
  <si>
    <t>calculated from value in column BL</t>
  </si>
  <si>
    <t>log(mol/L)</t>
  </si>
  <si>
    <t>calculated from value in column BC</t>
  </si>
  <si>
    <t>calculated from value in column BE</t>
  </si>
  <si>
    <t>Li et al (2003) recommended LDV</t>
  </si>
  <si>
    <t>Calculated RMSE for combined dataset of PCBs, PBDEs, PCDDs, and PAHs</t>
  </si>
  <si>
    <t>Arithmetic mean of logarithms of predicted water solubility values</t>
  </si>
  <si>
    <t>Median of logarithms of predicted water solubility values</t>
  </si>
  <si>
    <t>Arithmetic mean of logarithms of predicted vapor pressure values</t>
  </si>
  <si>
    <t>Median of logarithms of predicted vapor pressure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</si>
</sst>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8E08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6" fillId="0" borderId="0" applyBorder="0">
      <protection locked="0"/>
    </xf>
    <xf numFmtId="0" fontId="17" fillId="0" borderId="0"/>
  </cellStyleXfs>
  <cellXfs count="223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8" fillId="0" borderId="0" xfId="0" applyFont="1"/>
    <xf numFmtId="0" fontId="0" fillId="0" borderId="1" xfId="0" applyBorder="1"/>
    <xf numFmtId="0" fontId="7" fillId="0" borderId="1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11" fillId="0" borderId="0" xfId="0" applyNumberFormat="1" applyFont="1" applyAlignment="1">
      <alignment horizontal="center"/>
    </xf>
    <xf numFmtId="0" fontId="13" fillId="0" borderId="0" xfId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3" fillId="0" borderId="0" xfId="1" applyFill="1" applyBorder="1" applyAlignment="1">
      <alignment vertical="center" wrapText="1"/>
    </xf>
    <xf numFmtId="0" fontId="14" fillId="0" borderId="0" xfId="1" quotePrefix="1" applyFont="1" applyFill="1" applyBorder="1" applyAlignment="1">
      <alignment vertical="center" wrapText="1"/>
    </xf>
    <xf numFmtId="0" fontId="0" fillId="0" borderId="7" xfId="0" quotePrefix="1" applyFill="1" applyBorder="1" applyAlignment="1"/>
    <xf numFmtId="11" fontId="0" fillId="0" borderId="3" xfId="0" applyNumberFormat="1" applyBorder="1"/>
    <xf numFmtId="11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Border="1"/>
    <xf numFmtId="0" fontId="0" fillId="0" borderId="8" xfId="0" applyBorder="1"/>
    <xf numFmtId="0" fontId="3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8" fillId="0" borderId="0" xfId="0" applyFont="1" applyBorder="1"/>
    <xf numFmtId="0" fontId="0" fillId="0" borderId="0" xfId="0" applyFont="1" applyBorder="1"/>
    <xf numFmtId="0" fontId="8" fillId="0" borderId="11" xfId="0" applyFont="1" applyBorder="1"/>
    <xf numFmtId="0" fontId="2" fillId="0" borderId="11" xfId="0" applyFont="1" applyBorder="1" applyAlignment="1"/>
    <xf numFmtId="0" fontId="0" fillId="0" borderId="11" xfId="0" applyFont="1" applyBorder="1" applyAlignment="1">
      <alignment wrapText="1"/>
    </xf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/>
    <xf numFmtId="0" fontId="3" fillId="0" borderId="10" xfId="0" applyFont="1" applyBorder="1"/>
    <xf numFmtId="0" fontId="0" fillId="0" borderId="14" xfId="0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4" borderId="8" xfId="0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NumberFormat="1" applyBorder="1" applyAlignment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11" fontId="0" fillId="0" borderId="0" xfId="0" applyNumberFormat="1"/>
    <xf numFmtId="0" fontId="3" fillId="10" borderId="10" xfId="0" applyFont="1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0" fillId="4" borderId="8" xfId="0" applyFill="1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NumberFormat="1"/>
    <xf numFmtId="0" fontId="11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0" fillId="0" borderId="0" xfId="0" applyNumberFormat="1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8" xfId="0" applyBorder="1"/>
    <xf numFmtId="0" fontId="18" fillId="0" borderId="0" xfId="0" applyNumberFormat="1" applyFont="1" applyAlignment="1">
      <alignment horizontal="center"/>
    </xf>
    <xf numFmtId="0" fontId="0" fillId="0" borderId="4" xfId="0" applyBorder="1"/>
    <xf numFmtId="0" fontId="3" fillId="0" borderId="0" xfId="0" applyFont="1"/>
    <xf numFmtId="11" fontId="0" fillId="0" borderId="0" xfId="0" applyNumberFormat="1"/>
    <xf numFmtId="0" fontId="0" fillId="0" borderId="0" xfId="0"/>
    <xf numFmtId="0" fontId="0" fillId="0" borderId="0" xfId="0" applyNumberFormat="1"/>
    <xf numFmtId="0" fontId="10" fillId="0" borderId="0" xfId="0" applyNumberFormat="1" applyFont="1"/>
    <xf numFmtId="0" fontId="14" fillId="0" borderId="0" xfId="1" applyFont="1"/>
    <xf numFmtId="0" fontId="14" fillId="0" borderId="0" xfId="1" applyFont="1" applyFill="1" applyBorder="1" applyAlignment="1">
      <alignment vertical="center" wrapText="1"/>
    </xf>
    <xf numFmtId="0" fontId="12" fillId="0" borderId="0" xfId="1" quotePrefix="1" applyFont="1" applyFill="1" applyBorder="1" applyAlignment="1">
      <alignment vertical="center" wrapText="1"/>
    </xf>
    <xf numFmtId="0" fontId="0" fillId="10" borderId="0" xfId="0" applyFill="1"/>
    <xf numFmtId="11" fontId="0" fillId="10" borderId="1" xfId="0" applyNumberFormat="1" applyFill="1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Font="1" applyAlignment="1">
      <alignment horizontal="right"/>
    </xf>
    <xf numFmtId="0" fontId="18" fillId="0" borderId="0" xfId="0" applyFont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11" fillId="0" borderId="0" xfId="0" applyNumberFormat="1" applyFont="1" applyFill="1" applyAlignment="1">
      <alignment horizontal="center"/>
    </xf>
    <xf numFmtId="0" fontId="18" fillId="11" borderId="0" xfId="0" applyNumberFormat="1" applyFont="1" applyFill="1" applyAlignment="1">
      <alignment horizontal="center"/>
    </xf>
    <xf numFmtId="0" fontId="10" fillId="11" borderId="0" xfId="0" applyNumberFormat="1" applyFont="1" applyFill="1" applyAlignment="1">
      <alignment horizontal="center"/>
    </xf>
    <xf numFmtId="0" fontId="11" fillId="11" borderId="0" xfId="0" applyNumberFormat="1" applyFont="1" applyFill="1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1" fillId="9" borderId="0" xfId="0" applyNumberFormat="1" applyFont="1" applyFill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7" fillId="0" borderId="0" xfId="0" applyFont="1" applyAlignment="1">
      <alignment horizontal="right"/>
    </xf>
    <xf numFmtId="165" fontId="10" fillId="0" borderId="0" xfId="0" applyNumberFormat="1" applyFont="1" applyAlignment="1"/>
    <xf numFmtId="0" fontId="3" fillId="0" borderId="0" xfId="0" applyFont="1" applyAlignment="1">
      <alignment horizontal="right"/>
    </xf>
    <xf numFmtId="0" fontId="10" fillId="0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/>
    <xf numFmtId="0" fontId="0" fillId="0" borderId="13" xfId="0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Border="1"/>
    <xf numFmtId="0" fontId="1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3" fillId="0" borderId="8" xfId="0" applyNumberFormat="1" applyFont="1" applyBorder="1"/>
    <xf numFmtId="0" fontId="3" fillId="0" borderId="8" xfId="0" applyFont="1" applyBorder="1"/>
    <xf numFmtId="0" fontId="9" fillId="0" borderId="8" xfId="0" applyFont="1" applyBorder="1"/>
    <xf numFmtId="0" fontId="12" fillId="0" borderId="8" xfId="0" applyFont="1" applyBorder="1"/>
    <xf numFmtId="0" fontId="1" fillId="0" borderId="8" xfId="0" applyFont="1" applyFill="1" applyBorder="1" applyAlignment="1">
      <alignment vertical="center"/>
    </xf>
    <xf numFmtId="0" fontId="0" fillId="0" borderId="13" xfId="0" applyBorder="1"/>
    <xf numFmtId="0" fontId="0" fillId="0" borderId="24" xfId="0" applyBorder="1"/>
    <xf numFmtId="0" fontId="3" fillId="0" borderId="4" xfId="0" applyFont="1" applyBorder="1"/>
    <xf numFmtId="0" fontId="0" fillId="0" borderId="15" xfId="0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quotePrefix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30" xfId="0" applyBorder="1"/>
    <xf numFmtId="0" fontId="0" fillId="2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3" borderId="26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0" fillId="0" borderId="23" xfId="0" applyFill="1" applyBorder="1"/>
    <xf numFmtId="0" fontId="0" fillId="0" borderId="0" xfId="0" applyFill="1" applyBorder="1"/>
    <xf numFmtId="0" fontId="0" fillId="7" borderId="8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7" borderId="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8" borderId="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8" xfId="0" applyBorder="1" applyAlignment="1">
      <alignment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66FFFF"/>
      <color rgb="FFCCFFFF"/>
      <color rgb="FF9999FF"/>
      <color rgb="FFCCCCFF"/>
      <color rgb="FFFFFF99"/>
      <color rgb="FFFFFFCC"/>
      <color rgb="FFB8E08C"/>
      <color rgb="FFFF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hem.sis.nlm.nih.gov/chemidplus/name/bde%20100" TargetMode="External"/><Relationship Id="rId13" Type="http://schemas.openxmlformats.org/officeDocument/2006/relationships/hyperlink" Target="http://chem.sis.nlm.nih.gov/chemidplus/rn/446255-50-1" TargetMode="External"/><Relationship Id="rId18" Type="http://schemas.openxmlformats.org/officeDocument/2006/relationships/hyperlink" Target="https://en.wikipedia.org/wiki/PCB_congener_list" TargetMode="External"/><Relationship Id="rId26" Type="http://schemas.openxmlformats.org/officeDocument/2006/relationships/hyperlink" Target="http://chem.sis.nlm.nih.gov/chemidplus/rn/67028-19-7" TargetMode="External"/><Relationship Id="rId39" Type="http://schemas.openxmlformats.org/officeDocument/2006/relationships/hyperlink" Target="http://comptox.ag.epa.gov/dashboard/dsstoxdb/results?utf8=%E2%9C%93&amp;search=PBDE-184" TargetMode="External"/><Relationship Id="rId3" Type="http://schemas.openxmlformats.org/officeDocument/2006/relationships/hyperlink" Target="http://chem.sis.nlm.nih.gov/chemidplus/name/bde%20199" TargetMode="External"/><Relationship Id="rId21" Type="http://schemas.openxmlformats.org/officeDocument/2006/relationships/hyperlink" Target="http://chem.sis.nlm.nih.gov/chemidplus/rn/63387-28-0" TargetMode="External"/><Relationship Id="rId34" Type="http://schemas.openxmlformats.org/officeDocument/2006/relationships/hyperlink" Target="http://chem.sis.nlm.nih.gov/chemidplus/rn/67028-18-6" TargetMode="External"/><Relationship Id="rId42" Type="http://schemas.openxmlformats.org/officeDocument/2006/relationships/hyperlink" Target="https://comptox.epa.gov/dashboard/dsstoxdb/results?utf8=%E2%9C%93&amp;search=PBDE-5" TargetMode="External"/><Relationship Id="rId47" Type="http://schemas.openxmlformats.org/officeDocument/2006/relationships/hyperlink" Target="https://comptox.epa.gov/dashboard/dsstoxdb/results?utf8=%E2%9C%93&amp;search=BDE-45" TargetMode="External"/><Relationship Id="rId7" Type="http://schemas.openxmlformats.org/officeDocument/2006/relationships/hyperlink" Target="http://chem.sis.nlm.nih.gov/chemidplus/name/bde%20154" TargetMode="External"/><Relationship Id="rId12" Type="http://schemas.openxmlformats.org/officeDocument/2006/relationships/hyperlink" Target="http://chem.sis.nlm.nih.gov/chemidplus/rn/446255-46-5" TargetMode="External"/><Relationship Id="rId17" Type="http://schemas.openxmlformats.org/officeDocument/2006/relationships/hyperlink" Target="http://chem.sis.nlm.nih.gov/chemidplus/name/bde%2047" TargetMode="External"/><Relationship Id="rId25" Type="http://schemas.openxmlformats.org/officeDocument/2006/relationships/hyperlink" Target="http://chem.sis.nlm.nih.gov/chemidplus/rn/62470-53-5" TargetMode="External"/><Relationship Id="rId33" Type="http://schemas.openxmlformats.org/officeDocument/2006/relationships/hyperlink" Target="http://chem.sis.nlm.nih.gov/chemidplus/rn/71669-23-3" TargetMode="External"/><Relationship Id="rId38" Type="http://schemas.openxmlformats.org/officeDocument/2006/relationships/hyperlink" Target="http://chem.sis.nlm.nih.gov/chemidplus/rn/startswith/71925-16-1" TargetMode="External"/><Relationship Id="rId46" Type="http://schemas.openxmlformats.org/officeDocument/2006/relationships/hyperlink" Target="https://comptox.epa.gov/dashboard/dsstoxdb/results?utf8=%E2%9C%93&amp;search=BDE-40" TargetMode="External"/><Relationship Id="rId2" Type="http://schemas.openxmlformats.org/officeDocument/2006/relationships/hyperlink" Target="http://chem.sis.nlm.nih.gov/chemidplus/name/bde%20196" TargetMode="External"/><Relationship Id="rId16" Type="http://schemas.openxmlformats.org/officeDocument/2006/relationships/hyperlink" Target="http://chem.sis.nlm.nih.gov/chemidplus/name/bde-209" TargetMode="External"/><Relationship Id="rId20" Type="http://schemas.openxmlformats.org/officeDocument/2006/relationships/hyperlink" Target="https://en.wikipedia.org/wiki/PCB_congener_list" TargetMode="External"/><Relationship Id="rId29" Type="http://schemas.openxmlformats.org/officeDocument/2006/relationships/hyperlink" Target="http://chem.sis.nlm.nih.gov/chemidplus/rn/58200-67-2" TargetMode="External"/><Relationship Id="rId41" Type="http://schemas.openxmlformats.org/officeDocument/2006/relationships/hyperlink" Target="https://comptox.epa.gov/dashboard/dsstoxdb/results?utf8=%E2%9C%93&amp;search=PBDE-1" TargetMode="External"/><Relationship Id="rId1" Type="http://schemas.openxmlformats.org/officeDocument/2006/relationships/hyperlink" Target="http://chem.sis.nlm.nih.gov/chemidplus/name/bde%20198" TargetMode="External"/><Relationship Id="rId6" Type="http://schemas.openxmlformats.org/officeDocument/2006/relationships/hyperlink" Target="http://chem.sis.nlm.nih.gov/chemidplus/name/bde%20153" TargetMode="External"/><Relationship Id="rId11" Type="http://schemas.openxmlformats.org/officeDocument/2006/relationships/hyperlink" Target="http://chem.sis.nlm.nih.gov/chemidplus/rn/337513-72-1" TargetMode="External"/><Relationship Id="rId24" Type="http://schemas.openxmlformats.org/officeDocument/2006/relationships/hyperlink" Target="http://chem.sis.nlm.nih.gov/chemidplus/rn/50585-46-1" TargetMode="External"/><Relationship Id="rId32" Type="http://schemas.openxmlformats.org/officeDocument/2006/relationships/hyperlink" Target="http://chem.sis.nlm.nih.gov/chemidplus/rn/82291-26-7" TargetMode="External"/><Relationship Id="rId37" Type="http://schemas.openxmlformats.org/officeDocument/2006/relationships/hyperlink" Target="http://chem.sis.nlm.nih.gov/chemidplus/rn/startswith/71925-15-0" TargetMode="External"/><Relationship Id="rId40" Type="http://schemas.openxmlformats.org/officeDocument/2006/relationships/hyperlink" Target="http://comptox.ag.epa.gov/dashboard/dsstoxdb/results?utf8=%E2%9C%93&amp;search=PBDE-185" TargetMode="External"/><Relationship Id="rId45" Type="http://schemas.openxmlformats.org/officeDocument/2006/relationships/hyperlink" Target="https://comptox.epa.gov/dashboard/dsstoxdb/results?utf8=%E2%9C%93&amp;search=PBDE-39" TargetMode="External"/><Relationship Id="rId5" Type="http://schemas.openxmlformats.org/officeDocument/2006/relationships/hyperlink" Target="http://chem.sis.nlm.nih.gov/chemidplus/name/bde%20155" TargetMode="External"/><Relationship Id="rId15" Type="http://schemas.openxmlformats.org/officeDocument/2006/relationships/hyperlink" Target="http://chem.sis.nlm.nih.gov/chemidplus/rn/446255-56-7" TargetMode="External"/><Relationship Id="rId23" Type="http://schemas.openxmlformats.org/officeDocument/2006/relationships/hyperlink" Target="http://chem.sis.nlm.nih.gov/chemidplus/rn/53555-02-5" TargetMode="External"/><Relationship Id="rId28" Type="http://schemas.openxmlformats.org/officeDocument/2006/relationships/hyperlink" Target="http://chem.sis.nlm.nih.gov/chemidplus/rn/58200-66-1" TargetMode="External"/><Relationship Id="rId36" Type="http://schemas.openxmlformats.org/officeDocument/2006/relationships/hyperlink" Target="http://chem.sis.nlm.nih.gov/chemidplus/rn/startswith/40581-94-0" TargetMode="External"/><Relationship Id="rId10" Type="http://schemas.openxmlformats.org/officeDocument/2006/relationships/hyperlink" Target="http://chem.sis.nlm.nih.gov/chemidplus/rn/446255-38-5" TargetMode="External"/><Relationship Id="rId19" Type="http://schemas.openxmlformats.org/officeDocument/2006/relationships/hyperlink" Target="https://en.wikipedia.org/wiki/PCB_congener_list" TargetMode="External"/><Relationship Id="rId31" Type="http://schemas.openxmlformats.org/officeDocument/2006/relationships/hyperlink" Target="http://chem.sis.nlm.nih.gov/chemidplus/rn/19408-74-3" TargetMode="External"/><Relationship Id="rId44" Type="http://schemas.openxmlformats.org/officeDocument/2006/relationships/hyperlink" Target="https://comptox.epa.gov/dashboard/dsstoxdb/results?utf8=%E2%9C%93&amp;search=BDE-24" TargetMode="External"/><Relationship Id="rId4" Type="http://schemas.openxmlformats.org/officeDocument/2006/relationships/hyperlink" Target="http://chem.sis.nlm.nih.gov/chemidplus/name/bde%20197" TargetMode="External"/><Relationship Id="rId9" Type="http://schemas.openxmlformats.org/officeDocument/2006/relationships/hyperlink" Target="http://chem.sis.nlm.nih.gov/chemidplus/rn/85446-17-9" TargetMode="External"/><Relationship Id="rId14" Type="http://schemas.openxmlformats.org/officeDocument/2006/relationships/hyperlink" Target="http://chem.sis.nlm.nih.gov/chemidplus/rn/446255-54-5" TargetMode="External"/><Relationship Id="rId22" Type="http://schemas.openxmlformats.org/officeDocument/2006/relationships/hyperlink" Target="http://chem.sis.nlm.nih.gov/chemidplus/rn/437701-79-6" TargetMode="External"/><Relationship Id="rId27" Type="http://schemas.openxmlformats.org/officeDocument/2006/relationships/hyperlink" Target="http://chem.sis.nlm.nih.gov/chemidplus/rn/40321-76-4" TargetMode="External"/><Relationship Id="rId30" Type="http://schemas.openxmlformats.org/officeDocument/2006/relationships/hyperlink" Target="http://chem.sis.nlm.nih.gov/chemidplus/rn/58200-69-4" TargetMode="External"/><Relationship Id="rId35" Type="http://schemas.openxmlformats.org/officeDocument/2006/relationships/hyperlink" Target="http://chem.sis.nlm.nih.gov/chemidplus/rn/startswith/67323-56-2" TargetMode="External"/><Relationship Id="rId43" Type="http://schemas.openxmlformats.org/officeDocument/2006/relationships/hyperlink" Target="https://comptox.epa.gov/dashboard/dsstoxdb/results?utf8=%E2%9C%93&amp;search=BDE-9" TargetMode="External"/><Relationship Id="rId48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chem.eu/home/show.do" TargetMode="External"/><Relationship Id="rId2" Type="http://schemas.openxmlformats.org/officeDocument/2006/relationships/hyperlink" Target="https://ochem.eu/home/show.do" TargetMode="External"/><Relationship Id="rId1" Type="http://schemas.openxmlformats.org/officeDocument/2006/relationships/hyperlink" Target="https://ochem.eu/home/show.do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ochem.eu/home/show.do" TargetMode="External"/><Relationship Id="rId2" Type="http://schemas.openxmlformats.org/officeDocument/2006/relationships/hyperlink" Target="https://ochem.eu/home/show.do" TargetMode="External"/><Relationship Id="rId1" Type="http://schemas.openxmlformats.org/officeDocument/2006/relationships/hyperlink" Target="https://ochem.eu/home/show.do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ochem.eu/home/show.do" TargetMode="External"/><Relationship Id="rId2" Type="http://schemas.openxmlformats.org/officeDocument/2006/relationships/hyperlink" Target="https://ochem.eu/home/show.do" TargetMode="External"/><Relationship Id="rId1" Type="http://schemas.openxmlformats.org/officeDocument/2006/relationships/hyperlink" Target="https://ochem.eu/home/show.do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chem.eu/home/show.do" TargetMode="External"/><Relationship Id="rId2" Type="http://schemas.openxmlformats.org/officeDocument/2006/relationships/hyperlink" Target="https://ochem.eu/home/show.do" TargetMode="External"/><Relationship Id="rId1" Type="http://schemas.openxmlformats.org/officeDocument/2006/relationships/hyperlink" Target="https://ochem.eu/home/show.do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/>
  </sheetViews>
  <sheetFormatPr defaultRowHeight="15" x14ac:dyDescent="0.25"/>
  <cols>
    <col min="2" max="2" width="28.5703125" bestFit="1" customWidth="1"/>
    <col min="3" max="3" width="10.28515625" bestFit="1" customWidth="1"/>
    <col min="4" max="4" width="72.7109375" bestFit="1" customWidth="1"/>
    <col min="5" max="5" width="55.140625" bestFit="1" customWidth="1"/>
  </cols>
  <sheetData>
    <row r="1" spans="1:7" x14ac:dyDescent="0.25">
      <c r="A1" s="110" t="s">
        <v>3707</v>
      </c>
      <c r="B1" s="110"/>
      <c r="C1" s="110"/>
      <c r="D1" s="110"/>
      <c r="E1" s="110"/>
    </row>
    <row r="2" spans="1:7" ht="15.75" thickBot="1" x14ac:dyDescent="0.3">
      <c r="A2" s="110"/>
      <c r="B2" s="110"/>
      <c r="C2" s="110"/>
      <c r="D2" s="110"/>
      <c r="E2" s="110"/>
    </row>
    <row r="3" spans="1:7" ht="30" x14ac:dyDescent="0.25">
      <c r="A3" s="163" t="s">
        <v>3708</v>
      </c>
      <c r="B3" s="164" t="s">
        <v>3709</v>
      </c>
      <c r="C3" s="165" t="s">
        <v>3710</v>
      </c>
      <c r="D3" s="164" t="s">
        <v>3711</v>
      </c>
      <c r="E3" s="166" t="s">
        <v>3712</v>
      </c>
    </row>
    <row r="4" spans="1:7" ht="14.45" customHeight="1" x14ac:dyDescent="0.25">
      <c r="A4" s="159" t="s">
        <v>3713</v>
      </c>
      <c r="B4" s="160"/>
      <c r="C4" s="167" t="s">
        <v>2891</v>
      </c>
      <c r="D4" s="160" t="s">
        <v>3742</v>
      </c>
      <c r="E4" s="162" t="s">
        <v>3743</v>
      </c>
    </row>
    <row r="5" spans="1:7" x14ac:dyDescent="0.25">
      <c r="A5" s="159" t="s">
        <v>3714</v>
      </c>
      <c r="B5" s="160" t="s">
        <v>420</v>
      </c>
      <c r="C5" s="161" t="s">
        <v>2891</v>
      </c>
      <c r="D5" s="160" t="s">
        <v>3744</v>
      </c>
      <c r="E5" s="162"/>
    </row>
    <row r="6" spans="1:7" x14ac:dyDescent="0.25">
      <c r="A6" s="159" t="s">
        <v>3715</v>
      </c>
      <c r="B6" s="160" t="s">
        <v>2328</v>
      </c>
      <c r="C6" s="167" t="s">
        <v>3745</v>
      </c>
      <c r="D6" s="160" t="s">
        <v>2328</v>
      </c>
      <c r="E6" s="162"/>
    </row>
    <row r="7" spans="1:7" x14ac:dyDescent="0.25">
      <c r="A7" s="170" t="s">
        <v>3716</v>
      </c>
      <c r="B7" s="168" t="s">
        <v>2308</v>
      </c>
      <c r="C7" s="161" t="s">
        <v>2891</v>
      </c>
      <c r="D7" s="160" t="s">
        <v>3746</v>
      </c>
      <c r="E7" s="162"/>
    </row>
    <row r="8" spans="1:7" x14ac:dyDescent="0.25">
      <c r="A8" s="170" t="s">
        <v>3717</v>
      </c>
      <c r="B8" s="168" t="s">
        <v>2309</v>
      </c>
      <c r="C8" s="161" t="s">
        <v>2891</v>
      </c>
      <c r="D8" s="160" t="s">
        <v>3747</v>
      </c>
      <c r="E8" s="169"/>
      <c r="G8" s="110"/>
    </row>
    <row r="9" spans="1:7" x14ac:dyDescent="0.25">
      <c r="A9" s="170" t="s">
        <v>3718</v>
      </c>
      <c r="B9" s="168" t="s">
        <v>2311</v>
      </c>
      <c r="C9" s="161" t="s">
        <v>2891</v>
      </c>
      <c r="D9" s="160" t="s">
        <v>3748</v>
      </c>
      <c r="E9" s="169"/>
      <c r="G9" s="110"/>
    </row>
    <row r="10" spans="1:7" x14ac:dyDescent="0.25">
      <c r="A10" s="170" t="s">
        <v>3719</v>
      </c>
      <c r="B10" s="168" t="s">
        <v>2312</v>
      </c>
      <c r="C10" s="161" t="s">
        <v>2891</v>
      </c>
      <c r="D10" s="160" t="s">
        <v>3749</v>
      </c>
      <c r="E10" s="169"/>
      <c r="G10" s="110"/>
    </row>
    <row r="11" spans="1:7" x14ac:dyDescent="0.25">
      <c r="A11" s="170" t="s">
        <v>3720</v>
      </c>
      <c r="B11" s="168" t="s">
        <v>2313</v>
      </c>
      <c r="C11" s="161" t="s">
        <v>2891</v>
      </c>
      <c r="D11" s="160" t="s">
        <v>3750</v>
      </c>
      <c r="E11" s="169"/>
      <c r="G11" s="110"/>
    </row>
    <row r="12" spans="1:7" x14ac:dyDescent="0.25">
      <c r="A12" s="170" t="s">
        <v>3721</v>
      </c>
      <c r="B12" s="168" t="s">
        <v>2314</v>
      </c>
      <c r="C12" s="161" t="s">
        <v>2891</v>
      </c>
      <c r="D12" s="160" t="s">
        <v>3751</v>
      </c>
      <c r="E12" s="169"/>
      <c r="G12" s="110"/>
    </row>
    <row r="13" spans="1:7" x14ac:dyDescent="0.25">
      <c r="A13" s="170" t="s">
        <v>3722</v>
      </c>
      <c r="B13" s="168" t="s">
        <v>3003</v>
      </c>
      <c r="C13" s="161" t="s">
        <v>2891</v>
      </c>
      <c r="D13" s="160" t="s">
        <v>3752</v>
      </c>
      <c r="E13" s="169"/>
      <c r="G13" s="110"/>
    </row>
    <row r="14" spans="1:7" x14ac:dyDescent="0.25">
      <c r="A14" s="170" t="s">
        <v>3723</v>
      </c>
      <c r="B14" s="168" t="s">
        <v>3004</v>
      </c>
      <c r="C14" s="161" t="s">
        <v>2891</v>
      </c>
      <c r="D14" s="160" t="s">
        <v>3753</v>
      </c>
      <c r="E14" s="169"/>
      <c r="G14" s="110"/>
    </row>
    <row r="15" spans="1:7" x14ac:dyDescent="0.25">
      <c r="A15" s="170" t="s">
        <v>3724</v>
      </c>
      <c r="B15" s="168" t="s">
        <v>3033</v>
      </c>
      <c r="C15" s="161" t="s">
        <v>2891</v>
      </c>
      <c r="D15" s="160" t="s">
        <v>3754</v>
      </c>
      <c r="E15" s="169"/>
      <c r="G15" s="110"/>
    </row>
    <row r="16" spans="1:7" x14ac:dyDescent="0.25">
      <c r="A16" s="170" t="s">
        <v>3725</v>
      </c>
      <c r="B16" s="168" t="s">
        <v>3028</v>
      </c>
      <c r="C16" s="161" t="s">
        <v>2891</v>
      </c>
      <c r="D16" s="160" t="s">
        <v>3755</v>
      </c>
      <c r="E16" s="169"/>
      <c r="G16" s="110"/>
    </row>
    <row r="17" spans="1:7" x14ac:dyDescent="0.25">
      <c r="A17" s="159" t="s">
        <v>3726</v>
      </c>
      <c r="B17" s="168" t="s">
        <v>2315</v>
      </c>
      <c r="C17" s="161" t="s">
        <v>2891</v>
      </c>
      <c r="D17" s="168" t="s">
        <v>3896</v>
      </c>
      <c r="E17" s="169"/>
    </row>
    <row r="18" spans="1:7" x14ac:dyDescent="0.25">
      <c r="A18" s="159" t="s">
        <v>3727</v>
      </c>
      <c r="B18" s="168" t="s">
        <v>2316</v>
      </c>
      <c r="C18" s="161" t="s">
        <v>2891</v>
      </c>
      <c r="D18" s="168" t="s">
        <v>3898</v>
      </c>
      <c r="E18" s="169"/>
    </row>
    <row r="19" spans="1:7" x14ac:dyDescent="0.25">
      <c r="A19" s="159" t="s">
        <v>3728</v>
      </c>
      <c r="B19" s="168" t="s">
        <v>2941</v>
      </c>
      <c r="C19" s="161" t="s">
        <v>2891</v>
      </c>
      <c r="D19" s="168" t="s">
        <v>3897</v>
      </c>
      <c r="E19" s="169"/>
    </row>
    <row r="20" spans="1:7" x14ac:dyDescent="0.25">
      <c r="A20" s="158" t="s">
        <v>3729</v>
      </c>
      <c r="B20" s="168" t="s">
        <v>2908</v>
      </c>
      <c r="C20" s="161" t="s">
        <v>2891</v>
      </c>
      <c r="D20" s="168" t="s">
        <v>3756</v>
      </c>
      <c r="E20" s="169" t="s">
        <v>3908</v>
      </c>
    </row>
    <row r="21" spans="1:7" x14ac:dyDescent="0.25">
      <c r="A21" s="158" t="s">
        <v>3730</v>
      </c>
      <c r="B21" s="168" t="s">
        <v>2901</v>
      </c>
      <c r="C21" s="161" t="s">
        <v>2891</v>
      </c>
      <c r="D21" s="168" t="s">
        <v>3757</v>
      </c>
      <c r="E21" s="169" t="s">
        <v>3908</v>
      </c>
    </row>
    <row r="22" spans="1:7" x14ac:dyDescent="0.25">
      <c r="A22" s="174" t="s">
        <v>3731</v>
      </c>
      <c r="B22" s="168" t="s">
        <v>2317</v>
      </c>
      <c r="C22" s="177" t="s">
        <v>3830</v>
      </c>
      <c r="D22" s="160" t="s">
        <v>3839</v>
      </c>
      <c r="E22" s="169"/>
    </row>
    <row r="23" spans="1:7" x14ac:dyDescent="0.25">
      <c r="A23" s="174" t="s">
        <v>3732</v>
      </c>
      <c r="B23" s="168" t="s">
        <v>2319</v>
      </c>
      <c r="C23" s="177" t="s">
        <v>3830</v>
      </c>
      <c r="D23" s="160" t="s">
        <v>3840</v>
      </c>
      <c r="E23" s="169"/>
      <c r="G23" s="110"/>
    </row>
    <row r="24" spans="1:7" x14ac:dyDescent="0.25">
      <c r="A24" s="174" t="s">
        <v>3733</v>
      </c>
      <c r="B24" s="168" t="s">
        <v>2320</v>
      </c>
      <c r="C24" s="177" t="s">
        <v>3830</v>
      </c>
      <c r="D24" s="160" t="s">
        <v>3891</v>
      </c>
      <c r="E24" s="169"/>
      <c r="G24" s="110"/>
    </row>
    <row r="25" spans="1:7" x14ac:dyDescent="0.25">
      <c r="A25" s="174" t="s">
        <v>3734</v>
      </c>
      <c r="B25" s="168" t="s">
        <v>2321</v>
      </c>
      <c r="C25" s="177" t="s">
        <v>3830</v>
      </c>
      <c r="D25" s="160" t="s">
        <v>3841</v>
      </c>
      <c r="E25" s="169"/>
      <c r="G25" s="110"/>
    </row>
    <row r="26" spans="1:7" x14ac:dyDescent="0.25">
      <c r="A26" s="174" t="s">
        <v>3735</v>
      </c>
      <c r="B26" s="168" t="s">
        <v>2322</v>
      </c>
      <c r="C26" s="177" t="s">
        <v>3830</v>
      </c>
      <c r="D26" s="160" t="s">
        <v>3886</v>
      </c>
      <c r="E26" s="169"/>
      <c r="G26" s="110"/>
    </row>
    <row r="27" spans="1:7" x14ac:dyDescent="0.25">
      <c r="A27" s="174" t="s">
        <v>3736</v>
      </c>
      <c r="B27" s="168" t="s">
        <v>3005</v>
      </c>
      <c r="C27" s="177" t="s">
        <v>3830</v>
      </c>
      <c r="D27" s="160" t="s">
        <v>3842</v>
      </c>
      <c r="E27" s="169"/>
      <c r="G27" s="110"/>
    </row>
    <row r="28" spans="1:7" x14ac:dyDescent="0.25">
      <c r="A28" s="174" t="s">
        <v>3737</v>
      </c>
      <c r="B28" s="168" t="s">
        <v>3006</v>
      </c>
      <c r="C28" s="177" t="s">
        <v>3830</v>
      </c>
      <c r="D28" s="160" t="s">
        <v>3843</v>
      </c>
      <c r="E28" s="169"/>
      <c r="G28" s="110"/>
    </row>
    <row r="29" spans="1:7" x14ac:dyDescent="0.25">
      <c r="A29" s="174" t="s">
        <v>3738</v>
      </c>
      <c r="B29" s="168" t="s">
        <v>3033</v>
      </c>
      <c r="C29" s="177" t="s">
        <v>3830</v>
      </c>
      <c r="D29" s="160" t="s">
        <v>3844</v>
      </c>
      <c r="E29" s="169"/>
      <c r="G29" s="110"/>
    </row>
    <row r="30" spans="1:7" x14ac:dyDescent="0.25">
      <c r="A30" s="174" t="s">
        <v>3739</v>
      </c>
      <c r="B30" s="168" t="s">
        <v>3028</v>
      </c>
      <c r="C30" s="177" t="s">
        <v>3830</v>
      </c>
      <c r="D30" s="160" t="s">
        <v>3845</v>
      </c>
      <c r="E30" s="169"/>
      <c r="G30" s="110"/>
    </row>
    <row r="31" spans="1:7" x14ac:dyDescent="0.25">
      <c r="A31" s="171" t="s">
        <v>3758</v>
      </c>
      <c r="B31" s="168" t="s">
        <v>2910</v>
      </c>
      <c r="C31" s="177" t="s">
        <v>3830</v>
      </c>
      <c r="D31" s="168" t="s">
        <v>3899</v>
      </c>
      <c r="E31" s="169"/>
    </row>
    <row r="32" spans="1:7" x14ac:dyDescent="0.25">
      <c r="A32" s="171" t="s">
        <v>3759</v>
      </c>
      <c r="B32" s="168" t="s">
        <v>3672</v>
      </c>
      <c r="C32" s="177" t="s">
        <v>3830</v>
      </c>
      <c r="D32" s="168" t="s">
        <v>3900</v>
      </c>
      <c r="E32" s="169"/>
    </row>
    <row r="33" spans="1:7" x14ac:dyDescent="0.25">
      <c r="A33" s="171" t="s">
        <v>3760</v>
      </c>
      <c r="B33" s="168" t="s">
        <v>2942</v>
      </c>
      <c r="C33" s="177" t="s">
        <v>3830</v>
      </c>
      <c r="D33" s="168" t="s">
        <v>3901</v>
      </c>
      <c r="E33" s="169"/>
    </row>
    <row r="34" spans="1:7" x14ac:dyDescent="0.25">
      <c r="A34" s="175" t="s">
        <v>3761</v>
      </c>
      <c r="B34" s="168" t="s">
        <v>3741</v>
      </c>
      <c r="C34" s="177" t="s">
        <v>3830</v>
      </c>
      <c r="D34" s="168" t="s">
        <v>3828</v>
      </c>
      <c r="E34" s="169" t="s">
        <v>3908</v>
      </c>
    </row>
    <row r="35" spans="1:7" x14ac:dyDescent="0.25">
      <c r="A35" s="175" t="s">
        <v>3762</v>
      </c>
      <c r="B35" s="168" t="s">
        <v>2901</v>
      </c>
      <c r="C35" s="161" t="s">
        <v>2891</v>
      </c>
      <c r="D35" s="168" t="s">
        <v>3829</v>
      </c>
      <c r="E35" s="169" t="s">
        <v>3908</v>
      </c>
    </row>
    <row r="36" spans="1:7" x14ac:dyDescent="0.25">
      <c r="A36" s="176" t="s">
        <v>3763</v>
      </c>
      <c r="B36" s="168" t="s">
        <v>3740</v>
      </c>
      <c r="C36" s="177" t="s">
        <v>3830</v>
      </c>
      <c r="D36" s="168"/>
      <c r="E36" s="169"/>
    </row>
    <row r="37" spans="1:7" x14ac:dyDescent="0.25">
      <c r="A37" s="179" t="s">
        <v>3764</v>
      </c>
      <c r="B37" s="168" t="s">
        <v>2317</v>
      </c>
      <c r="C37" s="177" t="s">
        <v>3831</v>
      </c>
      <c r="D37" s="160" t="s">
        <v>3846</v>
      </c>
      <c r="E37" s="169"/>
    </row>
    <row r="38" spans="1:7" x14ac:dyDescent="0.25">
      <c r="A38" s="179" t="s">
        <v>3765</v>
      </c>
      <c r="B38" s="168" t="s">
        <v>2309</v>
      </c>
      <c r="C38" s="177" t="s">
        <v>3831</v>
      </c>
      <c r="D38" s="160" t="s">
        <v>3847</v>
      </c>
      <c r="E38" s="169"/>
      <c r="G38" s="110"/>
    </row>
    <row r="39" spans="1:7" x14ac:dyDescent="0.25">
      <c r="A39" s="179" t="s">
        <v>3766</v>
      </c>
      <c r="B39" s="168" t="s">
        <v>2319</v>
      </c>
      <c r="C39" s="177" t="s">
        <v>3831</v>
      </c>
      <c r="D39" s="160" t="s">
        <v>3848</v>
      </c>
      <c r="E39" s="169"/>
      <c r="G39" s="110"/>
    </row>
    <row r="40" spans="1:7" x14ac:dyDescent="0.25">
      <c r="A40" s="179" t="s">
        <v>3767</v>
      </c>
      <c r="B40" s="168" t="s">
        <v>2320</v>
      </c>
      <c r="C40" s="177" t="s">
        <v>3831</v>
      </c>
      <c r="D40" s="160" t="s">
        <v>3892</v>
      </c>
      <c r="E40" s="169"/>
      <c r="G40" s="110"/>
    </row>
    <row r="41" spans="1:7" x14ac:dyDescent="0.25">
      <c r="A41" s="179" t="s">
        <v>3768</v>
      </c>
      <c r="B41" s="168" t="s">
        <v>2321</v>
      </c>
      <c r="C41" s="177" t="s">
        <v>3831</v>
      </c>
      <c r="D41" s="160" t="s">
        <v>3849</v>
      </c>
      <c r="E41" s="169"/>
      <c r="G41" s="110"/>
    </row>
    <row r="42" spans="1:7" x14ac:dyDescent="0.25">
      <c r="A42" s="179" t="s">
        <v>3769</v>
      </c>
      <c r="B42" s="168" t="s">
        <v>2322</v>
      </c>
      <c r="C42" s="177" t="s">
        <v>3831</v>
      </c>
      <c r="D42" s="160" t="s">
        <v>3887</v>
      </c>
      <c r="E42" s="169"/>
      <c r="G42" s="110"/>
    </row>
    <row r="43" spans="1:7" x14ac:dyDescent="0.25">
      <c r="A43" s="179" t="s">
        <v>3770</v>
      </c>
      <c r="B43" s="168" t="s">
        <v>3033</v>
      </c>
      <c r="C43" s="177" t="s">
        <v>3831</v>
      </c>
      <c r="D43" s="160" t="s">
        <v>3850</v>
      </c>
      <c r="E43" s="169"/>
      <c r="G43" s="110"/>
    </row>
    <row r="44" spans="1:7" x14ac:dyDescent="0.25">
      <c r="A44" s="179" t="s">
        <v>3771</v>
      </c>
      <c r="B44" s="168" t="s">
        <v>3028</v>
      </c>
      <c r="C44" s="177" t="s">
        <v>3831</v>
      </c>
      <c r="D44" s="160" t="s">
        <v>3851</v>
      </c>
      <c r="E44" s="169"/>
      <c r="G44" s="110"/>
    </row>
    <row r="45" spans="1:7" x14ac:dyDescent="0.25">
      <c r="A45" s="171" t="s">
        <v>3772</v>
      </c>
      <c r="B45" s="168" t="s">
        <v>2915</v>
      </c>
      <c r="C45" s="177" t="s">
        <v>3831</v>
      </c>
      <c r="D45" s="168" t="s">
        <v>3902</v>
      </c>
      <c r="E45" s="169"/>
    </row>
    <row r="46" spans="1:7" x14ac:dyDescent="0.25">
      <c r="A46" s="171" t="s">
        <v>3773</v>
      </c>
      <c r="B46" s="168" t="s">
        <v>3674</v>
      </c>
      <c r="C46" s="177" t="s">
        <v>3831</v>
      </c>
      <c r="D46" s="168" t="s">
        <v>3903</v>
      </c>
      <c r="E46" s="169"/>
    </row>
    <row r="47" spans="1:7" x14ac:dyDescent="0.25">
      <c r="A47" s="171" t="s">
        <v>3774</v>
      </c>
      <c r="B47" s="168" t="s">
        <v>2944</v>
      </c>
      <c r="C47" s="177" t="s">
        <v>3831</v>
      </c>
      <c r="D47" s="168" t="s">
        <v>3904</v>
      </c>
      <c r="E47" s="169"/>
    </row>
    <row r="48" spans="1:7" x14ac:dyDescent="0.25">
      <c r="A48" s="181" t="s">
        <v>3775</v>
      </c>
      <c r="B48" s="168" t="s">
        <v>3705</v>
      </c>
      <c r="C48" s="177" t="s">
        <v>3831</v>
      </c>
      <c r="D48" s="168" t="s">
        <v>3832</v>
      </c>
      <c r="E48" s="169" t="s">
        <v>3908</v>
      </c>
    </row>
    <row r="49" spans="1:7" x14ac:dyDescent="0.25">
      <c r="A49" s="181" t="s">
        <v>3776</v>
      </c>
      <c r="B49" s="168" t="s">
        <v>2901</v>
      </c>
      <c r="C49" s="161" t="s">
        <v>2891</v>
      </c>
      <c r="D49" s="168" t="s">
        <v>3833</v>
      </c>
      <c r="E49" s="169" t="s">
        <v>3908</v>
      </c>
    </row>
    <row r="50" spans="1:7" x14ac:dyDescent="0.25">
      <c r="A50" s="182" t="s">
        <v>3777</v>
      </c>
      <c r="B50" s="168" t="s">
        <v>2323</v>
      </c>
      <c r="C50" s="177" t="s">
        <v>3836</v>
      </c>
      <c r="D50" s="160" t="s">
        <v>3853</v>
      </c>
      <c r="E50" s="169"/>
    </row>
    <row r="51" spans="1:7" x14ac:dyDescent="0.25">
      <c r="A51" s="182" t="s">
        <v>3778</v>
      </c>
      <c r="B51" s="168" t="s">
        <v>2324</v>
      </c>
      <c r="C51" s="177" t="s">
        <v>3836</v>
      </c>
      <c r="D51" s="160" t="s">
        <v>3854</v>
      </c>
      <c r="E51" s="169"/>
      <c r="G51" s="110"/>
    </row>
    <row r="52" spans="1:7" x14ac:dyDescent="0.25">
      <c r="A52" s="182" t="s">
        <v>3779</v>
      </c>
      <c r="B52" s="168" t="s">
        <v>2309</v>
      </c>
      <c r="C52" s="177" t="s">
        <v>3836</v>
      </c>
      <c r="D52" s="160" t="s">
        <v>3855</v>
      </c>
      <c r="E52" s="169"/>
      <c r="G52" s="110"/>
    </row>
    <row r="53" spans="1:7" x14ac:dyDescent="0.25">
      <c r="A53" s="182" t="s">
        <v>3780</v>
      </c>
      <c r="B53" s="168" t="s">
        <v>2319</v>
      </c>
      <c r="C53" s="177" t="s">
        <v>3836</v>
      </c>
      <c r="D53" s="160" t="s">
        <v>3856</v>
      </c>
      <c r="E53" s="169"/>
      <c r="G53" s="110"/>
    </row>
    <row r="54" spans="1:7" x14ac:dyDescent="0.25">
      <c r="A54" s="182" t="s">
        <v>3781</v>
      </c>
      <c r="B54" s="168" t="s">
        <v>2320</v>
      </c>
      <c r="C54" s="177" t="s">
        <v>3836</v>
      </c>
      <c r="D54" s="160" t="s">
        <v>3893</v>
      </c>
      <c r="E54" s="169"/>
      <c r="G54" s="110"/>
    </row>
    <row r="55" spans="1:7" x14ac:dyDescent="0.25">
      <c r="A55" s="182" t="s">
        <v>3782</v>
      </c>
      <c r="B55" s="168" t="s">
        <v>2321</v>
      </c>
      <c r="C55" s="177" t="s">
        <v>3836</v>
      </c>
      <c r="D55" s="160" t="s">
        <v>3857</v>
      </c>
      <c r="E55" s="169"/>
      <c r="G55" s="110"/>
    </row>
    <row r="56" spans="1:7" x14ac:dyDescent="0.25">
      <c r="A56" s="182" t="s">
        <v>3783</v>
      </c>
      <c r="B56" s="168" t="s">
        <v>2322</v>
      </c>
      <c r="C56" s="177" t="s">
        <v>3836</v>
      </c>
      <c r="D56" s="160" t="s">
        <v>3888</v>
      </c>
      <c r="E56" s="169"/>
      <c r="G56" s="110"/>
    </row>
    <row r="57" spans="1:7" x14ac:dyDescent="0.25">
      <c r="A57" s="182" t="s">
        <v>3784</v>
      </c>
      <c r="B57" s="168" t="s">
        <v>3032</v>
      </c>
      <c r="C57" s="177" t="s">
        <v>3916</v>
      </c>
      <c r="D57" s="160" t="s">
        <v>3858</v>
      </c>
      <c r="E57" s="169"/>
      <c r="G57" s="110"/>
    </row>
    <row r="58" spans="1:7" x14ac:dyDescent="0.25">
      <c r="A58" s="182" t="s">
        <v>3785</v>
      </c>
      <c r="B58" s="168" t="s">
        <v>2325</v>
      </c>
      <c r="C58" s="177" t="s">
        <v>3836</v>
      </c>
      <c r="D58" s="160" t="s">
        <v>3859</v>
      </c>
      <c r="E58" s="169" t="s">
        <v>3917</v>
      </c>
      <c r="G58" s="110"/>
    </row>
    <row r="59" spans="1:7" x14ac:dyDescent="0.25">
      <c r="A59" s="182" t="s">
        <v>3786</v>
      </c>
      <c r="B59" s="168" t="s">
        <v>3031</v>
      </c>
      <c r="C59" s="177" t="s">
        <v>3916</v>
      </c>
      <c r="D59" s="160" t="s">
        <v>3860</v>
      </c>
      <c r="E59" s="169"/>
      <c r="G59" s="110"/>
    </row>
    <row r="60" spans="1:7" x14ac:dyDescent="0.25">
      <c r="A60" s="182" t="s">
        <v>3787</v>
      </c>
      <c r="B60" s="168" t="s">
        <v>2314</v>
      </c>
      <c r="C60" s="177" t="s">
        <v>3836</v>
      </c>
      <c r="D60" s="160" t="s">
        <v>3861</v>
      </c>
      <c r="E60" s="169" t="s">
        <v>3918</v>
      </c>
      <c r="G60" s="110"/>
    </row>
    <row r="61" spans="1:7" x14ac:dyDescent="0.25">
      <c r="A61" s="182" t="s">
        <v>3788</v>
      </c>
      <c r="B61" s="168" t="s">
        <v>3003</v>
      </c>
      <c r="C61" s="177" t="s">
        <v>3836</v>
      </c>
      <c r="D61" s="160" t="s">
        <v>3862</v>
      </c>
      <c r="E61" s="169"/>
      <c r="G61" s="110"/>
    </row>
    <row r="62" spans="1:7" x14ac:dyDescent="0.25">
      <c r="A62" s="182" t="s">
        <v>3789</v>
      </c>
      <c r="B62" s="168" t="s">
        <v>3004</v>
      </c>
      <c r="C62" s="177" t="s">
        <v>3836</v>
      </c>
      <c r="D62" s="160" t="s">
        <v>3863</v>
      </c>
      <c r="E62" s="169"/>
      <c r="G62" s="110"/>
    </row>
    <row r="63" spans="1:7" x14ac:dyDescent="0.25">
      <c r="A63" s="182" t="s">
        <v>3790</v>
      </c>
      <c r="B63" s="168" t="s">
        <v>3007</v>
      </c>
      <c r="C63" s="177" t="s">
        <v>3836</v>
      </c>
      <c r="D63" s="160" t="s">
        <v>3864</v>
      </c>
      <c r="E63" s="169"/>
      <c r="G63" s="110"/>
    </row>
    <row r="64" spans="1:7" x14ac:dyDescent="0.25">
      <c r="A64" s="182" t="s">
        <v>3791</v>
      </c>
      <c r="B64" s="168" t="s">
        <v>3035</v>
      </c>
      <c r="C64" s="177" t="s">
        <v>3913</v>
      </c>
      <c r="D64" s="160" t="s">
        <v>3865</v>
      </c>
      <c r="E64" s="169"/>
      <c r="G64" s="110"/>
    </row>
    <row r="65" spans="1:7" x14ac:dyDescent="0.25">
      <c r="A65" s="182" t="s">
        <v>3792</v>
      </c>
      <c r="B65" s="168" t="s">
        <v>3033</v>
      </c>
      <c r="C65" s="177" t="s">
        <v>3836</v>
      </c>
      <c r="D65" s="160" t="s">
        <v>3866</v>
      </c>
      <c r="E65" s="169" t="s">
        <v>3914</v>
      </c>
      <c r="G65" s="110"/>
    </row>
    <row r="66" spans="1:7" x14ac:dyDescent="0.25">
      <c r="A66" s="182" t="s">
        <v>3793</v>
      </c>
      <c r="B66" s="168" t="s">
        <v>3030</v>
      </c>
      <c r="C66" s="177" t="s">
        <v>3913</v>
      </c>
      <c r="D66" s="160" t="s">
        <v>3867</v>
      </c>
      <c r="E66" s="169"/>
      <c r="G66" s="110"/>
    </row>
    <row r="67" spans="1:7" x14ac:dyDescent="0.25">
      <c r="A67" s="182" t="s">
        <v>3794</v>
      </c>
      <c r="B67" s="168" t="s">
        <v>3028</v>
      </c>
      <c r="C67" s="177" t="s">
        <v>3836</v>
      </c>
      <c r="D67" s="160" t="s">
        <v>3868</v>
      </c>
      <c r="E67" s="169" t="s">
        <v>3915</v>
      </c>
      <c r="G67" s="110"/>
    </row>
    <row r="68" spans="1:7" x14ac:dyDescent="0.25">
      <c r="A68" s="171" t="s">
        <v>3795</v>
      </c>
      <c r="B68" s="168" t="s">
        <v>2909</v>
      </c>
      <c r="C68" s="177" t="s">
        <v>3836</v>
      </c>
      <c r="D68" s="168" t="s">
        <v>3905</v>
      </c>
      <c r="E68" s="169"/>
    </row>
    <row r="69" spans="1:7" x14ac:dyDescent="0.25">
      <c r="A69" s="171" t="s">
        <v>3796</v>
      </c>
      <c r="B69" s="168" t="s">
        <v>3676</v>
      </c>
      <c r="C69" s="177" t="s">
        <v>3836</v>
      </c>
      <c r="D69" s="168" t="s">
        <v>3906</v>
      </c>
      <c r="E69" s="169"/>
    </row>
    <row r="70" spans="1:7" x14ac:dyDescent="0.25">
      <c r="A70" s="171" t="s">
        <v>3797</v>
      </c>
      <c r="B70" s="168" t="s">
        <v>2946</v>
      </c>
      <c r="C70" s="177" t="s">
        <v>3836</v>
      </c>
      <c r="D70" s="168" t="s">
        <v>3907</v>
      </c>
      <c r="E70" s="169"/>
    </row>
    <row r="71" spans="1:7" x14ac:dyDescent="0.25">
      <c r="A71" s="180" t="s">
        <v>3798</v>
      </c>
      <c r="B71" s="168" t="s">
        <v>3704</v>
      </c>
      <c r="C71" s="177" t="s">
        <v>3836</v>
      </c>
      <c r="D71" s="168" t="s">
        <v>3834</v>
      </c>
      <c r="E71" s="169" t="s">
        <v>3908</v>
      </c>
    </row>
    <row r="72" spans="1:7" x14ac:dyDescent="0.25">
      <c r="A72" s="180" t="s">
        <v>3799</v>
      </c>
      <c r="B72" s="168" t="s">
        <v>2901</v>
      </c>
      <c r="C72" s="161" t="s">
        <v>2891</v>
      </c>
      <c r="D72" s="168" t="s">
        <v>3835</v>
      </c>
      <c r="E72" s="169" t="s">
        <v>3908</v>
      </c>
    </row>
    <row r="73" spans="1:7" x14ac:dyDescent="0.25">
      <c r="A73" s="179" t="s">
        <v>3800</v>
      </c>
      <c r="B73" s="168" t="s">
        <v>2317</v>
      </c>
      <c r="C73" s="177" t="s">
        <v>3837</v>
      </c>
      <c r="D73" s="160" t="s">
        <v>3852</v>
      </c>
      <c r="E73" s="169"/>
    </row>
    <row r="74" spans="1:7" x14ac:dyDescent="0.25">
      <c r="A74" s="179" t="s">
        <v>3801</v>
      </c>
      <c r="B74" s="168" t="s">
        <v>2309</v>
      </c>
      <c r="C74" s="177" t="s">
        <v>3837</v>
      </c>
      <c r="D74" s="160" t="s">
        <v>3869</v>
      </c>
      <c r="E74" s="169"/>
      <c r="G74" s="110"/>
    </row>
    <row r="75" spans="1:7" x14ac:dyDescent="0.25">
      <c r="A75" s="179" t="s">
        <v>3802</v>
      </c>
      <c r="B75" s="168" t="s">
        <v>2319</v>
      </c>
      <c r="C75" s="177" t="s">
        <v>3837</v>
      </c>
      <c r="D75" s="160" t="s">
        <v>3870</v>
      </c>
      <c r="E75" s="169"/>
      <c r="G75" s="110"/>
    </row>
    <row r="76" spans="1:7" x14ac:dyDescent="0.25">
      <c r="A76" s="179" t="s">
        <v>3803</v>
      </c>
      <c r="B76" s="168" t="s">
        <v>2320</v>
      </c>
      <c r="C76" s="177" t="s">
        <v>3837</v>
      </c>
      <c r="D76" s="160" t="s">
        <v>3894</v>
      </c>
      <c r="E76" s="169"/>
      <c r="G76" s="110"/>
    </row>
    <row r="77" spans="1:7" x14ac:dyDescent="0.25">
      <c r="A77" s="179" t="s">
        <v>3804</v>
      </c>
      <c r="B77" s="168" t="s">
        <v>2321</v>
      </c>
      <c r="C77" s="177" t="s">
        <v>3837</v>
      </c>
      <c r="D77" s="160" t="s">
        <v>3871</v>
      </c>
      <c r="E77" s="169"/>
      <c r="G77" s="110"/>
    </row>
    <row r="78" spans="1:7" x14ac:dyDescent="0.25">
      <c r="A78" s="179" t="s">
        <v>3805</v>
      </c>
      <c r="B78" s="168" t="s">
        <v>2322</v>
      </c>
      <c r="C78" s="177" t="s">
        <v>3837</v>
      </c>
      <c r="D78" s="160" t="s">
        <v>3889</v>
      </c>
      <c r="E78" s="169"/>
      <c r="G78" s="110"/>
    </row>
    <row r="79" spans="1:7" x14ac:dyDescent="0.25">
      <c r="A79" s="179" t="s">
        <v>3806</v>
      </c>
      <c r="B79" s="168" t="s">
        <v>3033</v>
      </c>
      <c r="C79" s="177" t="s">
        <v>3837</v>
      </c>
      <c r="D79" s="160" t="s">
        <v>3872</v>
      </c>
      <c r="E79" s="169"/>
      <c r="G79" s="110"/>
    </row>
    <row r="80" spans="1:7" x14ac:dyDescent="0.25">
      <c r="A80" s="179" t="s">
        <v>3807</v>
      </c>
      <c r="B80" s="168" t="s">
        <v>3028</v>
      </c>
      <c r="C80" s="177" t="s">
        <v>3837</v>
      </c>
      <c r="D80" s="160" t="s">
        <v>3873</v>
      </c>
      <c r="E80" s="169"/>
      <c r="G80" s="110"/>
    </row>
    <row r="81" spans="1:7" x14ac:dyDescent="0.25">
      <c r="A81" s="171" t="s">
        <v>3808</v>
      </c>
      <c r="B81" s="168" t="s">
        <v>3679</v>
      </c>
      <c r="C81" s="177" t="s">
        <v>3837</v>
      </c>
      <c r="D81" s="168" t="s">
        <v>3923</v>
      </c>
      <c r="E81" s="169"/>
    </row>
    <row r="82" spans="1:7" x14ac:dyDescent="0.25">
      <c r="A82" s="171" t="s">
        <v>3809</v>
      </c>
      <c r="B82" s="168" t="s">
        <v>3680</v>
      </c>
      <c r="C82" s="177" t="s">
        <v>3837</v>
      </c>
      <c r="D82" s="168" t="s">
        <v>3924</v>
      </c>
      <c r="E82" s="169"/>
    </row>
    <row r="83" spans="1:7" x14ac:dyDescent="0.25">
      <c r="A83" s="181" t="s">
        <v>3810</v>
      </c>
      <c r="B83" s="168" t="s">
        <v>3681</v>
      </c>
      <c r="C83" s="177" t="s">
        <v>3837</v>
      </c>
      <c r="D83" s="160" t="s">
        <v>3909</v>
      </c>
      <c r="E83" s="160" t="s">
        <v>3912</v>
      </c>
    </row>
    <row r="84" spans="1:7" x14ac:dyDescent="0.25">
      <c r="A84" s="182" t="s">
        <v>3811</v>
      </c>
      <c r="B84" s="168" t="s">
        <v>2323</v>
      </c>
      <c r="C84" s="177" t="s">
        <v>3838</v>
      </c>
      <c r="D84" s="168" t="s">
        <v>3874</v>
      </c>
      <c r="E84" s="169"/>
      <c r="G84" s="110"/>
    </row>
    <row r="85" spans="1:7" x14ac:dyDescent="0.25">
      <c r="A85" s="182" t="s">
        <v>3812</v>
      </c>
      <c r="B85" s="168" t="s">
        <v>2324</v>
      </c>
      <c r="C85" s="177" t="s">
        <v>3838</v>
      </c>
      <c r="D85" s="168" t="s">
        <v>3875</v>
      </c>
      <c r="E85" s="169"/>
      <c r="G85" s="110"/>
    </row>
    <row r="86" spans="1:7" x14ac:dyDescent="0.25">
      <c r="A86" s="182" t="s">
        <v>3813</v>
      </c>
      <c r="B86" s="168" t="s">
        <v>2309</v>
      </c>
      <c r="C86" s="177" t="s">
        <v>3838</v>
      </c>
      <c r="D86" s="168" t="s">
        <v>3876</v>
      </c>
      <c r="E86" s="169"/>
      <c r="G86" s="110"/>
    </row>
    <row r="87" spans="1:7" x14ac:dyDescent="0.25">
      <c r="A87" s="182" t="s">
        <v>3814</v>
      </c>
      <c r="B87" s="168" t="s">
        <v>2319</v>
      </c>
      <c r="C87" s="177" t="s">
        <v>3838</v>
      </c>
      <c r="D87" s="168" t="s">
        <v>3877</v>
      </c>
      <c r="E87" s="169"/>
      <c r="G87" s="110"/>
    </row>
    <row r="88" spans="1:7" x14ac:dyDescent="0.25">
      <c r="A88" s="182" t="s">
        <v>3815</v>
      </c>
      <c r="B88" s="168" t="s">
        <v>2320</v>
      </c>
      <c r="C88" s="177" t="s">
        <v>3838</v>
      </c>
      <c r="D88" s="168" t="s">
        <v>3895</v>
      </c>
      <c r="E88" s="169"/>
      <c r="G88" s="110"/>
    </row>
    <row r="89" spans="1:7" x14ac:dyDescent="0.25">
      <c r="A89" s="182" t="s">
        <v>3816</v>
      </c>
      <c r="B89" s="168" t="s">
        <v>2321</v>
      </c>
      <c r="C89" s="177" t="s">
        <v>3838</v>
      </c>
      <c r="D89" s="168" t="s">
        <v>3878</v>
      </c>
      <c r="E89" s="169"/>
      <c r="G89" s="110"/>
    </row>
    <row r="90" spans="1:7" x14ac:dyDescent="0.25">
      <c r="A90" s="182" t="s">
        <v>3817</v>
      </c>
      <c r="B90" s="168" t="s">
        <v>2322</v>
      </c>
      <c r="C90" s="177" t="s">
        <v>3838</v>
      </c>
      <c r="D90" s="168" t="s">
        <v>3890</v>
      </c>
      <c r="E90" s="169"/>
      <c r="G90" s="110"/>
    </row>
    <row r="91" spans="1:7" x14ac:dyDescent="0.25">
      <c r="A91" s="182" t="s">
        <v>3818</v>
      </c>
      <c r="B91" s="168" t="s">
        <v>2325</v>
      </c>
      <c r="C91" s="177" t="s">
        <v>3838</v>
      </c>
      <c r="D91" s="168" t="s">
        <v>3879</v>
      </c>
      <c r="E91" s="169"/>
      <c r="G91" s="110"/>
    </row>
    <row r="92" spans="1:7" x14ac:dyDescent="0.25">
      <c r="A92" s="182" t="s">
        <v>3819</v>
      </c>
      <c r="B92" s="168" t="s">
        <v>2314</v>
      </c>
      <c r="C92" s="177" t="s">
        <v>3838</v>
      </c>
      <c r="D92" s="168" t="s">
        <v>3880</v>
      </c>
      <c r="E92" s="169"/>
      <c r="G92" s="110"/>
    </row>
    <row r="93" spans="1:7" x14ac:dyDescent="0.25">
      <c r="A93" s="182" t="s">
        <v>3820</v>
      </c>
      <c r="B93" s="168" t="s">
        <v>3003</v>
      </c>
      <c r="C93" s="177" t="s">
        <v>3838</v>
      </c>
      <c r="D93" s="168" t="s">
        <v>3881</v>
      </c>
      <c r="E93" s="169"/>
      <c r="G93" s="110"/>
    </row>
    <row r="94" spans="1:7" x14ac:dyDescent="0.25">
      <c r="A94" s="182" t="s">
        <v>3821</v>
      </c>
      <c r="B94" s="168" t="s">
        <v>3004</v>
      </c>
      <c r="C94" s="177" t="s">
        <v>3838</v>
      </c>
      <c r="D94" s="168" t="s">
        <v>3882</v>
      </c>
      <c r="E94" s="169"/>
      <c r="G94" s="110"/>
    </row>
    <row r="95" spans="1:7" x14ac:dyDescent="0.25">
      <c r="A95" s="182" t="s">
        <v>3822</v>
      </c>
      <c r="B95" s="168" t="s">
        <v>3007</v>
      </c>
      <c r="C95" s="177" t="s">
        <v>3838</v>
      </c>
      <c r="D95" s="168" t="s">
        <v>3883</v>
      </c>
      <c r="E95" s="169"/>
      <c r="G95" s="110"/>
    </row>
    <row r="96" spans="1:7" x14ac:dyDescent="0.25">
      <c r="A96" s="182" t="s">
        <v>3823</v>
      </c>
      <c r="B96" s="168" t="s">
        <v>3033</v>
      </c>
      <c r="C96" s="177" t="s">
        <v>3838</v>
      </c>
      <c r="D96" s="168" t="s">
        <v>3884</v>
      </c>
      <c r="E96" s="169"/>
      <c r="G96" s="110"/>
    </row>
    <row r="97" spans="1:7" x14ac:dyDescent="0.25">
      <c r="A97" s="182" t="s">
        <v>3824</v>
      </c>
      <c r="B97" s="168" t="s">
        <v>3028</v>
      </c>
      <c r="C97" s="177" t="s">
        <v>3838</v>
      </c>
      <c r="D97" s="168" t="s">
        <v>3885</v>
      </c>
      <c r="E97" s="169"/>
      <c r="G97" s="110"/>
    </row>
    <row r="98" spans="1:7" x14ac:dyDescent="0.25">
      <c r="A98" s="171" t="s">
        <v>3825</v>
      </c>
      <c r="B98" s="168" t="s">
        <v>3684</v>
      </c>
      <c r="C98" s="177" t="s">
        <v>3838</v>
      </c>
      <c r="D98" s="168" t="s">
        <v>3921</v>
      </c>
      <c r="E98" s="169"/>
    </row>
    <row r="99" spans="1:7" x14ac:dyDescent="0.25">
      <c r="A99" s="171" t="s">
        <v>3826</v>
      </c>
      <c r="B99" s="168" t="s">
        <v>3685</v>
      </c>
      <c r="C99" s="177" t="s">
        <v>3838</v>
      </c>
      <c r="D99" s="168" t="s">
        <v>3922</v>
      </c>
      <c r="E99" s="169"/>
    </row>
    <row r="100" spans="1:7" ht="15.75" thickBot="1" x14ac:dyDescent="0.3">
      <c r="A100" s="183" t="s">
        <v>3827</v>
      </c>
      <c r="B100" s="172" t="s">
        <v>3686</v>
      </c>
      <c r="C100" s="178" t="s">
        <v>3838</v>
      </c>
      <c r="D100" s="172" t="s">
        <v>3911</v>
      </c>
      <c r="E100" s="173" t="s">
        <v>3910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4"/>
  <sheetViews>
    <sheetView workbookViewId="0"/>
  </sheetViews>
  <sheetFormatPr defaultRowHeight="15" x14ac:dyDescent="0.25"/>
  <cols>
    <col min="1" max="1" width="33.140625" style="6" bestFit="1" customWidth="1"/>
    <col min="2" max="2" width="57.42578125" bestFit="1" customWidth="1"/>
    <col min="3" max="3" width="8.42578125" customWidth="1"/>
    <col min="4" max="4" width="10.28515625" style="5" bestFit="1" customWidth="1"/>
    <col min="5" max="5" width="12.7109375" bestFit="1" customWidth="1"/>
    <col min="6" max="6" width="11.42578125" bestFit="1" customWidth="1"/>
    <col min="7" max="7" width="15" bestFit="1" customWidth="1"/>
    <col min="8" max="8" width="25.7109375" customWidth="1"/>
    <col min="9" max="9" width="28.85546875" customWidth="1"/>
  </cols>
  <sheetData>
    <row r="1" spans="1:9" x14ac:dyDescent="0.25">
      <c r="A1" s="9" t="s">
        <v>806</v>
      </c>
      <c r="B1" s="9" t="s">
        <v>420</v>
      </c>
      <c r="C1" s="9" t="s">
        <v>430</v>
      </c>
      <c r="D1" s="10" t="s">
        <v>422</v>
      </c>
      <c r="E1" s="9" t="s">
        <v>421</v>
      </c>
      <c r="F1" s="9" t="s">
        <v>2881</v>
      </c>
      <c r="G1" s="9" t="s">
        <v>3254</v>
      </c>
      <c r="H1" s="9" t="s">
        <v>2306</v>
      </c>
      <c r="I1" s="9" t="s">
        <v>2307</v>
      </c>
    </row>
    <row r="2" spans="1:9" ht="14.45" customHeight="1" x14ac:dyDescent="0.25">
      <c r="A2" s="6" t="s">
        <v>807</v>
      </c>
      <c r="B2" s="2" t="s">
        <v>0</v>
      </c>
      <c r="C2" s="2"/>
      <c r="D2" s="4"/>
      <c r="E2" s="2" t="s">
        <v>1</v>
      </c>
      <c r="F2" s="30" t="s">
        <v>2895</v>
      </c>
      <c r="G2" t="s">
        <v>3044</v>
      </c>
      <c r="H2" t="s">
        <v>1312</v>
      </c>
      <c r="I2" t="s">
        <v>1810</v>
      </c>
    </row>
    <row r="3" spans="1:9" ht="14.45" customHeight="1" x14ac:dyDescent="0.25">
      <c r="A3" s="6" t="s">
        <v>2</v>
      </c>
      <c r="B3" s="2" t="s">
        <v>2</v>
      </c>
      <c r="C3" s="2" t="s">
        <v>431</v>
      </c>
      <c r="D3" s="4">
        <v>1</v>
      </c>
      <c r="E3" s="2" t="s">
        <v>3</v>
      </c>
      <c r="F3" s="30" t="s">
        <v>2895</v>
      </c>
      <c r="G3" t="s">
        <v>3045</v>
      </c>
      <c r="H3" t="s">
        <v>1313</v>
      </c>
      <c r="I3" t="s">
        <v>1811</v>
      </c>
    </row>
    <row r="4" spans="1:9" ht="14.45" customHeight="1" x14ac:dyDescent="0.25">
      <c r="A4" s="6" t="s">
        <v>4</v>
      </c>
      <c r="B4" s="2" t="s">
        <v>4</v>
      </c>
      <c r="C4" s="2" t="s">
        <v>431</v>
      </c>
      <c r="D4" s="4">
        <v>2</v>
      </c>
      <c r="E4" s="2" t="s">
        <v>5</v>
      </c>
      <c r="F4" s="30" t="s">
        <v>2895</v>
      </c>
      <c r="G4" t="s">
        <v>3046</v>
      </c>
      <c r="H4" t="s">
        <v>1314</v>
      </c>
      <c r="I4" t="s">
        <v>1812</v>
      </c>
    </row>
    <row r="5" spans="1:9" ht="14.45" customHeight="1" x14ac:dyDescent="0.25">
      <c r="A5" s="6" t="s">
        <v>6</v>
      </c>
      <c r="B5" s="2" t="s">
        <v>6</v>
      </c>
      <c r="C5" s="2" t="s">
        <v>431</v>
      </c>
      <c r="D5" s="4">
        <v>3</v>
      </c>
      <c r="E5" s="2" t="s">
        <v>7</v>
      </c>
      <c r="F5" s="30" t="s">
        <v>2895</v>
      </c>
      <c r="G5" t="s">
        <v>3047</v>
      </c>
      <c r="H5" t="s">
        <v>1315</v>
      </c>
      <c r="I5" t="s">
        <v>1813</v>
      </c>
    </row>
    <row r="6" spans="1:9" ht="14.45" customHeight="1" x14ac:dyDescent="0.25">
      <c r="A6" s="6" t="s">
        <v>8</v>
      </c>
      <c r="B6" s="2" t="s">
        <v>8</v>
      </c>
      <c r="C6" s="2" t="s">
        <v>431</v>
      </c>
      <c r="D6" s="4">
        <v>4</v>
      </c>
      <c r="E6" s="2" t="s">
        <v>9</v>
      </c>
      <c r="F6" s="30" t="s">
        <v>2895</v>
      </c>
      <c r="G6" t="s">
        <v>3048</v>
      </c>
      <c r="H6" t="s">
        <v>1316</v>
      </c>
      <c r="I6" t="s">
        <v>1814</v>
      </c>
    </row>
    <row r="7" spans="1:9" ht="14.45" customHeight="1" x14ac:dyDescent="0.25">
      <c r="A7" s="6" t="s">
        <v>10</v>
      </c>
      <c r="B7" s="2" t="s">
        <v>10</v>
      </c>
      <c r="C7" s="2" t="s">
        <v>431</v>
      </c>
      <c r="D7" s="4">
        <v>5</v>
      </c>
      <c r="E7" s="2" t="s">
        <v>11</v>
      </c>
      <c r="F7" s="30" t="s">
        <v>2895</v>
      </c>
      <c r="G7" t="s">
        <v>3049</v>
      </c>
      <c r="H7" t="s">
        <v>1317</v>
      </c>
      <c r="I7" t="s">
        <v>1815</v>
      </c>
    </row>
    <row r="8" spans="1:9" ht="14.45" customHeight="1" x14ac:dyDescent="0.25">
      <c r="A8" s="6" t="s">
        <v>12</v>
      </c>
      <c r="B8" s="2" t="s">
        <v>12</v>
      </c>
      <c r="C8" s="2" t="s">
        <v>431</v>
      </c>
      <c r="D8" s="4">
        <v>6</v>
      </c>
      <c r="E8" s="2" t="s">
        <v>13</v>
      </c>
      <c r="F8" s="30" t="s">
        <v>2895</v>
      </c>
      <c r="G8" t="s">
        <v>3050</v>
      </c>
      <c r="H8" t="s">
        <v>1318</v>
      </c>
      <c r="I8" t="s">
        <v>1816</v>
      </c>
    </row>
    <row r="9" spans="1:9" ht="14.45" customHeight="1" x14ac:dyDescent="0.25">
      <c r="A9" s="6" t="s">
        <v>14</v>
      </c>
      <c r="B9" s="2" t="s">
        <v>14</v>
      </c>
      <c r="C9" s="2" t="s">
        <v>431</v>
      </c>
      <c r="D9" s="4">
        <v>7</v>
      </c>
      <c r="E9" s="2" t="s">
        <v>15</v>
      </c>
      <c r="F9" s="30" t="s">
        <v>2895</v>
      </c>
      <c r="G9" t="s">
        <v>3051</v>
      </c>
      <c r="H9" t="s">
        <v>1319</v>
      </c>
      <c r="I9" t="s">
        <v>1817</v>
      </c>
    </row>
    <row r="10" spans="1:9" ht="14.45" customHeight="1" x14ac:dyDescent="0.25">
      <c r="A10" s="6" t="s">
        <v>16</v>
      </c>
      <c r="B10" s="2" t="s">
        <v>16</v>
      </c>
      <c r="C10" s="2" t="s">
        <v>431</v>
      </c>
      <c r="D10" s="4">
        <v>8</v>
      </c>
      <c r="E10" s="2" t="s">
        <v>17</v>
      </c>
      <c r="F10" s="30" t="s">
        <v>2895</v>
      </c>
      <c r="G10" t="s">
        <v>3052</v>
      </c>
      <c r="H10" t="s">
        <v>1320</v>
      </c>
      <c r="I10" t="s">
        <v>1818</v>
      </c>
    </row>
    <row r="11" spans="1:9" ht="14.45" customHeight="1" x14ac:dyDescent="0.25">
      <c r="A11" s="6" t="s">
        <v>18</v>
      </c>
      <c r="B11" s="2" t="s">
        <v>18</v>
      </c>
      <c r="C11" s="2" t="s">
        <v>431</v>
      </c>
      <c r="D11" s="4">
        <v>9</v>
      </c>
      <c r="E11" s="2" t="s">
        <v>19</v>
      </c>
      <c r="F11" s="30" t="s">
        <v>2895</v>
      </c>
      <c r="G11" t="s">
        <v>3053</v>
      </c>
      <c r="H11" t="s">
        <v>1321</v>
      </c>
      <c r="I11" t="s">
        <v>1819</v>
      </c>
    </row>
    <row r="12" spans="1:9" ht="14.45" customHeight="1" x14ac:dyDescent="0.25">
      <c r="A12" s="6" t="s">
        <v>20</v>
      </c>
      <c r="B12" s="2" t="s">
        <v>20</v>
      </c>
      <c r="C12" s="2" t="s">
        <v>431</v>
      </c>
      <c r="D12" s="4">
        <v>10</v>
      </c>
      <c r="E12" s="2" t="s">
        <v>21</v>
      </c>
      <c r="F12" s="30" t="s">
        <v>2895</v>
      </c>
      <c r="G12" t="s">
        <v>3054</v>
      </c>
      <c r="H12" t="s">
        <v>1322</v>
      </c>
      <c r="I12" t="s">
        <v>1820</v>
      </c>
    </row>
    <row r="13" spans="1:9" ht="14.45" customHeight="1" x14ac:dyDescent="0.25">
      <c r="A13" s="6" t="s">
        <v>22</v>
      </c>
      <c r="B13" s="2" t="s">
        <v>22</v>
      </c>
      <c r="C13" s="2" t="s">
        <v>431</v>
      </c>
      <c r="D13" s="4">
        <v>11</v>
      </c>
      <c r="E13" s="2" t="s">
        <v>23</v>
      </c>
      <c r="F13" s="30" t="s">
        <v>2895</v>
      </c>
      <c r="G13" t="s">
        <v>3055</v>
      </c>
      <c r="H13" t="s">
        <v>1323</v>
      </c>
      <c r="I13" t="s">
        <v>1821</v>
      </c>
    </row>
    <row r="14" spans="1:9" ht="14.45" customHeight="1" x14ac:dyDescent="0.25">
      <c r="A14" s="6" t="s">
        <v>24</v>
      </c>
      <c r="B14" s="2" t="s">
        <v>24</v>
      </c>
      <c r="C14" s="2" t="s">
        <v>431</v>
      </c>
      <c r="D14" s="4">
        <v>12</v>
      </c>
      <c r="E14" s="2" t="s">
        <v>25</v>
      </c>
      <c r="F14" s="30" t="s">
        <v>2895</v>
      </c>
      <c r="G14" t="s">
        <v>3056</v>
      </c>
      <c r="H14" t="s">
        <v>1324</v>
      </c>
      <c r="I14" t="s">
        <v>1822</v>
      </c>
    </row>
    <row r="15" spans="1:9" ht="14.45" customHeight="1" x14ac:dyDescent="0.25">
      <c r="A15" s="6" t="s">
        <v>26</v>
      </c>
      <c r="B15" s="2" t="s">
        <v>26</v>
      </c>
      <c r="C15" s="2" t="s">
        <v>431</v>
      </c>
      <c r="D15" s="4">
        <v>13</v>
      </c>
      <c r="E15" s="2" t="s">
        <v>27</v>
      </c>
      <c r="F15" s="30" t="s">
        <v>2895</v>
      </c>
      <c r="G15" t="s">
        <v>3057</v>
      </c>
      <c r="H15" t="s">
        <v>1325</v>
      </c>
      <c r="I15" t="s">
        <v>1823</v>
      </c>
    </row>
    <row r="16" spans="1:9" ht="14.45" customHeight="1" x14ac:dyDescent="0.25">
      <c r="A16" s="6" t="s">
        <v>28</v>
      </c>
      <c r="B16" s="2" t="s">
        <v>28</v>
      </c>
      <c r="C16" s="2" t="s">
        <v>431</v>
      </c>
      <c r="D16" s="4">
        <v>14</v>
      </c>
      <c r="E16" s="2" t="s">
        <v>29</v>
      </c>
      <c r="F16" s="30" t="s">
        <v>2895</v>
      </c>
      <c r="G16" t="s">
        <v>3058</v>
      </c>
      <c r="H16" t="s">
        <v>1326</v>
      </c>
      <c r="I16" t="s">
        <v>1824</v>
      </c>
    </row>
    <row r="17" spans="1:9" ht="14.45" customHeight="1" x14ac:dyDescent="0.25">
      <c r="A17" s="6" t="s">
        <v>30</v>
      </c>
      <c r="B17" s="2" t="s">
        <v>30</v>
      </c>
      <c r="C17" s="2" t="s">
        <v>431</v>
      </c>
      <c r="D17" s="4">
        <v>15</v>
      </c>
      <c r="E17" s="2" t="s">
        <v>31</v>
      </c>
      <c r="F17" s="30" t="s">
        <v>2895</v>
      </c>
      <c r="G17" t="s">
        <v>3059</v>
      </c>
      <c r="H17" t="s">
        <v>1327</v>
      </c>
      <c r="I17" t="s">
        <v>1825</v>
      </c>
    </row>
    <row r="18" spans="1:9" ht="14.45" customHeight="1" x14ac:dyDescent="0.25">
      <c r="A18" s="6" t="s">
        <v>32</v>
      </c>
      <c r="B18" s="2" t="s">
        <v>32</v>
      </c>
      <c r="C18" s="2" t="s">
        <v>431</v>
      </c>
      <c r="D18" s="4">
        <v>16</v>
      </c>
      <c r="E18" s="2" t="s">
        <v>33</v>
      </c>
      <c r="F18" s="30" t="s">
        <v>2895</v>
      </c>
      <c r="G18" t="s">
        <v>3060</v>
      </c>
      <c r="H18" t="s">
        <v>1328</v>
      </c>
      <c r="I18" t="s">
        <v>1826</v>
      </c>
    </row>
    <row r="19" spans="1:9" ht="14.45" customHeight="1" x14ac:dyDescent="0.25">
      <c r="A19" s="6" t="s">
        <v>34</v>
      </c>
      <c r="B19" s="2" t="s">
        <v>34</v>
      </c>
      <c r="C19" s="2" t="s">
        <v>431</v>
      </c>
      <c r="D19" s="4">
        <v>17</v>
      </c>
      <c r="E19" s="2" t="s">
        <v>35</v>
      </c>
      <c r="F19" s="30" t="s">
        <v>2895</v>
      </c>
      <c r="G19" t="s">
        <v>3061</v>
      </c>
      <c r="H19" t="s">
        <v>1329</v>
      </c>
      <c r="I19" t="s">
        <v>1827</v>
      </c>
    </row>
    <row r="20" spans="1:9" ht="14.45" customHeight="1" x14ac:dyDescent="0.25">
      <c r="A20" s="6" t="s">
        <v>36</v>
      </c>
      <c r="B20" s="2" t="s">
        <v>36</v>
      </c>
      <c r="C20" s="2" t="s">
        <v>431</v>
      </c>
      <c r="D20" s="4">
        <v>18</v>
      </c>
      <c r="E20" s="2" t="s">
        <v>37</v>
      </c>
      <c r="F20" s="30" t="s">
        <v>2895</v>
      </c>
      <c r="G20" t="s">
        <v>3062</v>
      </c>
      <c r="H20" t="s">
        <v>1330</v>
      </c>
      <c r="I20" t="s">
        <v>1828</v>
      </c>
    </row>
    <row r="21" spans="1:9" ht="14.45" customHeight="1" x14ac:dyDescent="0.25">
      <c r="A21" s="6" t="s">
        <v>38</v>
      </c>
      <c r="B21" s="2" t="s">
        <v>38</v>
      </c>
      <c r="C21" s="2" t="s">
        <v>431</v>
      </c>
      <c r="D21" s="4">
        <v>19</v>
      </c>
      <c r="E21" s="2" t="s">
        <v>39</v>
      </c>
      <c r="F21" s="30" t="s">
        <v>2895</v>
      </c>
      <c r="G21" t="s">
        <v>3063</v>
      </c>
      <c r="H21" t="s">
        <v>1331</v>
      </c>
      <c r="I21" t="s">
        <v>1829</v>
      </c>
    </row>
    <row r="22" spans="1:9" ht="14.45" customHeight="1" x14ac:dyDescent="0.25">
      <c r="A22" s="6" t="s">
        <v>40</v>
      </c>
      <c r="B22" s="2" t="s">
        <v>40</v>
      </c>
      <c r="C22" s="2" t="s">
        <v>431</v>
      </c>
      <c r="D22" s="4">
        <v>20</v>
      </c>
      <c r="E22" s="2" t="s">
        <v>41</v>
      </c>
      <c r="F22" s="30" t="s">
        <v>2895</v>
      </c>
      <c r="G22" t="s">
        <v>3064</v>
      </c>
      <c r="H22" t="s">
        <v>1332</v>
      </c>
      <c r="I22" t="s">
        <v>1830</v>
      </c>
    </row>
    <row r="23" spans="1:9" ht="14.45" customHeight="1" x14ac:dyDescent="0.25">
      <c r="A23" s="6" t="s">
        <v>42</v>
      </c>
      <c r="B23" s="2" t="s">
        <v>42</v>
      </c>
      <c r="C23" s="2" t="s">
        <v>431</v>
      </c>
      <c r="D23" s="4">
        <v>21</v>
      </c>
      <c r="E23" s="2" t="s">
        <v>43</v>
      </c>
      <c r="F23" s="30" t="s">
        <v>2895</v>
      </c>
      <c r="G23" t="s">
        <v>3065</v>
      </c>
      <c r="H23" t="s">
        <v>1333</v>
      </c>
      <c r="I23" t="s">
        <v>1831</v>
      </c>
    </row>
    <row r="24" spans="1:9" ht="14.45" customHeight="1" x14ac:dyDescent="0.25">
      <c r="A24" s="6" t="s">
        <v>44</v>
      </c>
      <c r="B24" s="2" t="s">
        <v>44</v>
      </c>
      <c r="C24" s="2" t="s">
        <v>431</v>
      </c>
      <c r="D24" s="4">
        <v>22</v>
      </c>
      <c r="E24" s="2" t="s">
        <v>45</v>
      </c>
      <c r="F24" s="30" t="s">
        <v>2895</v>
      </c>
      <c r="G24" t="s">
        <v>3066</v>
      </c>
      <c r="H24" t="s">
        <v>1334</v>
      </c>
      <c r="I24" t="s">
        <v>1832</v>
      </c>
    </row>
    <row r="25" spans="1:9" ht="14.45" customHeight="1" x14ac:dyDescent="0.25">
      <c r="A25" s="6" t="s">
        <v>46</v>
      </c>
      <c r="B25" s="2" t="s">
        <v>46</v>
      </c>
      <c r="C25" s="2" t="s">
        <v>431</v>
      </c>
      <c r="D25" s="4">
        <v>23</v>
      </c>
      <c r="E25" s="2" t="s">
        <v>47</v>
      </c>
      <c r="F25" s="30" t="s">
        <v>2895</v>
      </c>
      <c r="G25" t="s">
        <v>3067</v>
      </c>
      <c r="H25" t="s">
        <v>1335</v>
      </c>
      <c r="I25" t="s">
        <v>1833</v>
      </c>
    </row>
    <row r="26" spans="1:9" ht="14.45" customHeight="1" x14ac:dyDescent="0.25">
      <c r="A26" s="6" t="s">
        <v>48</v>
      </c>
      <c r="B26" s="2" t="s">
        <v>48</v>
      </c>
      <c r="C26" s="2" t="s">
        <v>431</v>
      </c>
      <c r="D26" s="4">
        <v>24</v>
      </c>
      <c r="E26" s="2" t="s">
        <v>49</v>
      </c>
      <c r="F26" s="30" t="s">
        <v>2895</v>
      </c>
      <c r="G26" t="s">
        <v>3068</v>
      </c>
      <c r="H26" t="s">
        <v>1336</v>
      </c>
      <c r="I26" t="s">
        <v>1834</v>
      </c>
    </row>
    <row r="27" spans="1:9" ht="14.45" customHeight="1" x14ac:dyDescent="0.25">
      <c r="A27" s="6" t="s">
        <v>50</v>
      </c>
      <c r="B27" s="2" t="s">
        <v>50</v>
      </c>
      <c r="C27" s="2" t="s">
        <v>431</v>
      </c>
      <c r="D27" s="4">
        <v>25</v>
      </c>
      <c r="E27" s="2" t="s">
        <v>51</v>
      </c>
      <c r="F27" s="30" t="s">
        <v>2895</v>
      </c>
      <c r="G27" t="s">
        <v>3069</v>
      </c>
      <c r="H27" t="s">
        <v>1337</v>
      </c>
      <c r="I27" t="s">
        <v>1835</v>
      </c>
    </row>
    <row r="28" spans="1:9" ht="14.45" customHeight="1" x14ac:dyDescent="0.25">
      <c r="A28" s="6" t="s">
        <v>52</v>
      </c>
      <c r="B28" s="2" t="s">
        <v>52</v>
      </c>
      <c r="C28" s="2" t="s">
        <v>431</v>
      </c>
      <c r="D28" s="4">
        <v>26</v>
      </c>
      <c r="E28" s="2" t="s">
        <v>53</v>
      </c>
      <c r="F28" s="30" t="s">
        <v>2895</v>
      </c>
      <c r="G28" t="s">
        <v>3070</v>
      </c>
      <c r="H28" t="s">
        <v>1338</v>
      </c>
      <c r="I28" t="s">
        <v>1836</v>
      </c>
    </row>
    <row r="29" spans="1:9" ht="14.45" customHeight="1" x14ac:dyDescent="0.25">
      <c r="A29" s="6" t="s">
        <v>54</v>
      </c>
      <c r="B29" s="2" t="s">
        <v>54</v>
      </c>
      <c r="C29" s="2" t="s">
        <v>431</v>
      </c>
      <c r="D29" s="4">
        <v>27</v>
      </c>
      <c r="E29" s="2" t="s">
        <v>55</v>
      </c>
      <c r="F29" s="30" t="s">
        <v>2895</v>
      </c>
      <c r="G29" t="s">
        <v>3071</v>
      </c>
      <c r="H29" t="s">
        <v>1339</v>
      </c>
      <c r="I29" t="s">
        <v>1837</v>
      </c>
    </row>
    <row r="30" spans="1:9" ht="14.45" customHeight="1" x14ac:dyDescent="0.25">
      <c r="A30" s="6" t="s">
        <v>56</v>
      </c>
      <c r="B30" s="2" t="s">
        <v>56</v>
      </c>
      <c r="C30" s="2" t="s">
        <v>431</v>
      </c>
      <c r="D30" s="4">
        <v>28</v>
      </c>
      <c r="E30" s="2" t="s">
        <v>57</v>
      </c>
      <c r="F30" s="30" t="s">
        <v>2895</v>
      </c>
      <c r="G30" t="s">
        <v>3072</v>
      </c>
      <c r="H30" t="s">
        <v>1340</v>
      </c>
      <c r="I30" t="s">
        <v>1838</v>
      </c>
    </row>
    <row r="31" spans="1:9" ht="14.45" customHeight="1" x14ac:dyDescent="0.25">
      <c r="A31" s="6" t="s">
        <v>58</v>
      </c>
      <c r="B31" s="2" t="s">
        <v>58</v>
      </c>
      <c r="C31" s="2" t="s">
        <v>431</v>
      </c>
      <c r="D31" s="4">
        <v>29</v>
      </c>
      <c r="E31" s="2" t="s">
        <v>59</v>
      </c>
      <c r="F31" s="30" t="s">
        <v>2895</v>
      </c>
      <c r="G31" t="s">
        <v>3073</v>
      </c>
      <c r="H31" t="s">
        <v>1341</v>
      </c>
      <c r="I31" t="s">
        <v>1839</v>
      </c>
    </row>
    <row r="32" spans="1:9" ht="14.45" customHeight="1" x14ac:dyDescent="0.25">
      <c r="A32" s="6" t="s">
        <v>60</v>
      </c>
      <c r="B32" s="2" t="s">
        <v>60</v>
      </c>
      <c r="C32" s="2" t="s">
        <v>431</v>
      </c>
      <c r="D32" s="4">
        <v>30</v>
      </c>
      <c r="E32" s="2" t="s">
        <v>61</v>
      </c>
      <c r="F32" s="30" t="s">
        <v>2895</v>
      </c>
      <c r="G32" t="s">
        <v>3074</v>
      </c>
      <c r="H32" t="s">
        <v>1342</v>
      </c>
      <c r="I32" t="s">
        <v>1840</v>
      </c>
    </row>
    <row r="33" spans="1:9" ht="14.45" customHeight="1" x14ac:dyDescent="0.25">
      <c r="A33" s="6" t="s">
        <v>62</v>
      </c>
      <c r="B33" s="2" t="s">
        <v>62</v>
      </c>
      <c r="C33" s="2" t="s">
        <v>431</v>
      </c>
      <c r="D33" s="4">
        <v>31</v>
      </c>
      <c r="E33" s="2" t="s">
        <v>63</v>
      </c>
      <c r="F33" s="30" t="s">
        <v>2895</v>
      </c>
      <c r="G33" t="s">
        <v>3075</v>
      </c>
      <c r="H33" t="s">
        <v>1343</v>
      </c>
      <c r="I33" t="s">
        <v>1841</v>
      </c>
    </row>
    <row r="34" spans="1:9" ht="14.45" customHeight="1" x14ac:dyDescent="0.25">
      <c r="A34" s="6" t="s">
        <v>64</v>
      </c>
      <c r="B34" s="2" t="s">
        <v>64</v>
      </c>
      <c r="C34" s="2" t="s">
        <v>431</v>
      </c>
      <c r="D34" s="4">
        <v>32</v>
      </c>
      <c r="E34" s="2" t="s">
        <v>65</v>
      </c>
      <c r="F34" s="30" t="s">
        <v>2895</v>
      </c>
      <c r="G34" t="s">
        <v>3076</v>
      </c>
      <c r="H34" t="s">
        <v>1344</v>
      </c>
      <c r="I34" t="s">
        <v>1842</v>
      </c>
    </row>
    <row r="35" spans="1:9" ht="14.45" customHeight="1" x14ac:dyDescent="0.25">
      <c r="A35" s="6" t="s">
        <v>66</v>
      </c>
      <c r="B35" s="2" t="s">
        <v>66</v>
      </c>
      <c r="C35" s="2" t="s">
        <v>431</v>
      </c>
      <c r="D35" s="4">
        <v>33</v>
      </c>
      <c r="E35" s="2" t="s">
        <v>67</v>
      </c>
      <c r="F35" s="30" t="s">
        <v>2895</v>
      </c>
      <c r="G35" t="s">
        <v>3077</v>
      </c>
      <c r="H35" t="s">
        <v>1345</v>
      </c>
      <c r="I35" t="s">
        <v>1843</v>
      </c>
    </row>
    <row r="36" spans="1:9" ht="14.45" customHeight="1" x14ac:dyDescent="0.25">
      <c r="A36" s="6" t="s">
        <v>68</v>
      </c>
      <c r="B36" s="2" t="s">
        <v>68</v>
      </c>
      <c r="C36" s="2" t="s">
        <v>431</v>
      </c>
      <c r="D36" s="4">
        <v>34</v>
      </c>
      <c r="E36" s="2" t="s">
        <v>69</v>
      </c>
      <c r="F36" s="30" t="s">
        <v>2895</v>
      </c>
      <c r="G36" t="s">
        <v>3078</v>
      </c>
      <c r="H36" t="s">
        <v>1346</v>
      </c>
      <c r="I36" t="s">
        <v>1844</v>
      </c>
    </row>
    <row r="37" spans="1:9" ht="14.45" customHeight="1" x14ac:dyDescent="0.25">
      <c r="A37" s="6" t="s">
        <v>70</v>
      </c>
      <c r="B37" s="2" t="s">
        <v>70</v>
      </c>
      <c r="C37" s="2" t="s">
        <v>431</v>
      </c>
      <c r="D37" s="4">
        <v>35</v>
      </c>
      <c r="E37" s="2" t="s">
        <v>71</v>
      </c>
      <c r="F37" s="30" t="s">
        <v>2895</v>
      </c>
      <c r="G37" t="s">
        <v>3079</v>
      </c>
      <c r="H37" t="s">
        <v>1347</v>
      </c>
      <c r="I37" t="s">
        <v>1845</v>
      </c>
    </row>
    <row r="38" spans="1:9" ht="14.45" customHeight="1" x14ac:dyDescent="0.25">
      <c r="A38" s="6" t="s">
        <v>72</v>
      </c>
      <c r="B38" s="2" t="s">
        <v>72</v>
      </c>
      <c r="C38" s="2" t="s">
        <v>431</v>
      </c>
      <c r="D38" s="4">
        <v>36</v>
      </c>
      <c r="E38" s="2" t="s">
        <v>73</v>
      </c>
      <c r="F38" s="30" t="s">
        <v>2895</v>
      </c>
      <c r="G38" t="s">
        <v>3080</v>
      </c>
      <c r="H38" t="s">
        <v>1348</v>
      </c>
      <c r="I38" t="s">
        <v>1846</v>
      </c>
    </row>
    <row r="39" spans="1:9" ht="14.45" customHeight="1" x14ac:dyDescent="0.25">
      <c r="A39" s="6" t="s">
        <v>74</v>
      </c>
      <c r="B39" s="2" t="s">
        <v>74</v>
      </c>
      <c r="C39" s="2" t="s">
        <v>431</v>
      </c>
      <c r="D39" s="4">
        <v>37</v>
      </c>
      <c r="E39" s="2" t="s">
        <v>75</v>
      </c>
      <c r="F39" s="30" t="s">
        <v>2895</v>
      </c>
      <c r="G39" t="s">
        <v>3081</v>
      </c>
      <c r="H39" t="s">
        <v>1349</v>
      </c>
      <c r="I39" t="s">
        <v>1847</v>
      </c>
    </row>
    <row r="40" spans="1:9" ht="14.45" customHeight="1" x14ac:dyDescent="0.25">
      <c r="A40" s="6" t="s">
        <v>76</v>
      </c>
      <c r="B40" s="2" t="s">
        <v>76</v>
      </c>
      <c r="C40" s="2" t="s">
        <v>431</v>
      </c>
      <c r="D40" s="4">
        <v>38</v>
      </c>
      <c r="E40" s="2" t="s">
        <v>77</v>
      </c>
      <c r="F40" s="30" t="s">
        <v>2895</v>
      </c>
      <c r="G40" t="s">
        <v>3082</v>
      </c>
      <c r="H40" t="s">
        <v>1350</v>
      </c>
      <c r="I40" t="s">
        <v>1848</v>
      </c>
    </row>
    <row r="41" spans="1:9" ht="14.45" customHeight="1" x14ac:dyDescent="0.25">
      <c r="A41" s="6" t="s">
        <v>78</v>
      </c>
      <c r="B41" s="2" t="s">
        <v>78</v>
      </c>
      <c r="C41" s="2" t="s">
        <v>431</v>
      </c>
      <c r="D41" s="4">
        <v>39</v>
      </c>
      <c r="E41" s="2" t="s">
        <v>79</v>
      </c>
      <c r="F41" s="30" t="s">
        <v>2895</v>
      </c>
      <c r="G41" t="s">
        <v>3083</v>
      </c>
      <c r="H41" t="s">
        <v>1351</v>
      </c>
      <c r="I41" t="s">
        <v>1849</v>
      </c>
    </row>
    <row r="42" spans="1:9" ht="14.45" customHeight="1" x14ac:dyDescent="0.25">
      <c r="A42" s="6" t="s">
        <v>80</v>
      </c>
      <c r="B42" s="2" t="s">
        <v>80</v>
      </c>
      <c r="C42" s="2" t="s">
        <v>431</v>
      </c>
      <c r="D42" s="4">
        <v>40</v>
      </c>
      <c r="E42" s="2" t="s">
        <v>81</v>
      </c>
      <c r="F42" s="30" t="s">
        <v>2895</v>
      </c>
      <c r="G42" t="s">
        <v>3084</v>
      </c>
      <c r="H42" t="s">
        <v>1352</v>
      </c>
      <c r="I42" t="s">
        <v>1850</v>
      </c>
    </row>
    <row r="43" spans="1:9" ht="14.45" customHeight="1" x14ac:dyDescent="0.25">
      <c r="A43" s="6" t="s">
        <v>82</v>
      </c>
      <c r="B43" s="2" t="s">
        <v>82</v>
      </c>
      <c r="C43" s="2" t="s">
        <v>431</v>
      </c>
      <c r="D43" s="4">
        <v>41</v>
      </c>
      <c r="E43" s="2" t="s">
        <v>83</v>
      </c>
      <c r="F43" s="30" t="s">
        <v>2895</v>
      </c>
      <c r="G43" t="s">
        <v>3085</v>
      </c>
      <c r="H43" t="s">
        <v>1353</v>
      </c>
      <c r="I43" t="s">
        <v>1851</v>
      </c>
    </row>
    <row r="44" spans="1:9" ht="14.45" customHeight="1" x14ac:dyDescent="0.25">
      <c r="A44" s="6" t="s">
        <v>84</v>
      </c>
      <c r="B44" s="2" t="s">
        <v>84</v>
      </c>
      <c r="C44" s="2" t="s">
        <v>431</v>
      </c>
      <c r="D44" s="4">
        <v>42</v>
      </c>
      <c r="E44" s="2" t="s">
        <v>85</v>
      </c>
      <c r="F44" s="30" t="s">
        <v>2895</v>
      </c>
      <c r="G44" t="s">
        <v>3086</v>
      </c>
      <c r="H44" t="s">
        <v>1354</v>
      </c>
      <c r="I44" t="s">
        <v>1852</v>
      </c>
    </row>
    <row r="45" spans="1:9" ht="14.45" customHeight="1" x14ac:dyDescent="0.25">
      <c r="A45" s="6" t="s">
        <v>86</v>
      </c>
      <c r="B45" s="2" t="s">
        <v>86</v>
      </c>
      <c r="C45" s="2" t="s">
        <v>431</v>
      </c>
      <c r="D45" s="4">
        <v>43</v>
      </c>
      <c r="E45" s="2" t="s">
        <v>87</v>
      </c>
      <c r="F45" s="30" t="s">
        <v>2895</v>
      </c>
      <c r="G45" t="s">
        <v>3087</v>
      </c>
      <c r="H45" t="s">
        <v>1355</v>
      </c>
      <c r="I45" t="s">
        <v>1853</v>
      </c>
    </row>
    <row r="46" spans="1:9" ht="14.45" customHeight="1" x14ac:dyDescent="0.25">
      <c r="A46" s="6" t="s">
        <v>88</v>
      </c>
      <c r="B46" s="2" t="s">
        <v>88</v>
      </c>
      <c r="C46" s="2" t="s">
        <v>431</v>
      </c>
      <c r="D46" s="4">
        <v>44</v>
      </c>
      <c r="E46" s="2" t="s">
        <v>89</v>
      </c>
      <c r="F46" s="30" t="s">
        <v>2895</v>
      </c>
      <c r="G46" t="s">
        <v>3088</v>
      </c>
      <c r="H46" t="s">
        <v>1356</v>
      </c>
      <c r="I46" t="s">
        <v>1854</v>
      </c>
    </row>
    <row r="47" spans="1:9" ht="14.45" customHeight="1" x14ac:dyDescent="0.25">
      <c r="A47" s="6" t="s">
        <v>90</v>
      </c>
      <c r="B47" s="2" t="s">
        <v>90</v>
      </c>
      <c r="C47" s="2" t="s">
        <v>431</v>
      </c>
      <c r="D47" s="4">
        <v>45</v>
      </c>
      <c r="E47" s="2" t="s">
        <v>91</v>
      </c>
      <c r="F47" s="30" t="s">
        <v>2895</v>
      </c>
      <c r="G47" t="s">
        <v>3089</v>
      </c>
      <c r="H47" t="s">
        <v>1357</v>
      </c>
      <c r="I47" t="s">
        <v>1855</v>
      </c>
    </row>
    <row r="48" spans="1:9" ht="14.45" customHeight="1" x14ac:dyDescent="0.25">
      <c r="A48" s="6" t="s">
        <v>92</v>
      </c>
      <c r="B48" s="2" t="s">
        <v>92</v>
      </c>
      <c r="C48" s="2" t="s">
        <v>431</v>
      </c>
      <c r="D48" s="4">
        <v>46</v>
      </c>
      <c r="E48" s="2" t="s">
        <v>93</v>
      </c>
      <c r="F48" s="30" t="s">
        <v>2895</v>
      </c>
      <c r="G48" t="s">
        <v>3090</v>
      </c>
      <c r="H48" t="s">
        <v>1358</v>
      </c>
      <c r="I48" t="s">
        <v>1856</v>
      </c>
    </row>
    <row r="49" spans="1:9" ht="14.45" customHeight="1" x14ac:dyDescent="0.25">
      <c r="A49" s="6" t="s">
        <v>94</v>
      </c>
      <c r="B49" s="2" t="s">
        <v>94</v>
      </c>
      <c r="C49" s="2" t="s">
        <v>431</v>
      </c>
      <c r="D49" s="4">
        <v>47</v>
      </c>
      <c r="E49" s="2" t="s">
        <v>95</v>
      </c>
      <c r="F49" s="30" t="s">
        <v>2895</v>
      </c>
      <c r="G49" t="s">
        <v>3091</v>
      </c>
      <c r="H49" t="s">
        <v>1359</v>
      </c>
      <c r="I49" t="s">
        <v>1857</v>
      </c>
    </row>
    <row r="50" spans="1:9" ht="14.45" customHeight="1" x14ac:dyDescent="0.25">
      <c r="A50" s="6" t="s">
        <v>96</v>
      </c>
      <c r="B50" s="2" t="s">
        <v>96</v>
      </c>
      <c r="C50" s="2" t="s">
        <v>431</v>
      </c>
      <c r="D50" s="4">
        <v>48</v>
      </c>
      <c r="E50" s="2" t="s">
        <v>97</v>
      </c>
      <c r="F50" s="30" t="s">
        <v>2895</v>
      </c>
      <c r="G50" t="s">
        <v>3092</v>
      </c>
      <c r="H50" t="s">
        <v>1360</v>
      </c>
      <c r="I50" t="s">
        <v>1858</v>
      </c>
    </row>
    <row r="51" spans="1:9" ht="14.45" customHeight="1" x14ac:dyDescent="0.25">
      <c r="A51" s="6" t="s">
        <v>98</v>
      </c>
      <c r="B51" s="2" t="s">
        <v>98</v>
      </c>
      <c r="C51" s="2" t="s">
        <v>431</v>
      </c>
      <c r="D51" s="4">
        <v>49</v>
      </c>
      <c r="E51" s="2" t="s">
        <v>99</v>
      </c>
      <c r="F51" s="30" t="s">
        <v>2895</v>
      </c>
      <c r="G51" t="s">
        <v>3093</v>
      </c>
      <c r="H51" t="s">
        <v>1361</v>
      </c>
      <c r="I51" t="s">
        <v>1859</v>
      </c>
    </row>
    <row r="52" spans="1:9" ht="14.45" customHeight="1" x14ac:dyDescent="0.25">
      <c r="A52" s="6" t="s">
        <v>100</v>
      </c>
      <c r="B52" s="2" t="s">
        <v>100</v>
      </c>
      <c r="C52" s="2" t="s">
        <v>431</v>
      </c>
      <c r="D52" s="4">
        <v>50</v>
      </c>
      <c r="E52" s="2" t="s">
        <v>101</v>
      </c>
      <c r="F52" s="30" t="s">
        <v>2895</v>
      </c>
      <c r="G52" t="s">
        <v>3094</v>
      </c>
      <c r="H52" t="s">
        <v>1362</v>
      </c>
      <c r="I52" t="s">
        <v>1860</v>
      </c>
    </row>
    <row r="53" spans="1:9" ht="14.45" customHeight="1" x14ac:dyDescent="0.25">
      <c r="A53" s="6" t="s">
        <v>102</v>
      </c>
      <c r="B53" s="2" t="s">
        <v>102</v>
      </c>
      <c r="C53" s="2" t="s">
        <v>431</v>
      </c>
      <c r="D53" s="4">
        <v>51</v>
      </c>
      <c r="E53" s="2" t="s">
        <v>103</v>
      </c>
      <c r="F53" s="30" t="s">
        <v>2895</v>
      </c>
      <c r="G53" t="s">
        <v>3095</v>
      </c>
      <c r="H53" t="s">
        <v>1363</v>
      </c>
      <c r="I53" t="s">
        <v>1861</v>
      </c>
    </row>
    <row r="54" spans="1:9" ht="14.45" customHeight="1" x14ac:dyDescent="0.25">
      <c r="A54" s="6" t="s">
        <v>104</v>
      </c>
      <c r="B54" s="2" t="s">
        <v>104</v>
      </c>
      <c r="C54" s="2" t="s">
        <v>431</v>
      </c>
      <c r="D54" s="4">
        <v>52</v>
      </c>
      <c r="E54" s="2" t="s">
        <v>105</v>
      </c>
      <c r="F54" s="30" t="s">
        <v>2895</v>
      </c>
      <c r="G54" t="s">
        <v>3096</v>
      </c>
      <c r="H54" t="s">
        <v>1364</v>
      </c>
      <c r="I54" t="s">
        <v>1862</v>
      </c>
    </row>
    <row r="55" spans="1:9" ht="14.45" customHeight="1" x14ac:dyDescent="0.25">
      <c r="A55" s="6" t="s">
        <v>106</v>
      </c>
      <c r="B55" s="2" t="s">
        <v>106</v>
      </c>
      <c r="C55" s="2" t="s">
        <v>431</v>
      </c>
      <c r="D55" s="4">
        <v>53</v>
      </c>
      <c r="E55" s="2" t="s">
        <v>107</v>
      </c>
      <c r="F55" s="30" t="s">
        <v>2895</v>
      </c>
      <c r="G55" t="s">
        <v>3097</v>
      </c>
      <c r="H55" t="s">
        <v>1365</v>
      </c>
      <c r="I55" t="s">
        <v>1863</v>
      </c>
    </row>
    <row r="56" spans="1:9" ht="14.45" customHeight="1" x14ac:dyDescent="0.25">
      <c r="A56" s="6" t="s">
        <v>108</v>
      </c>
      <c r="B56" s="2" t="s">
        <v>108</v>
      </c>
      <c r="C56" s="2" t="s">
        <v>431</v>
      </c>
      <c r="D56" s="4">
        <v>54</v>
      </c>
      <c r="E56" s="2" t="s">
        <v>109</v>
      </c>
      <c r="F56" s="30" t="s">
        <v>2895</v>
      </c>
      <c r="G56" t="s">
        <v>3098</v>
      </c>
      <c r="H56" t="s">
        <v>1366</v>
      </c>
      <c r="I56" t="s">
        <v>1864</v>
      </c>
    </row>
    <row r="57" spans="1:9" ht="14.45" customHeight="1" x14ac:dyDescent="0.25">
      <c r="A57" s="6" t="s">
        <v>110</v>
      </c>
      <c r="B57" s="2" t="s">
        <v>110</v>
      </c>
      <c r="C57" s="2" t="s">
        <v>431</v>
      </c>
      <c r="D57" s="4">
        <v>55</v>
      </c>
      <c r="E57" s="2" t="s">
        <v>111</v>
      </c>
      <c r="F57" s="30" t="s">
        <v>2895</v>
      </c>
      <c r="G57" t="s">
        <v>3099</v>
      </c>
      <c r="H57" t="s">
        <v>1367</v>
      </c>
      <c r="I57" t="s">
        <v>1865</v>
      </c>
    </row>
    <row r="58" spans="1:9" ht="14.45" customHeight="1" x14ac:dyDescent="0.25">
      <c r="A58" s="6" t="s">
        <v>112</v>
      </c>
      <c r="B58" s="2" t="s">
        <v>112</v>
      </c>
      <c r="C58" s="2" t="s">
        <v>431</v>
      </c>
      <c r="D58" s="4">
        <v>56</v>
      </c>
      <c r="E58" s="2" t="s">
        <v>113</v>
      </c>
      <c r="F58" s="30" t="s">
        <v>2895</v>
      </c>
      <c r="G58" t="s">
        <v>3100</v>
      </c>
      <c r="H58" t="s">
        <v>1368</v>
      </c>
      <c r="I58" t="s">
        <v>1866</v>
      </c>
    </row>
    <row r="59" spans="1:9" ht="14.45" customHeight="1" x14ac:dyDescent="0.25">
      <c r="A59" s="6" t="s">
        <v>114</v>
      </c>
      <c r="B59" s="2" t="s">
        <v>114</v>
      </c>
      <c r="C59" s="2" t="s">
        <v>431</v>
      </c>
      <c r="D59" s="4">
        <v>57</v>
      </c>
      <c r="E59" s="2" t="s">
        <v>115</v>
      </c>
      <c r="F59" s="30" t="s">
        <v>2895</v>
      </c>
      <c r="G59" t="s">
        <v>3101</v>
      </c>
      <c r="H59" t="s">
        <v>1369</v>
      </c>
      <c r="I59" t="s">
        <v>1867</v>
      </c>
    </row>
    <row r="60" spans="1:9" ht="14.45" customHeight="1" x14ac:dyDescent="0.25">
      <c r="A60" s="6" t="s">
        <v>116</v>
      </c>
      <c r="B60" s="2" t="s">
        <v>116</v>
      </c>
      <c r="C60" s="2" t="s">
        <v>431</v>
      </c>
      <c r="D60" s="4">
        <v>58</v>
      </c>
      <c r="E60" s="2" t="s">
        <v>117</v>
      </c>
      <c r="F60" s="30" t="s">
        <v>2895</v>
      </c>
      <c r="G60" t="s">
        <v>3102</v>
      </c>
      <c r="H60" t="s">
        <v>1370</v>
      </c>
      <c r="I60" t="s">
        <v>1868</v>
      </c>
    </row>
    <row r="61" spans="1:9" ht="14.45" customHeight="1" x14ac:dyDescent="0.25">
      <c r="A61" s="6" t="s">
        <v>118</v>
      </c>
      <c r="B61" s="2" t="s">
        <v>118</v>
      </c>
      <c r="C61" s="2" t="s">
        <v>431</v>
      </c>
      <c r="D61" s="4">
        <v>59</v>
      </c>
      <c r="E61" s="2" t="s">
        <v>119</v>
      </c>
      <c r="F61" s="30" t="s">
        <v>2895</v>
      </c>
      <c r="G61" t="s">
        <v>3103</v>
      </c>
      <c r="H61" t="s">
        <v>1371</v>
      </c>
      <c r="I61" t="s">
        <v>1869</v>
      </c>
    </row>
    <row r="62" spans="1:9" ht="14.45" customHeight="1" x14ac:dyDescent="0.25">
      <c r="A62" s="6" t="s">
        <v>120</v>
      </c>
      <c r="B62" s="2" t="s">
        <v>120</v>
      </c>
      <c r="C62" s="2" t="s">
        <v>431</v>
      </c>
      <c r="D62" s="4">
        <v>60</v>
      </c>
      <c r="E62" s="2" t="s">
        <v>121</v>
      </c>
      <c r="F62" s="30" t="s">
        <v>2895</v>
      </c>
      <c r="G62" t="s">
        <v>3104</v>
      </c>
      <c r="H62" t="s">
        <v>1372</v>
      </c>
      <c r="I62" t="s">
        <v>1870</v>
      </c>
    </row>
    <row r="63" spans="1:9" ht="14.45" customHeight="1" x14ac:dyDescent="0.25">
      <c r="A63" s="6" t="s">
        <v>122</v>
      </c>
      <c r="B63" s="2" t="s">
        <v>122</v>
      </c>
      <c r="C63" s="2" t="s">
        <v>431</v>
      </c>
      <c r="D63" s="4">
        <v>61</v>
      </c>
      <c r="E63" s="2" t="s">
        <v>123</v>
      </c>
      <c r="F63" s="30" t="s">
        <v>2895</v>
      </c>
      <c r="G63" t="s">
        <v>3105</v>
      </c>
      <c r="H63" t="s">
        <v>1373</v>
      </c>
      <c r="I63" t="s">
        <v>1871</v>
      </c>
    </row>
    <row r="64" spans="1:9" ht="14.45" customHeight="1" x14ac:dyDescent="0.25">
      <c r="A64" s="6" t="s">
        <v>124</v>
      </c>
      <c r="B64" s="2" t="s">
        <v>124</v>
      </c>
      <c r="C64" s="2" t="s">
        <v>431</v>
      </c>
      <c r="D64" s="4">
        <v>62</v>
      </c>
      <c r="E64" s="2" t="s">
        <v>125</v>
      </c>
      <c r="F64" s="30" t="s">
        <v>2895</v>
      </c>
      <c r="G64" t="s">
        <v>3106</v>
      </c>
      <c r="H64" t="s">
        <v>1374</v>
      </c>
      <c r="I64" t="s">
        <v>1872</v>
      </c>
    </row>
    <row r="65" spans="1:9" ht="14.45" customHeight="1" x14ac:dyDescent="0.25">
      <c r="A65" s="6" t="s">
        <v>126</v>
      </c>
      <c r="B65" s="2" t="s">
        <v>126</v>
      </c>
      <c r="C65" s="2" t="s">
        <v>431</v>
      </c>
      <c r="D65" s="4">
        <v>63</v>
      </c>
      <c r="E65" s="2" t="s">
        <v>127</v>
      </c>
      <c r="F65" s="30" t="s">
        <v>2895</v>
      </c>
      <c r="G65" t="s">
        <v>3107</v>
      </c>
      <c r="H65" t="s">
        <v>1375</v>
      </c>
      <c r="I65" t="s">
        <v>1873</v>
      </c>
    </row>
    <row r="66" spans="1:9" ht="14.45" customHeight="1" x14ac:dyDescent="0.25">
      <c r="A66" s="6" t="s">
        <v>128</v>
      </c>
      <c r="B66" s="2" t="s">
        <v>128</v>
      </c>
      <c r="C66" s="2" t="s">
        <v>431</v>
      </c>
      <c r="D66" s="4">
        <v>64</v>
      </c>
      <c r="E66" s="2" t="s">
        <v>129</v>
      </c>
      <c r="F66" s="30" t="s">
        <v>2895</v>
      </c>
      <c r="G66" t="s">
        <v>3108</v>
      </c>
      <c r="H66" t="s">
        <v>1376</v>
      </c>
      <c r="I66" t="s">
        <v>1874</v>
      </c>
    </row>
    <row r="67" spans="1:9" ht="14.45" customHeight="1" x14ac:dyDescent="0.25">
      <c r="A67" s="6" t="s">
        <v>130</v>
      </c>
      <c r="B67" s="2" t="s">
        <v>130</v>
      </c>
      <c r="C67" s="2" t="s">
        <v>431</v>
      </c>
      <c r="D67" s="4">
        <v>65</v>
      </c>
      <c r="E67" s="2" t="s">
        <v>131</v>
      </c>
      <c r="F67" s="30" t="s">
        <v>2895</v>
      </c>
      <c r="G67" t="s">
        <v>3109</v>
      </c>
      <c r="H67" t="s">
        <v>1377</v>
      </c>
      <c r="I67" t="s">
        <v>1875</v>
      </c>
    </row>
    <row r="68" spans="1:9" ht="14.45" customHeight="1" x14ac:dyDescent="0.25">
      <c r="A68" s="6" t="s">
        <v>132</v>
      </c>
      <c r="B68" s="2" t="s">
        <v>132</v>
      </c>
      <c r="C68" s="2" t="s">
        <v>431</v>
      </c>
      <c r="D68" s="4">
        <v>66</v>
      </c>
      <c r="E68" s="2" t="s">
        <v>133</v>
      </c>
      <c r="F68" s="30" t="s">
        <v>2895</v>
      </c>
      <c r="G68" t="s">
        <v>3110</v>
      </c>
      <c r="H68" t="s">
        <v>1378</v>
      </c>
      <c r="I68" t="s">
        <v>1876</v>
      </c>
    </row>
    <row r="69" spans="1:9" ht="14.45" customHeight="1" x14ac:dyDescent="0.25">
      <c r="A69" s="6" t="s">
        <v>134</v>
      </c>
      <c r="B69" s="2" t="s">
        <v>134</v>
      </c>
      <c r="C69" s="2" t="s">
        <v>431</v>
      </c>
      <c r="D69" s="4">
        <v>67</v>
      </c>
      <c r="E69" s="2" t="s">
        <v>135</v>
      </c>
      <c r="F69" s="30" t="s">
        <v>2895</v>
      </c>
      <c r="G69" t="s">
        <v>3111</v>
      </c>
      <c r="H69" t="s">
        <v>1379</v>
      </c>
      <c r="I69" t="s">
        <v>1877</v>
      </c>
    </row>
    <row r="70" spans="1:9" ht="14.45" customHeight="1" x14ac:dyDescent="0.25">
      <c r="A70" s="6" t="s">
        <v>136</v>
      </c>
      <c r="B70" s="2" t="s">
        <v>136</v>
      </c>
      <c r="C70" s="2" t="s">
        <v>431</v>
      </c>
      <c r="D70" s="4">
        <v>68</v>
      </c>
      <c r="E70" s="2" t="s">
        <v>137</v>
      </c>
      <c r="F70" s="30" t="s">
        <v>2895</v>
      </c>
      <c r="G70" t="s">
        <v>3112</v>
      </c>
      <c r="H70" t="s">
        <v>1380</v>
      </c>
      <c r="I70" t="s">
        <v>1878</v>
      </c>
    </row>
    <row r="71" spans="1:9" ht="14.45" customHeight="1" x14ac:dyDescent="0.25">
      <c r="A71" s="6" t="s">
        <v>138</v>
      </c>
      <c r="B71" s="2" t="s">
        <v>138</v>
      </c>
      <c r="C71" s="2" t="s">
        <v>431</v>
      </c>
      <c r="D71" s="4">
        <v>69</v>
      </c>
      <c r="E71" s="2" t="s">
        <v>139</v>
      </c>
      <c r="F71" s="30" t="s">
        <v>2895</v>
      </c>
      <c r="G71" t="s">
        <v>3113</v>
      </c>
      <c r="H71" t="s">
        <v>1381</v>
      </c>
      <c r="I71" t="s">
        <v>1879</v>
      </c>
    </row>
    <row r="72" spans="1:9" ht="14.45" customHeight="1" x14ac:dyDescent="0.25">
      <c r="A72" s="6" t="s">
        <v>140</v>
      </c>
      <c r="B72" s="2" t="s">
        <v>140</v>
      </c>
      <c r="C72" s="2" t="s">
        <v>431</v>
      </c>
      <c r="D72" s="4">
        <v>70</v>
      </c>
      <c r="E72" s="2" t="s">
        <v>141</v>
      </c>
      <c r="F72" s="30" t="s">
        <v>2895</v>
      </c>
      <c r="G72" t="s">
        <v>3114</v>
      </c>
      <c r="H72" t="s">
        <v>1382</v>
      </c>
      <c r="I72" t="s">
        <v>1880</v>
      </c>
    </row>
    <row r="73" spans="1:9" ht="14.45" customHeight="1" x14ac:dyDescent="0.25">
      <c r="A73" s="6" t="s">
        <v>142</v>
      </c>
      <c r="B73" s="2" t="s">
        <v>142</v>
      </c>
      <c r="C73" s="2" t="s">
        <v>431</v>
      </c>
      <c r="D73" s="4">
        <v>71</v>
      </c>
      <c r="E73" s="2" t="s">
        <v>143</v>
      </c>
      <c r="F73" s="30" t="s">
        <v>2895</v>
      </c>
      <c r="G73" t="s">
        <v>3115</v>
      </c>
      <c r="H73" t="s">
        <v>1383</v>
      </c>
      <c r="I73" t="s">
        <v>1881</v>
      </c>
    </row>
    <row r="74" spans="1:9" ht="14.45" customHeight="1" x14ac:dyDescent="0.25">
      <c r="A74" s="6" t="s">
        <v>144</v>
      </c>
      <c r="B74" s="2" t="s">
        <v>144</v>
      </c>
      <c r="C74" s="2" t="s">
        <v>431</v>
      </c>
      <c r="D74" s="4">
        <v>72</v>
      </c>
      <c r="E74" s="2" t="s">
        <v>145</v>
      </c>
      <c r="F74" s="30" t="s">
        <v>2895</v>
      </c>
      <c r="G74" t="s">
        <v>3116</v>
      </c>
      <c r="H74" t="s">
        <v>1384</v>
      </c>
      <c r="I74" t="s">
        <v>1882</v>
      </c>
    </row>
    <row r="75" spans="1:9" ht="14.45" customHeight="1" x14ac:dyDescent="0.25">
      <c r="A75" s="6" t="s">
        <v>146</v>
      </c>
      <c r="B75" s="2" t="s">
        <v>146</v>
      </c>
      <c r="C75" s="2" t="s">
        <v>431</v>
      </c>
      <c r="D75" s="4">
        <v>73</v>
      </c>
      <c r="E75" s="2" t="s">
        <v>147</v>
      </c>
      <c r="F75" s="30" t="s">
        <v>2895</v>
      </c>
      <c r="G75" t="s">
        <v>3117</v>
      </c>
      <c r="H75" t="s">
        <v>1385</v>
      </c>
      <c r="I75" t="s">
        <v>1883</v>
      </c>
    </row>
    <row r="76" spans="1:9" ht="14.45" customHeight="1" x14ac:dyDescent="0.25">
      <c r="A76" s="6" t="s">
        <v>148</v>
      </c>
      <c r="B76" s="2" t="s">
        <v>148</v>
      </c>
      <c r="C76" s="2" t="s">
        <v>431</v>
      </c>
      <c r="D76" s="4">
        <v>74</v>
      </c>
      <c r="E76" s="2" t="s">
        <v>149</v>
      </c>
      <c r="F76" s="30" t="s">
        <v>2895</v>
      </c>
      <c r="G76" t="s">
        <v>3118</v>
      </c>
      <c r="H76" t="s">
        <v>1386</v>
      </c>
      <c r="I76" t="s">
        <v>1884</v>
      </c>
    </row>
    <row r="77" spans="1:9" ht="14.45" customHeight="1" x14ac:dyDescent="0.25">
      <c r="A77" s="6" t="s">
        <v>150</v>
      </c>
      <c r="B77" s="2" t="s">
        <v>150</v>
      </c>
      <c r="C77" s="2" t="s">
        <v>431</v>
      </c>
      <c r="D77" s="4">
        <v>75</v>
      </c>
      <c r="E77" s="2" t="s">
        <v>151</v>
      </c>
      <c r="F77" s="30" t="s">
        <v>2895</v>
      </c>
      <c r="G77" t="s">
        <v>3119</v>
      </c>
      <c r="H77" t="s">
        <v>1387</v>
      </c>
      <c r="I77" t="s">
        <v>1885</v>
      </c>
    </row>
    <row r="78" spans="1:9" ht="14.45" customHeight="1" x14ac:dyDescent="0.25">
      <c r="A78" s="6" t="s">
        <v>152</v>
      </c>
      <c r="B78" s="2" t="s">
        <v>152</v>
      </c>
      <c r="C78" s="2" t="s">
        <v>431</v>
      </c>
      <c r="D78" s="4">
        <v>76</v>
      </c>
      <c r="E78" s="2" t="s">
        <v>153</v>
      </c>
      <c r="F78" s="30" t="s">
        <v>2895</v>
      </c>
      <c r="G78" t="s">
        <v>3120</v>
      </c>
      <c r="H78" t="s">
        <v>1388</v>
      </c>
      <c r="I78" t="s">
        <v>1886</v>
      </c>
    </row>
    <row r="79" spans="1:9" ht="14.45" customHeight="1" x14ac:dyDescent="0.25">
      <c r="A79" s="6" t="s">
        <v>154</v>
      </c>
      <c r="B79" s="2" t="s">
        <v>154</v>
      </c>
      <c r="C79" s="2" t="s">
        <v>431</v>
      </c>
      <c r="D79" s="4">
        <v>77</v>
      </c>
      <c r="E79" s="2" t="s">
        <v>155</v>
      </c>
      <c r="F79" s="30" t="s">
        <v>2895</v>
      </c>
      <c r="G79" t="s">
        <v>3121</v>
      </c>
      <c r="H79" t="s">
        <v>1389</v>
      </c>
      <c r="I79" t="s">
        <v>1887</v>
      </c>
    </row>
    <row r="80" spans="1:9" ht="14.45" customHeight="1" x14ac:dyDescent="0.25">
      <c r="A80" s="6" t="s">
        <v>156</v>
      </c>
      <c r="B80" s="2" t="s">
        <v>156</v>
      </c>
      <c r="C80" s="2" t="s">
        <v>431</v>
      </c>
      <c r="D80" s="4">
        <v>78</v>
      </c>
      <c r="E80" s="2" t="s">
        <v>157</v>
      </c>
      <c r="F80" s="30" t="s">
        <v>2895</v>
      </c>
      <c r="G80" t="s">
        <v>3122</v>
      </c>
      <c r="H80" t="s">
        <v>1390</v>
      </c>
      <c r="I80" t="s">
        <v>1888</v>
      </c>
    </row>
    <row r="81" spans="1:9" ht="14.45" customHeight="1" x14ac:dyDescent="0.25">
      <c r="A81" s="6" t="s">
        <v>158</v>
      </c>
      <c r="B81" s="2" t="s">
        <v>158</v>
      </c>
      <c r="C81" s="2" t="s">
        <v>431</v>
      </c>
      <c r="D81" s="4">
        <v>79</v>
      </c>
      <c r="E81" s="2" t="s">
        <v>159</v>
      </c>
      <c r="F81" s="30" t="s">
        <v>2895</v>
      </c>
      <c r="G81" t="s">
        <v>3123</v>
      </c>
      <c r="H81" t="s">
        <v>1391</v>
      </c>
      <c r="I81" t="s">
        <v>1889</v>
      </c>
    </row>
    <row r="82" spans="1:9" ht="14.45" customHeight="1" x14ac:dyDescent="0.25">
      <c r="A82" s="6" t="s">
        <v>160</v>
      </c>
      <c r="B82" s="2" t="s">
        <v>160</v>
      </c>
      <c r="C82" s="2" t="s">
        <v>431</v>
      </c>
      <c r="D82" s="4">
        <v>80</v>
      </c>
      <c r="E82" s="2" t="s">
        <v>161</v>
      </c>
      <c r="F82" s="30" t="s">
        <v>2895</v>
      </c>
      <c r="G82" t="s">
        <v>3124</v>
      </c>
      <c r="H82" t="s">
        <v>1392</v>
      </c>
      <c r="I82" t="s">
        <v>1890</v>
      </c>
    </row>
    <row r="83" spans="1:9" ht="14.45" customHeight="1" x14ac:dyDescent="0.25">
      <c r="A83" s="6" t="s">
        <v>162</v>
      </c>
      <c r="B83" s="2" t="s">
        <v>162</v>
      </c>
      <c r="C83" s="2" t="s">
        <v>431</v>
      </c>
      <c r="D83" s="4">
        <v>81</v>
      </c>
      <c r="E83" s="2" t="s">
        <v>163</v>
      </c>
      <c r="F83" s="30" t="s">
        <v>2895</v>
      </c>
      <c r="G83" t="s">
        <v>3125</v>
      </c>
      <c r="H83" t="s">
        <v>1393</v>
      </c>
      <c r="I83" t="s">
        <v>1891</v>
      </c>
    </row>
    <row r="84" spans="1:9" ht="14.45" customHeight="1" x14ac:dyDescent="0.25">
      <c r="A84" s="6" t="s">
        <v>164</v>
      </c>
      <c r="B84" s="2" t="s">
        <v>164</v>
      </c>
      <c r="C84" s="2" t="s">
        <v>431</v>
      </c>
      <c r="D84" s="4">
        <v>82</v>
      </c>
      <c r="E84" s="2" t="s">
        <v>165</v>
      </c>
      <c r="F84" s="30" t="s">
        <v>2895</v>
      </c>
      <c r="G84" t="s">
        <v>3126</v>
      </c>
      <c r="H84" t="s">
        <v>1394</v>
      </c>
      <c r="I84" t="s">
        <v>1892</v>
      </c>
    </row>
    <row r="85" spans="1:9" ht="14.45" customHeight="1" x14ac:dyDescent="0.25">
      <c r="A85" s="6" t="s">
        <v>166</v>
      </c>
      <c r="B85" s="2" t="s">
        <v>166</v>
      </c>
      <c r="C85" s="2" t="s">
        <v>431</v>
      </c>
      <c r="D85" s="4">
        <v>83</v>
      </c>
      <c r="E85" s="2" t="s">
        <v>167</v>
      </c>
      <c r="F85" s="30" t="s">
        <v>2895</v>
      </c>
      <c r="G85" t="s">
        <v>3127</v>
      </c>
      <c r="H85" t="s">
        <v>1395</v>
      </c>
      <c r="I85" t="s">
        <v>1893</v>
      </c>
    </row>
    <row r="86" spans="1:9" ht="14.45" customHeight="1" x14ac:dyDescent="0.25">
      <c r="A86" s="6" t="s">
        <v>168</v>
      </c>
      <c r="B86" s="2" t="s">
        <v>168</v>
      </c>
      <c r="C86" s="2" t="s">
        <v>431</v>
      </c>
      <c r="D86" s="4">
        <v>84</v>
      </c>
      <c r="E86" s="2" t="s">
        <v>169</v>
      </c>
      <c r="F86" s="30" t="s">
        <v>2895</v>
      </c>
      <c r="G86" t="s">
        <v>3128</v>
      </c>
      <c r="H86" t="s">
        <v>1396</v>
      </c>
      <c r="I86" t="s">
        <v>1894</v>
      </c>
    </row>
    <row r="87" spans="1:9" ht="14.45" customHeight="1" x14ac:dyDescent="0.25">
      <c r="A87" s="6" t="s">
        <v>170</v>
      </c>
      <c r="B87" s="2" t="s">
        <v>170</v>
      </c>
      <c r="C87" s="2" t="s">
        <v>431</v>
      </c>
      <c r="D87" s="4">
        <v>85</v>
      </c>
      <c r="E87" s="2" t="s">
        <v>171</v>
      </c>
      <c r="F87" s="30" t="s">
        <v>2895</v>
      </c>
      <c r="G87" t="s">
        <v>3129</v>
      </c>
      <c r="H87" t="s">
        <v>1397</v>
      </c>
      <c r="I87" t="s">
        <v>1895</v>
      </c>
    </row>
    <row r="88" spans="1:9" ht="14.45" customHeight="1" x14ac:dyDescent="0.25">
      <c r="A88" s="6" t="s">
        <v>172</v>
      </c>
      <c r="B88" s="2" t="s">
        <v>172</v>
      </c>
      <c r="C88" s="2" t="s">
        <v>431</v>
      </c>
      <c r="D88" s="4">
        <v>86</v>
      </c>
      <c r="E88" s="2" t="s">
        <v>173</v>
      </c>
      <c r="F88" s="30" t="s">
        <v>2895</v>
      </c>
      <c r="G88" t="s">
        <v>3130</v>
      </c>
      <c r="H88" t="s">
        <v>1398</v>
      </c>
      <c r="I88" t="s">
        <v>1896</v>
      </c>
    </row>
    <row r="89" spans="1:9" ht="14.45" customHeight="1" x14ac:dyDescent="0.25">
      <c r="A89" s="6" t="s">
        <v>174</v>
      </c>
      <c r="B89" s="2" t="s">
        <v>174</v>
      </c>
      <c r="C89" s="2" t="s">
        <v>431</v>
      </c>
      <c r="D89" s="4">
        <v>87</v>
      </c>
      <c r="E89" s="2" t="s">
        <v>175</v>
      </c>
      <c r="F89" s="30" t="s">
        <v>2895</v>
      </c>
      <c r="G89" t="s">
        <v>3131</v>
      </c>
      <c r="H89" t="s">
        <v>1399</v>
      </c>
      <c r="I89" t="s">
        <v>1897</v>
      </c>
    </row>
    <row r="90" spans="1:9" ht="14.45" customHeight="1" x14ac:dyDescent="0.25">
      <c r="A90" s="6" t="s">
        <v>176</v>
      </c>
      <c r="B90" s="2" t="s">
        <v>176</v>
      </c>
      <c r="C90" s="2" t="s">
        <v>431</v>
      </c>
      <c r="D90" s="4">
        <v>88</v>
      </c>
      <c r="E90" s="2" t="s">
        <v>177</v>
      </c>
      <c r="F90" s="30" t="s">
        <v>2895</v>
      </c>
      <c r="G90" t="s">
        <v>3132</v>
      </c>
      <c r="H90" t="s">
        <v>1400</v>
      </c>
      <c r="I90" t="s">
        <v>1898</v>
      </c>
    </row>
    <row r="91" spans="1:9" ht="14.45" customHeight="1" x14ac:dyDescent="0.25">
      <c r="A91" s="6" t="s">
        <v>178</v>
      </c>
      <c r="B91" s="2" t="s">
        <v>178</v>
      </c>
      <c r="C91" s="2" t="s">
        <v>431</v>
      </c>
      <c r="D91" s="4">
        <v>89</v>
      </c>
      <c r="E91" s="2" t="s">
        <v>179</v>
      </c>
      <c r="F91" s="30" t="s">
        <v>2895</v>
      </c>
      <c r="G91" t="s">
        <v>3133</v>
      </c>
      <c r="H91" t="s">
        <v>1401</v>
      </c>
      <c r="I91" t="s">
        <v>1899</v>
      </c>
    </row>
    <row r="92" spans="1:9" ht="14.45" customHeight="1" x14ac:dyDescent="0.25">
      <c r="A92" s="6" t="s">
        <v>180</v>
      </c>
      <c r="B92" s="2" t="s">
        <v>180</v>
      </c>
      <c r="C92" s="2" t="s">
        <v>431</v>
      </c>
      <c r="D92" s="4">
        <v>90</v>
      </c>
      <c r="E92" s="2" t="s">
        <v>181</v>
      </c>
      <c r="F92" s="30" t="s">
        <v>2895</v>
      </c>
      <c r="G92" t="s">
        <v>3134</v>
      </c>
      <c r="H92" t="s">
        <v>1402</v>
      </c>
      <c r="I92" t="s">
        <v>1900</v>
      </c>
    </row>
    <row r="93" spans="1:9" ht="14.45" customHeight="1" x14ac:dyDescent="0.25">
      <c r="A93" s="6" t="s">
        <v>182</v>
      </c>
      <c r="B93" s="2" t="s">
        <v>182</v>
      </c>
      <c r="C93" s="2" t="s">
        <v>431</v>
      </c>
      <c r="D93" s="4">
        <v>91</v>
      </c>
      <c r="E93" s="2" t="s">
        <v>183</v>
      </c>
      <c r="F93" s="30" t="s">
        <v>2895</v>
      </c>
      <c r="G93" t="s">
        <v>3135</v>
      </c>
      <c r="H93" t="s">
        <v>1403</v>
      </c>
      <c r="I93" t="s">
        <v>1901</v>
      </c>
    </row>
    <row r="94" spans="1:9" ht="14.45" customHeight="1" x14ac:dyDescent="0.25">
      <c r="A94" s="6" t="s">
        <v>184</v>
      </c>
      <c r="B94" s="2" t="s">
        <v>184</v>
      </c>
      <c r="C94" s="2" t="s">
        <v>431</v>
      </c>
      <c r="D94" s="4">
        <v>92</v>
      </c>
      <c r="E94" s="2" t="s">
        <v>185</v>
      </c>
      <c r="F94" s="30" t="s">
        <v>2895</v>
      </c>
      <c r="G94" t="s">
        <v>3136</v>
      </c>
      <c r="H94" t="s">
        <v>1404</v>
      </c>
      <c r="I94" t="s">
        <v>1902</v>
      </c>
    </row>
    <row r="95" spans="1:9" ht="14.45" customHeight="1" x14ac:dyDescent="0.25">
      <c r="A95" s="6" t="s">
        <v>186</v>
      </c>
      <c r="B95" s="2" t="s">
        <v>186</v>
      </c>
      <c r="C95" s="2" t="s">
        <v>431</v>
      </c>
      <c r="D95" s="4">
        <v>93</v>
      </c>
      <c r="E95" s="2" t="s">
        <v>187</v>
      </c>
      <c r="F95" s="30" t="s">
        <v>2895</v>
      </c>
      <c r="G95" t="s">
        <v>3137</v>
      </c>
      <c r="H95" t="s">
        <v>1405</v>
      </c>
      <c r="I95" t="s">
        <v>1903</v>
      </c>
    </row>
    <row r="96" spans="1:9" ht="14.45" customHeight="1" x14ac:dyDescent="0.25">
      <c r="A96" s="6" t="s">
        <v>188</v>
      </c>
      <c r="B96" s="2" t="s">
        <v>188</v>
      </c>
      <c r="C96" s="2" t="s">
        <v>431</v>
      </c>
      <c r="D96" s="4">
        <v>94</v>
      </c>
      <c r="E96" s="2" t="s">
        <v>189</v>
      </c>
      <c r="F96" s="30" t="s">
        <v>2895</v>
      </c>
      <c r="G96" t="s">
        <v>3138</v>
      </c>
      <c r="H96" t="s">
        <v>1406</v>
      </c>
      <c r="I96" t="s">
        <v>1904</v>
      </c>
    </row>
    <row r="97" spans="1:9" ht="14.45" customHeight="1" x14ac:dyDescent="0.25">
      <c r="A97" s="6" t="s">
        <v>190</v>
      </c>
      <c r="B97" s="2" t="s">
        <v>190</v>
      </c>
      <c r="C97" s="2" t="s">
        <v>431</v>
      </c>
      <c r="D97" s="4">
        <v>95</v>
      </c>
      <c r="E97" s="2" t="s">
        <v>191</v>
      </c>
      <c r="F97" s="30" t="s">
        <v>2895</v>
      </c>
      <c r="G97" t="s">
        <v>3139</v>
      </c>
      <c r="H97" t="s">
        <v>1407</v>
      </c>
      <c r="I97" t="s">
        <v>1905</v>
      </c>
    </row>
    <row r="98" spans="1:9" ht="14.45" customHeight="1" x14ac:dyDescent="0.25">
      <c r="A98" s="6" t="s">
        <v>192</v>
      </c>
      <c r="B98" s="2" t="s">
        <v>192</v>
      </c>
      <c r="C98" s="2" t="s">
        <v>431</v>
      </c>
      <c r="D98" s="4">
        <v>96</v>
      </c>
      <c r="E98" s="2" t="s">
        <v>193</v>
      </c>
      <c r="F98" s="30" t="s">
        <v>2895</v>
      </c>
      <c r="G98" t="s">
        <v>3140</v>
      </c>
      <c r="H98" t="s">
        <v>1408</v>
      </c>
      <c r="I98" t="s">
        <v>1906</v>
      </c>
    </row>
    <row r="99" spans="1:9" ht="14.45" customHeight="1" x14ac:dyDescent="0.25">
      <c r="A99" s="6" t="s">
        <v>194</v>
      </c>
      <c r="B99" s="2" t="s">
        <v>194</v>
      </c>
      <c r="C99" s="2" t="s">
        <v>431</v>
      </c>
      <c r="D99" s="4">
        <v>97</v>
      </c>
      <c r="E99" s="2" t="s">
        <v>195</v>
      </c>
      <c r="F99" s="30" t="s">
        <v>2895</v>
      </c>
      <c r="G99" t="s">
        <v>3141</v>
      </c>
      <c r="H99" t="s">
        <v>1409</v>
      </c>
      <c r="I99" t="s">
        <v>1907</v>
      </c>
    </row>
    <row r="100" spans="1:9" ht="14.45" customHeight="1" x14ac:dyDescent="0.25">
      <c r="A100" s="6" t="s">
        <v>196</v>
      </c>
      <c r="B100" s="2" t="s">
        <v>196</v>
      </c>
      <c r="C100" s="2" t="s">
        <v>431</v>
      </c>
      <c r="D100" s="4">
        <v>98</v>
      </c>
      <c r="E100" s="2" t="s">
        <v>197</v>
      </c>
      <c r="F100" s="30" t="s">
        <v>2895</v>
      </c>
      <c r="G100" t="s">
        <v>3142</v>
      </c>
      <c r="H100" t="s">
        <v>1410</v>
      </c>
      <c r="I100" t="s">
        <v>1908</v>
      </c>
    </row>
    <row r="101" spans="1:9" ht="14.45" customHeight="1" x14ac:dyDescent="0.25">
      <c r="A101" s="6" t="s">
        <v>198</v>
      </c>
      <c r="B101" s="2" t="s">
        <v>198</v>
      </c>
      <c r="C101" s="2" t="s">
        <v>431</v>
      </c>
      <c r="D101" s="4">
        <v>99</v>
      </c>
      <c r="E101" s="2" t="s">
        <v>199</v>
      </c>
      <c r="F101" s="30" t="s">
        <v>2895</v>
      </c>
      <c r="G101" t="s">
        <v>3143</v>
      </c>
      <c r="H101" t="s">
        <v>1411</v>
      </c>
      <c r="I101" t="s">
        <v>1909</v>
      </c>
    </row>
    <row r="102" spans="1:9" ht="14.45" customHeight="1" x14ac:dyDescent="0.25">
      <c r="A102" s="6" t="s">
        <v>200</v>
      </c>
      <c r="B102" s="2" t="s">
        <v>200</v>
      </c>
      <c r="C102" s="2" t="s">
        <v>431</v>
      </c>
      <c r="D102" s="4">
        <v>100</v>
      </c>
      <c r="E102" s="2" t="s">
        <v>201</v>
      </c>
      <c r="F102" s="30" t="s">
        <v>2895</v>
      </c>
      <c r="G102" t="s">
        <v>3144</v>
      </c>
      <c r="H102" t="s">
        <v>1412</v>
      </c>
      <c r="I102" t="s">
        <v>1910</v>
      </c>
    </row>
    <row r="103" spans="1:9" ht="14.45" customHeight="1" x14ac:dyDescent="0.25">
      <c r="A103" s="6" t="s">
        <v>202</v>
      </c>
      <c r="B103" s="2" t="s">
        <v>202</v>
      </c>
      <c r="C103" s="2" t="s">
        <v>431</v>
      </c>
      <c r="D103" s="4">
        <v>101</v>
      </c>
      <c r="E103" s="2" t="s">
        <v>203</v>
      </c>
      <c r="F103" s="30" t="s">
        <v>2895</v>
      </c>
      <c r="G103" t="s">
        <v>3145</v>
      </c>
      <c r="H103" t="s">
        <v>1413</v>
      </c>
      <c r="I103" t="s">
        <v>1911</v>
      </c>
    </row>
    <row r="104" spans="1:9" ht="14.45" customHeight="1" x14ac:dyDescent="0.25">
      <c r="A104" s="6" t="s">
        <v>204</v>
      </c>
      <c r="B104" s="2" t="s">
        <v>204</v>
      </c>
      <c r="C104" s="2" t="s">
        <v>431</v>
      </c>
      <c r="D104" s="4">
        <v>102</v>
      </c>
      <c r="E104" s="2" t="s">
        <v>205</v>
      </c>
      <c r="F104" s="30" t="s">
        <v>2895</v>
      </c>
      <c r="G104" t="s">
        <v>3146</v>
      </c>
      <c r="H104" t="s">
        <v>1414</v>
      </c>
      <c r="I104" t="s">
        <v>1912</v>
      </c>
    </row>
    <row r="105" spans="1:9" ht="14.45" customHeight="1" x14ac:dyDescent="0.25">
      <c r="A105" s="6" t="s">
        <v>206</v>
      </c>
      <c r="B105" s="2" t="s">
        <v>206</v>
      </c>
      <c r="C105" s="2" t="s">
        <v>431</v>
      </c>
      <c r="D105" s="4">
        <v>103</v>
      </c>
      <c r="E105" s="2" t="s">
        <v>207</v>
      </c>
      <c r="F105" s="30" t="s">
        <v>2895</v>
      </c>
      <c r="G105" t="s">
        <v>3147</v>
      </c>
      <c r="H105" t="s">
        <v>1415</v>
      </c>
      <c r="I105" t="s">
        <v>1913</v>
      </c>
    </row>
    <row r="106" spans="1:9" ht="14.45" customHeight="1" x14ac:dyDescent="0.25">
      <c r="A106" s="6" t="s">
        <v>208</v>
      </c>
      <c r="B106" s="2" t="s">
        <v>208</v>
      </c>
      <c r="C106" s="2" t="s">
        <v>431</v>
      </c>
      <c r="D106" s="4">
        <v>104</v>
      </c>
      <c r="E106" s="2" t="s">
        <v>209</v>
      </c>
      <c r="F106" s="30" t="s">
        <v>2895</v>
      </c>
      <c r="G106" t="s">
        <v>3148</v>
      </c>
      <c r="H106" t="s">
        <v>1416</v>
      </c>
      <c r="I106" t="s">
        <v>1914</v>
      </c>
    </row>
    <row r="107" spans="1:9" ht="14.45" customHeight="1" x14ac:dyDescent="0.25">
      <c r="A107" s="6" t="s">
        <v>210</v>
      </c>
      <c r="B107" s="2" t="s">
        <v>210</v>
      </c>
      <c r="C107" s="2" t="s">
        <v>431</v>
      </c>
      <c r="D107" s="4">
        <v>105</v>
      </c>
      <c r="E107" s="2" t="s">
        <v>211</v>
      </c>
      <c r="F107" s="30" t="s">
        <v>2895</v>
      </c>
      <c r="G107" t="s">
        <v>3149</v>
      </c>
      <c r="H107" t="s">
        <v>1417</v>
      </c>
      <c r="I107" t="s">
        <v>1915</v>
      </c>
    </row>
    <row r="108" spans="1:9" ht="14.45" customHeight="1" x14ac:dyDescent="0.25">
      <c r="A108" s="6" t="s">
        <v>212</v>
      </c>
      <c r="B108" s="2" t="s">
        <v>212</v>
      </c>
      <c r="C108" s="2" t="s">
        <v>431</v>
      </c>
      <c r="D108" s="4">
        <v>106</v>
      </c>
      <c r="E108" s="2" t="s">
        <v>213</v>
      </c>
      <c r="F108" s="30" t="s">
        <v>2895</v>
      </c>
      <c r="G108" t="s">
        <v>3150</v>
      </c>
      <c r="H108" t="s">
        <v>1418</v>
      </c>
      <c r="I108" t="s">
        <v>1916</v>
      </c>
    </row>
    <row r="109" spans="1:9" ht="14.45" customHeight="1" x14ac:dyDescent="0.25">
      <c r="A109" s="6" t="s">
        <v>214</v>
      </c>
      <c r="B109" s="2" t="s">
        <v>214</v>
      </c>
      <c r="C109" s="2" t="s">
        <v>431</v>
      </c>
      <c r="D109" s="4">
        <v>107</v>
      </c>
      <c r="E109" s="2" t="s">
        <v>215</v>
      </c>
      <c r="F109" s="30" t="s">
        <v>2895</v>
      </c>
      <c r="G109" t="s">
        <v>3151</v>
      </c>
      <c r="H109" t="s">
        <v>1419</v>
      </c>
      <c r="I109" t="s">
        <v>1917</v>
      </c>
    </row>
    <row r="110" spans="1:9" ht="14.45" customHeight="1" x14ac:dyDescent="0.25">
      <c r="A110" s="6" t="s">
        <v>216</v>
      </c>
      <c r="B110" s="2" t="s">
        <v>216</v>
      </c>
      <c r="C110" s="2" t="s">
        <v>431</v>
      </c>
      <c r="D110" s="4">
        <v>108</v>
      </c>
      <c r="E110" s="2" t="s">
        <v>217</v>
      </c>
      <c r="F110" s="30" t="s">
        <v>2895</v>
      </c>
      <c r="G110" t="s">
        <v>3152</v>
      </c>
      <c r="H110" t="s">
        <v>1420</v>
      </c>
      <c r="I110" t="s">
        <v>1918</v>
      </c>
    </row>
    <row r="111" spans="1:9" ht="14.45" customHeight="1" x14ac:dyDescent="0.25">
      <c r="A111" s="6" t="s">
        <v>218</v>
      </c>
      <c r="B111" s="2" t="s">
        <v>218</v>
      </c>
      <c r="C111" s="2" t="s">
        <v>431</v>
      </c>
      <c r="D111" s="4">
        <v>109</v>
      </c>
      <c r="E111" s="2" t="s">
        <v>219</v>
      </c>
      <c r="F111" s="30" t="s">
        <v>2895</v>
      </c>
      <c r="G111" t="s">
        <v>3153</v>
      </c>
      <c r="H111" t="s">
        <v>1421</v>
      </c>
      <c r="I111" t="s">
        <v>1919</v>
      </c>
    </row>
    <row r="112" spans="1:9" ht="14.45" customHeight="1" x14ac:dyDescent="0.25">
      <c r="A112" s="6" t="s">
        <v>220</v>
      </c>
      <c r="B112" s="2" t="s">
        <v>220</v>
      </c>
      <c r="C112" s="2" t="s">
        <v>431</v>
      </c>
      <c r="D112" s="4">
        <v>110</v>
      </c>
      <c r="E112" s="2" t="s">
        <v>221</v>
      </c>
      <c r="F112" s="30" t="s">
        <v>2895</v>
      </c>
      <c r="G112" t="s">
        <v>3154</v>
      </c>
      <c r="H112" t="s">
        <v>1422</v>
      </c>
      <c r="I112" t="s">
        <v>1920</v>
      </c>
    </row>
    <row r="113" spans="1:9" ht="14.45" customHeight="1" x14ac:dyDescent="0.25">
      <c r="A113" s="6" t="s">
        <v>222</v>
      </c>
      <c r="B113" s="2" t="s">
        <v>222</v>
      </c>
      <c r="C113" s="2" t="s">
        <v>431</v>
      </c>
      <c r="D113" s="4">
        <v>111</v>
      </c>
      <c r="E113" s="2" t="s">
        <v>223</v>
      </c>
      <c r="F113" s="30" t="s">
        <v>2895</v>
      </c>
      <c r="G113" t="s">
        <v>3155</v>
      </c>
      <c r="H113" t="s">
        <v>1423</v>
      </c>
      <c r="I113" t="s">
        <v>1921</v>
      </c>
    </row>
    <row r="114" spans="1:9" ht="14.45" customHeight="1" x14ac:dyDescent="0.25">
      <c r="A114" s="6" t="s">
        <v>224</v>
      </c>
      <c r="B114" s="2" t="s">
        <v>224</v>
      </c>
      <c r="C114" s="2" t="s">
        <v>431</v>
      </c>
      <c r="D114" s="4">
        <v>112</v>
      </c>
      <c r="E114" s="2" t="s">
        <v>225</v>
      </c>
      <c r="F114" s="30" t="s">
        <v>2895</v>
      </c>
      <c r="G114" t="s">
        <v>3156</v>
      </c>
      <c r="H114" t="s">
        <v>1424</v>
      </c>
      <c r="I114" t="s">
        <v>1922</v>
      </c>
    </row>
    <row r="115" spans="1:9" ht="14.45" customHeight="1" x14ac:dyDescent="0.25">
      <c r="A115" s="6" t="s">
        <v>226</v>
      </c>
      <c r="B115" s="2" t="s">
        <v>226</v>
      </c>
      <c r="C115" s="2" t="s">
        <v>431</v>
      </c>
      <c r="D115" s="4">
        <v>113</v>
      </c>
      <c r="E115" s="2" t="s">
        <v>227</v>
      </c>
      <c r="F115" s="30" t="s">
        <v>2895</v>
      </c>
      <c r="G115" t="s">
        <v>3157</v>
      </c>
      <c r="H115" t="s">
        <v>1425</v>
      </c>
      <c r="I115" t="s">
        <v>1923</v>
      </c>
    </row>
    <row r="116" spans="1:9" ht="14.45" customHeight="1" x14ac:dyDescent="0.25">
      <c r="A116" s="6" t="s">
        <v>228</v>
      </c>
      <c r="B116" s="2" t="s">
        <v>228</v>
      </c>
      <c r="C116" s="2" t="s">
        <v>431</v>
      </c>
      <c r="D116" s="4">
        <v>114</v>
      </c>
      <c r="E116" s="2" t="s">
        <v>229</v>
      </c>
      <c r="F116" s="30" t="s">
        <v>2895</v>
      </c>
      <c r="G116" t="s">
        <v>3158</v>
      </c>
      <c r="H116" t="s">
        <v>1426</v>
      </c>
      <c r="I116" t="s">
        <v>1924</v>
      </c>
    </row>
    <row r="117" spans="1:9" ht="14.45" customHeight="1" x14ac:dyDescent="0.25">
      <c r="A117" s="6" t="s">
        <v>230</v>
      </c>
      <c r="B117" s="2" t="s">
        <v>230</v>
      </c>
      <c r="C117" s="2" t="s">
        <v>431</v>
      </c>
      <c r="D117" s="4">
        <v>115</v>
      </c>
      <c r="E117" s="2" t="s">
        <v>231</v>
      </c>
      <c r="F117" s="30" t="s">
        <v>2895</v>
      </c>
      <c r="G117" t="s">
        <v>3159</v>
      </c>
      <c r="H117" t="s">
        <v>1427</v>
      </c>
      <c r="I117" t="s">
        <v>1925</v>
      </c>
    </row>
    <row r="118" spans="1:9" ht="14.45" customHeight="1" x14ac:dyDescent="0.25">
      <c r="A118" s="6" t="s">
        <v>232</v>
      </c>
      <c r="B118" s="2" t="s">
        <v>232</v>
      </c>
      <c r="C118" s="2" t="s">
        <v>431</v>
      </c>
      <c r="D118" s="4">
        <v>116</v>
      </c>
      <c r="E118" s="2" t="s">
        <v>233</v>
      </c>
      <c r="F118" s="30" t="s">
        <v>2895</v>
      </c>
      <c r="G118" t="s">
        <v>3160</v>
      </c>
      <c r="H118" t="s">
        <v>1428</v>
      </c>
      <c r="I118" t="s">
        <v>1926</v>
      </c>
    </row>
    <row r="119" spans="1:9" ht="14.45" customHeight="1" x14ac:dyDescent="0.25">
      <c r="A119" s="6" t="s">
        <v>234</v>
      </c>
      <c r="B119" s="2" t="s">
        <v>234</v>
      </c>
      <c r="C119" s="2" t="s">
        <v>431</v>
      </c>
      <c r="D119" s="4">
        <v>117</v>
      </c>
      <c r="E119" s="2" t="s">
        <v>235</v>
      </c>
      <c r="F119" s="30" t="s">
        <v>2895</v>
      </c>
      <c r="G119" t="s">
        <v>3161</v>
      </c>
      <c r="H119" t="s">
        <v>1429</v>
      </c>
      <c r="I119" t="s">
        <v>1927</v>
      </c>
    </row>
    <row r="120" spans="1:9" ht="14.45" customHeight="1" x14ac:dyDescent="0.25">
      <c r="A120" s="6" t="s">
        <v>236</v>
      </c>
      <c r="B120" s="2" t="s">
        <v>236</v>
      </c>
      <c r="C120" s="2" t="s">
        <v>431</v>
      </c>
      <c r="D120" s="4">
        <v>118</v>
      </c>
      <c r="E120" s="2" t="s">
        <v>237</v>
      </c>
      <c r="F120" s="30" t="s">
        <v>2895</v>
      </c>
      <c r="G120" t="s">
        <v>3162</v>
      </c>
      <c r="H120" t="s">
        <v>1430</v>
      </c>
      <c r="I120" t="s">
        <v>1928</v>
      </c>
    </row>
    <row r="121" spans="1:9" ht="14.45" customHeight="1" x14ac:dyDescent="0.25">
      <c r="A121" s="6" t="s">
        <v>238</v>
      </c>
      <c r="B121" s="2" t="s">
        <v>238</v>
      </c>
      <c r="C121" s="2" t="s">
        <v>431</v>
      </c>
      <c r="D121" s="4">
        <v>119</v>
      </c>
      <c r="E121" s="2" t="s">
        <v>239</v>
      </c>
      <c r="F121" s="30" t="s">
        <v>2895</v>
      </c>
      <c r="G121" t="s">
        <v>3163</v>
      </c>
      <c r="H121" t="s">
        <v>1431</v>
      </c>
      <c r="I121" t="s">
        <v>1929</v>
      </c>
    </row>
    <row r="122" spans="1:9" ht="14.45" customHeight="1" x14ac:dyDescent="0.25">
      <c r="A122" s="6" t="s">
        <v>240</v>
      </c>
      <c r="B122" s="2" t="s">
        <v>240</v>
      </c>
      <c r="C122" s="2" t="s">
        <v>431</v>
      </c>
      <c r="D122" s="4">
        <v>120</v>
      </c>
      <c r="E122" s="2" t="s">
        <v>241</v>
      </c>
      <c r="F122" s="30" t="s">
        <v>2895</v>
      </c>
      <c r="G122" t="s">
        <v>3164</v>
      </c>
      <c r="H122" t="s">
        <v>1432</v>
      </c>
      <c r="I122" t="s">
        <v>1930</v>
      </c>
    </row>
    <row r="123" spans="1:9" ht="14.45" customHeight="1" x14ac:dyDescent="0.25">
      <c r="A123" s="6" t="s">
        <v>242</v>
      </c>
      <c r="B123" s="2" t="s">
        <v>242</v>
      </c>
      <c r="C123" s="2" t="s">
        <v>431</v>
      </c>
      <c r="D123" s="4">
        <v>121</v>
      </c>
      <c r="E123" s="2" t="s">
        <v>243</v>
      </c>
      <c r="F123" s="30" t="s">
        <v>2895</v>
      </c>
      <c r="G123" t="s">
        <v>3165</v>
      </c>
      <c r="H123" t="s">
        <v>1433</v>
      </c>
      <c r="I123" t="s">
        <v>1931</v>
      </c>
    </row>
    <row r="124" spans="1:9" ht="14.45" customHeight="1" x14ac:dyDescent="0.25">
      <c r="A124" s="6" t="s">
        <v>244</v>
      </c>
      <c r="B124" s="2" t="s">
        <v>244</v>
      </c>
      <c r="C124" s="2" t="s">
        <v>431</v>
      </c>
      <c r="D124" s="4">
        <v>122</v>
      </c>
      <c r="E124" s="2" t="s">
        <v>245</v>
      </c>
      <c r="F124" s="30" t="s">
        <v>2895</v>
      </c>
      <c r="G124" t="s">
        <v>3166</v>
      </c>
      <c r="H124" t="s">
        <v>1434</v>
      </c>
      <c r="I124" t="s">
        <v>1932</v>
      </c>
    </row>
    <row r="125" spans="1:9" ht="14.45" customHeight="1" x14ac:dyDescent="0.25">
      <c r="A125" s="6" t="s">
        <v>246</v>
      </c>
      <c r="B125" s="2" t="s">
        <v>246</v>
      </c>
      <c r="C125" s="2" t="s">
        <v>431</v>
      </c>
      <c r="D125" s="4">
        <v>123</v>
      </c>
      <c r="E125" s="2" t="s">
        <v>247</v>
      </c>
      <c r="F125" s="30" t="s">
        <v>2895</v>
      </c>
      <c r="G125" t="s">
        <v>3167</v>
      </c>
      <c r="H125" t="s">
        <v>1435</v>
      </c>
      <c r="I125" t="s">
        <v>1933</v>
      </c>
    </row>
    <row r="126" spans="1:9" ht="14.45" customHeight="1" x14ac:dyDescent="0.25">
      <c r="A126" s="6" t="s">
        <v>248</v>
      </c>
      <c r="B126" s="2" t="s">
        <v>248</v>
      </c>
      <c r="C126" s="2" t="s">
        <v>431</v>
      </c>
      <c r="D126" s="4">
        <v>124</v>
      </c>
      <c r="E126" s="2" t="s">
        <v>249</v>
      </c>
      <c r="F126" s="30" t="s">
        <v>2895</v>
      </c>
      <c r="G126" t="s">
        <v>3168</v>
      </c>
      <c r="H126" t="s">
        <v>1436</v>
      </c>
      <c r="I126" t="s">
        <v>1934</v>
      </c>
    </row>
    <row r="127" spans="1:9" ht="14.45" customHeight="1" x14ac:dyDescent="0.25">
      <c r="A127" s="6" t="s">
        <v>250</v>
      </c>
      <c r="B127" s="2" t="s">
        <v>250</v>
      </c>
      <c r="C127" s="2" t="s">
        <v>431</v>
      </c>
      <c r="D127" s="4">
        <v>125</v>
      </c>
      <c r="E127" s="2" t="s">
        <v>251</v>
      </c>
      <c r="F127" s="30" t="s">
        <v>2895</v>
      </c>
      <c r="G127" t="s">
        <v>3169</v>
      </c>
      <c r="H127" t="s">
        <v>1437</v>
      </c>
      <c r="I127" t="s">
        <v>1935</v>
      </c>
    </row>
    <row r="128" spans="1:9" ht="14.45" customHeight="1" x14ac:dyDescent="0.25">
      <c r="A128" s="6" t="s">
        <v>252</v>
      </c>
      <c r="B128" s="2" t="s">
        <v>252</v>
      </c>
      <c r="C128" s="2" t="s">
        <v>431</v>
      </c>
      <c r="D128" s="4">
        <v>126</v>
      </c>
      <c r="E128" s="2" t="s">
        <v>253</v>
      </c>
      <c r="F128" s="30" t="s">
        <v>2895</v>
      </c>
      <c r="G128" t="s">
        <v>3170</v>
      </c>
      <c r="H128" t="s">
        <v>1438</v>
      </c>
      <c r="I128" t="s">
        <v>1936</v>
      </c>
    </row>
    <row r="129" spans="1:9" ht="14.45" customHeight="1" x14ac:dyDescent="0.25">
      <c r="A129" s="6" t="s">
        <v>254</v>
      </c>
      <c r="B129" s="2" t="s">
        <v>254</v>
      </c>
      <c r="C129" s="2" t="s">
        <v>431</v>
      </c>
      <c r="D129" s="4">
        <v>127</v>
      </c>
      <c r="E129" s="2" t="s">
        <v>255</v>
      </c>
      <c r="F129" s="30" t="s">
        <v>2895</v>
      </c>
      <c r="G129" t="s">
        <v>3171</v>
      </c>
      <c r="H129" t="s">
        <v>1439</v>
      </c>
      <c r="I129" t="s">
        <v>1937</v>
      </c>
    </row>
    <row r="130" spans="1:9" ht="14.45" customHeight="1" x14ac:dyDescent="0.25">
      <c r="A130" s="6" t="s">
        <v>256</v>
      </c>
      <c r="B130" s="2" t="s">
        <v>256</v>
      </c>
      <c r="C130" s="2" t="s">
        <v>431</v>
      </c>
      <c r="D130" s="4">
        <v>128</v>
      </c>
      <c r="E130" s="2" t="s">
        <v>257</v>
      </c>
      <c r="F130" s="30" t="s">
        <v>2895</v>
      </c>
      <c r="G130" t="s">
        <v>3172</v>
      </c>
      <c r="H130" t="s">
        <v>1440</v>
      </c>
      <c r="I130" t="s">
        <v>1938</v>
      </c>
    </row>
    <row r="131" spans="1:9" ht="14.45" customHeight="1" x14ac:dyDescent="0.25">
      <c r="A131" s="6" t="s">
        <v>258</v>
      </c>
      <c r="B131" s="2" t="s">
        <v>258</v>
      </c>
      <c r="C131" s="2" t="s">
        <v>431</v>
      </c>
      <c r="D131" s="4">
        <v>129</v>
      </c>
      <c r="E131" s="2" t="s">
        <v>259</v>
      </c>
      <c r="F131" s="30" t="s">
        <v>2895</v>
      </c>
      <c r="G131" t="s">
        <v>3173</v>
      </c>
      <c r="H131" t="s">
        <v>1441</v>
      </c>
      <c r="I131" t="s">
        <v>1939</v>
      </c>
    </row>
    <row r="132" spans="1:9" ht="14.45" customHeight="1" x14ac:dyDescent="0.25">
      <c r="A132" s="6" t="s">
        <v>260</v>
      </c>
      <c r="B132" s="2" t="s">
        <v>260</v>
      </c>
      <c r="C132" s="2" t="s">
        <v>431</v>
      </c>
      <c r="D132" s="4">
        <v>130</v>
      </c>
      <c r="E132" s="2" t="s">
        <v>261</v>
      </c>
      <c r="F132" s="30" t="s">
        <v>2895</v>
      </c>
      <c r="G132" t="s">
        <v>3174</v>
      </c>
      <c r="H132" t="s">
        <v>1442</v>
      </c>
      <c r="I132" t="s">
        <v>1940</v>
      </c>
    </row>
    <row r="133" spans="1:9" ht="14.45" customHeight="1" x14ac:dyDescent="0.25">
      <c r="A133" s="6" t="s">
        <v>262</v>
      </c>
      <c r="B133" s="2" t="s">
        <v>262</v>
      </c>
      <c r="C133" s="2" t="s">
        <v>431</v>
      </c>
      <c r="D133" s="4">
        <v>131</v>
      </c>
      <c r="E133" s="2" t="s">
        <v>263</v>
      </c>
      <c r="F133" s="30" t="s">
        <v>2895</v>
      </c>
      <c r="G133" t="s">
        <v>3175</v>
      </c>
      <c r="H133" t="s">
        <v>1443</v>
      </c>
      <c r="I133" t="s">
        <v>1941</v>
      </c>
    </row>
    <row r="134" spans="1:9" ht="14.45" customHeight="1" x14ac:dyDescent="0.25">
      <c r="A134" s="6" t="s">
        <v>264</v>
      </c>
      <c r="B134" s="2" t="s">
        <v>264</v>
      </c>
      <c r="C134" s="2" t="s">
        <v>431</v>
      </c>
      <c r="D134" s="4">
        <v>132</v>
      </c>
      <c r="E134" s="2" t="s">
        <v>265</v>
      </c>
      <c r="F134" s="30" t="s">
        <v>2895</v>
      </c>
      <c r="G134" t="s">
        <v>3176</v>
      </c>
      <c r="H134" t="s">
        <v>1444</v>
      </c>
      <c r="I134" t="s">
        <v>1942</v>
      </c>
    </row>
    <row r="135" spans="1:9" ht="14.45" customHeight="1" x14ac:dyDescent="0.25">
      <c r="A135" s="6" t="s">
        <v>266</v>
      </c>
      <c r="B135" s="2" t="s">
        <v>266</v>
      </c>
      <c r="C135" s="2" t="s">
        <v>431</v>
      </c>
      <c r="D135" s="4">
        <v>133</v>
      </c>
      <c r="E135" s="2" t="s">
        <v>267</v>
      </c>
      <c r="F135" s="30" t="s">
        <v>2895</v>
      </c>
      <c r="G135" t="s">
        <v>3177</v>
      </c>
      <c r="H135" t="s">
        <v>1445</v>
      </c>
      <c r="I135" t="s">
        <v>1943</v>
      </c>
    </row>
    <row r="136" spans="1:9" ht="14.45" customHeight="1" x14ac:dyDescent="0.25">
      <c r="A136" s="6" t="s">
        <v>268</v>
      </c>
      <c r="B136" s="2" t="s">
        <v>268</v>
      </c>
      <c r="C136" s="2" t="s">
        <v>431</v>
      </c>
      <c r="D136" s="4">
        <v>134</v>
      </c>
      <c r="E136" s="2" t="s">
        <v>269</v>
      </c>
      <c r="F136" s="30" t="s">
        <v>2895</v>
      </c>
      <c r="G136" t="s">
        <v>3178</v>
      </c>
      <c r="H136" t="s">
        <v>1446</v>
      </c>
      <c r="I136" t="s">
        <v>1944</v>
      </c>
    </row>
    <row r="137" spans="1:9" ht="14.45" customHeight="1" x14ac:dyDescent="0.25">
      <c r="A137" s="6" t="s">
        <v>270</v>
      </c>
      <c r="B137" s="2" t="s">
        <v>270</v>
      </c>
      <c r="C137" s="2" t="s">
        <v>431</v>
      </c>
      <c r="D137" s="4">
        <v>135</v>
      </c>
      <c r="E137" s="2" t="s">
        <v>271</v>
      </c>
      <c r="F137" s="30" t="s">
        <v>2895</v>
      </c>
      <c r="G137" t="s">
        <v>3179</v>
      </c>
      <c r="H137" t="s">
        <v>1447</v>
      </c>
      <c r="I137" t="s">
        <v>1945</v>
      </c>
    </row>
    <row r="138" spans="1:9" ht="14.45" customHeight="1" x14ac:dyDescent="0.25">
      <c r="A138" s="6" t="s">
        <v>272</v>
      </c>
      <c r="B138" s="2" t="s">
        <v>272</v>
      </c>
      <c r="C138" s="2" t="s">
        <v>431</v>
      </c>
      <c r="D138" s="4">
        <v>136</v>
      </c>
      <c r="E138" s="2" t="s">
        <v>273</v>
      </c>
      <c r="F138" s="30" t="s">
        <v>2895</v>
      </c>
      <c r="G138" t="s">
        <v>3180</v>
      </c>
      <c r="H138" t="s">
        <v>1448</v>
      </c>
      <c r="I138" t="s">
        <v>1946</v>
      </c>
    </row>
    <row r="139" spans="1:9" ht="14.45" customHeight="1" x14ac:dyDescent="0.25">
      <c r="A139" s="6" t="s">
        <v>274</v>
      </c>
      <c r="B139" s="2" t="s">
        <v>274</v>
      </c>
      <c r="C139" s="2" t="s">
        <v>431</v>
      </c>
      <c r="D139" s="4">
        <v>137</v>
      </c>
      <c r="E139" s="2" t="s">
        <v>275</v>
      </c>
      <c r="F139" s="30" t="s">
        <v>2895</v>
      </c>
      <c r="G139" t="s">
        <v>3181</v>
      </c>
      <c r="H139" t="s">
        <v>1449</v>
      </c>
      <c r="I139" t="s">
        <v>1947</v>
      </c>
    </row>
    <row r="140" spans="1:9" ht="14.45" customHeight="1" x14ac:dyDescent="0.25">
      <c r="A140" s="6" t="s">
        <v>276</v>
      </c>
      <c r="B140" s="2" t="s">
        <v>276</v>
      </c>
      <c r="C140" s="2" t="s">
        <v>431</v>
      </c>
      <c r="D140" s="4">
        <v>138</v>
      </c>
      <c r="E140" s="2" t="s">
        <v>277</v>
      </c>
      <c r="F140" s="30" t="s">
        <v>2895</v>
      </c>
      <c r="G140" t="s">
        <v>3182</v>
      </c>
      <c r="H140" t="s">
        <v>1450</v>
      </c>
      <c r="I140" t="s">
        <v>1948</v>
      </c>
    </row>
    <row r="141" spans="1:9" ht="14.45" customHeight="1" x14ac:dyDescent="0.25">
      <c r="A141" s="6" t="s">
        <v>278</v>
      </c>
      <c r="B141" s="2" t="s">
        <v>278</v>
      </c>
      <c r="C141" s="2" t="s">
        <v>431</v>
      </c>
      <c r="D141" s="4">
        <v>139</v>
      </c>
      <c r="E141" s="2" t="s">
        <v>279</v>
      </c>
      <c r="F141" s="30" t="s">
        <v>2895</v>
      </c>
      <c r="G141" t="s">
        <v>3183</v>
      </c>
      <c r="H141" t="s">
        <v>1451</v>
      </c>
      <c r="I141" t="s">
        <v>1949</v>
      </c>
    </row>
    <row r="142" spans="1:9" ht="14.45" customHeight="1" x14ac:dyDescent="0.25">
      <c r="A142" s="6" t="s">
        <v>280</v>
      </c>
      <c r="B142" s="2" t="s">
        <v>280</v>
      </c>
      <c r="C142" s="2" t="s">
        <v>431</v>
      </c>
      <c r="D142" s="4">
        <v>140</v>
      </c>
      <c r="E142" s="2" t="s">
        <v>281</v>
      </c>
      <c r="F142" s="30" t="s">
        <v>2895</v>
      </c>
      <c r="G142" t="s">
        <v>3184</v>
      </c>
      <c r="H142" t="s">
        <v>1452</v>
      </c>
      <c r="I142" t="s">
        <v>1950</v>
      </c>
    </row>
    <row r="143" spans="1:9" ht="14.45" customHeight="1" x14ac:dyDescent="0.25">
      <c r="A143" s="6" t="s">
        <v>282</v>
      </c>
      <c r="B143" s="2" t="s">
        <v>282</v>
      </c>
      <c r="C143" s="2" t="s">
        <v>431</v>
      </c>
      <c r="D143" s="4">
        <v>141</v>
      </c>
      <c r="E143" s="2" t="s">
        <v>283</v>
      </c>
      <c r="F143" s="30" t="s">
        <v>2895</v>
      </c>
      <c r="G143" t="s">
        <v>3185</v>
      </c>
      <c r="H143" t="s">
        <v>1453</v>
      </c>
      <c r="I143" t="s">
        <v>1951</v>
      </c>
    </row>
    <row r="144" spans="1:9" ht="14.45" customHeight="1" x14ac:dyDescent="0.25">
      <c r="A144" s="6" t="s">
        <v>284</v>
      </c>
      <c r="B144" s="2" t="s">
        <v>284</v>
      </c>
      <c r="C144" s="2" t="s">
        <v>431</v>
      </c>
      <c r="D144" s="4">
        <v>142</v>
      </c>
      <c r="E144" s="2" t="s">
        <v>285</v>
      </c>
      <c r="F144" s="30" t="s">
        <v>2895</v>
      </c>
      <c r="G144" t="s">
        <v>3186</v>
      </c>
      <c r="H144" t="s">
        <v>1454</v>
      </c>
      <c r="I144" t="s">
        <v>1952</v>
      </c>
    </row>
    <row r="145" spans="1:9" ht="14.45" customHeight="1" x14ac:dyDescent="0.25">
      <c r="A145" s="6" t="s">
        <v>286</v>
      </c>
      <c r="B145" s="2" t="s">
        <v>286</v>
      </c>
      <c r="C145" s="2" t="s">
        <v>431</v>
      </c>
      <c r="D145" s="4">
        <v>143</v>
      </c>
      <c r="E145" s="2" t="s">
        <v>287</v>
      </c>
      <c r="F145" s="30" t="s">
        <v>2895</v>
      </c>
      <c r="G145" t="s">
        <v>3187</v>
      </c>
      <c r="H145" t="s">
        <v>1455</v>
      </c>
      <c r="I145" t="s">
        <v>1953</v>
      </c>
    </row>
    <row r="146" spans="1:9" ht="14.45" customHeight="1" x14ac:dyDescent="0.25">
      <c r="A146" s="6" t="s">
        <v>288</v>
      </c>
      <c r="B146" s="2" t="s">
        <v>288</v>
      </c>
      <c r="C146" s="2" t="s">
        <v>431</v>
      </c>
      <c r="D146" s="4">
        <v>144</v>
      </c>
      <c r="E146" s="2" t="s">
        <v>289</v>
      </c>
      <c r="F146" s="30" t="s">
        <v>2895</v>
      </c>
      <c r="G146" t="s">
        <v>3188</v>
      </c>
      <c r="H146" t="s">
        <v>1456</v>
      </c>
      <c r="I146" t="s">
        <v>1954</v>
      </c>
    </row>
    <row r="147" spans="1:9" ht="14.45" customHeight="1" x14ac:dyDescent="0.25">
      <c r="A147" s="6" t="s">
        <v>290</v>
      </c>
      <c r="B147" s="2" t="s">
        <v>290</v>
      </c>
      <c r="C147" s="2" t="s">
        <v>431</v>
      </c>
      <c r="D147" s="4">
        <v>145</v>
      </c>
      <c r="E147" s="2" t="s">
        <v>291</v>
      </c>
      <c r="F147" s="30" t="s">
        <v>2895</v>
      </c>
      <c r="G147" t="s">
        <v>3189</v>
      </c>
      <c r="H147" t="s">
        <v>1457</v>
      </c>
      <c r="I147" t="s">
        <v>1955</v>
      </c>
    </row>
    <row r="148" spans="1:9" ht="14.45" customHeight="1" x14ac:dyDescent="0.25">
      <c r="A148" s="6" t="s">
        <v>292</v>
      </c>
      <c r="B148" s="2" t="s">
        <v>292</v>
      </c>
      <c r="C148" s="2" t="s">
        <v>431</v>
      </c>
      <c r="D148" s="4">
        <v>146</v>
      </c>
      <c r="E148" s="2" t="s">
        <v>293</v>
      </c>
      <c r="F148" s="30" t="s">
        <v>2895</v>
      </c>
      <c r="G148" t="s">
        <v>3190</v>
      </c>
      <c r="H148" t="s">
        <v>1458</v>
      </c>
      <c r="I148" t="s">
        <v>1956</v>
      </c>
    </row>
    <row r="149" spans="1:9" ht="14.45" customHeight="1" x14ac:dyDescent="0.25">
      <c r="A149" s="6" t="s">
        <v>294</v>
      </c>
      <c r="B149" s="2" t="s">
        <v>294</v>
      </c>
      <c r="C149" s="2" t="s">
        <v>431</v>
      </c>
      <c r="D149" s="4">
        <v>147</v>
      </c>
      <c r="E149" s="2" t="s">
        <v>295</v>
      </c>
      <c r="F149" s="30" t="s">
        <v>2895</v>
      </c>
      <c r="G149" t="s">
        <v>3191</v>
      </c>
      <c r="H149" t="s">
        <v>1459</v>
      </c>
      <c r="I149" t="s">
        <v>1957</v>
      </c>
    </row>
    <row r="150" spans="1:9" ht="14.45" customHeight="1" x14ac:dyDescent="0.25">
      <c r="A150" s="6" t="s">
        <v>296</v>
      </c>
      <c r="B150" s="2" t="s">
        <v>296</v>
      </c>
      <c r="C150" s="2" t="s">
        <v>431</v>
      </c>
      <c r="D150" s="4">
        <v>148</v>
      </c>
      <c r="E150" s="2" t="s">
        <v>297</v>
      </c>
      <c r="F150" s="30" t="s">
        <v>2895</v>
      </c>
      <c r="G150" t="s">
        <v>3192</v>
      </c>
      <c r="H150" t="s">
        <v>1460</v>
      </c>
      <c r="I150" t="s">
        <v>1958</v>
      </c>
    </row>
    <row r="151" spans="1:9" ht="14.45" customHeight="1" x14ac:dyDescent="0.25">
      <c r="A151" s="6" t="s">
        <v>298</v>
      </c>
      <c r="B151" s="2" t="s">
        <v>298</v>
      </c>
      <c r="C151" s="2" t="s">
        <v>431</v>
      </c>
      <c r="D151" s="4">
        <v>149</v>
      </c>
      <c r="E151" s="2" t="s">
        <v>299</v>
      </c>
      <c r="F151" s="30" t="s">
        <v>2895</v>
      </c>
      <c r="G151" t="s">
        <v>3193</v>
      </c>
      <c r="H151" t="s">
        <v>1461</v>
      </c>
      <c r="I151" t="s">
        <v>1959</v>
      </c>
    </row>
    <row r="152" spans="1:9" ht="14.45" customHeight="1" x14ac:dyDescent="0.25">
      <c r="A152" s="6" t="s">
        <v>300</v>
      </c>
      <c r="B152" s="2" t="s">
        <v>300</v>
      </c>
      <c r="C152" s="2" t="s">
        <v>431</v>
      </c>
      <c r="D152" s="4">
        <v>150</v>
      </c>
      <c r="E152" s="2" t="s">
        <v>301</v>
      </c>
      <c r="F152" s="30" t="s">
        <v>2895</v>
      </c>
      <c r="G152" t="s">
        <v>3194</v>
      </c>
      <c r="H152" t="s">
        <v>1462</v>
      </c>
      <c r="I152" t="s">
        <v>1960</v>
      </c>
    </row>
    <row r="153" spans="1:9" ht="14.45" customHeight="1" x14ac:dyDescent="0.25">
      <c r="A153" s="6" t="s">
        <v>302</v>
      </c>
      <c r="B153" s="2" t="s">
        <v>302</v>
      </c>
      <c r="C153" s="2" t="s">
        <v>431</v>
      </c>
      <c r="D153" s="4">
        <v>151</v>
      </c>
      <c r="E153" s="2" t="s">
        <v>303</v>
      </c>
      <c r="F153" s="30" t="s">
        <v>2895</v>
      </c>
      <c r="G153" t="s">
        <v>3195</v>
      </c>
      <c r="H153" t="s">
        <v>1463</v>
      </c>
      <c r="I153" t="s">
        <v>1961</v>
      </c>
    </row>
    <row r="154" spans="1:9" ht="14.45" customHeight="1" x14ac:dyDescent="0.25">
      <c r="A154" s="6" t="s">
        <v>304</v>
      </c>
      <c r="B154" s="2" t="s">
        <v>304</v>
      </c>
      <c r="C154" s="2" t="s">
        <v>431</v>
      </c>
      <c r="D154" s="4">
        <v>152</v>
      </c>
      <c r="E154" s="2" t="s">
        <v>305</v>
      </c>
      <c r="F154" s="30" t="s">
        <v>2895</v>
      </c>
      <c r="G154" t="s">
        <v>3196</v>
      </c>
      <c r="H154" t="s">
        <v>1464</v>
      </c>
      <c r="I154" t="s">
        <v>1962</v>
      </c>
    </row>
    <row r="155" spans="1:9" ht="14.45" customHeight="1" x14ac:dyDescent="0.25">
      <c r="A155" s="6" t="s">
        <v>306</v>
      </c>
      <c r="B155" s="2" t="s">
        <v>306</v>
      </c>
      <c r="C155" s="2" t="s">
        <v>431</v>
      </c>
      <c r="D155" s="4">
        <v>153</v>
      </c>
      <c r="E155" s="2" t="s">
        <v>307</v>
      </c>
      <c r="F155" s="30" t="s">
        <v>2895</v>
      </c>
      <c r="G155" t="s">
        <v>3197</v>
      </c>
      <c r="H155" t="s">
        <v>1465</v>
      </c>
      <c r="I155" t="s">
        <v>1963</v>
      </c>
    </row>
    <row r="156" spans="1:9" ht="14.45" customHeight="1" x14ac:dyDescent="0.25">
      <c r="A156" s="6" t="s">
        <v>308</v>
      </c>
      <c r="B156" s="2" t="s">
        <v>308</v>
      </c>
      <c r="C156" s="2" t="s">
        <v>431</v>
      </c>
      <c r="D156" s="4">
        <v>154</v>
      </c>
      <c r="E156" s="2" t="s">
        <v>309</v>
      </c>
      <c r="F156" s="30" t="s">
        <v>2895</v>
      </c>
      <c r="G156" t="s">
        <v>3198</v>
      </c>
      <c r="H156" t="s">
        <v>1466</v>
      </c>
      <c r="I156" t="s">
        <v>1964</v>
      </c>
    </row>
    <row r="157" spans="1:9" ht="14.45" customHeight="1" x14ac:dyDescent="0.25">
      <c r="A157" s="6" t="s">
        <v>310</v>
      </c>
      <c r="B157" s="2" t="s">
        <v>310</v>
      </c>
      <c r="C157" s="2" t="s">
        <v>431</v>
      </c>
      <c r="D157" s="4">
        <v>155</v>
      </c>
      <c r="E157" s="2" t="s">
        <v>311</v>
      </c>
      <c r="F157" s="30" t="s">
        <v>2895</v>
      </c>
      <c r="G157" t="s">
        <v>3199</v>
      </c>
      <c r="H157" t="s">
        <v>1467</v>
      </c>
      <c r="I157" t="s">
        <v>1965</v>
      </c>
    </row>
    <row r="158" spans="1:9" ht="14.45" customHeight="1" x14ac:dyDescent="0.25">
      <c r="A158" s="6" t="s">
        <v>312</v>
      </c>
      <c r="B158" s="2" t="s">
        <v>312</v>
      </c>
      <c r="C158" s="2" t="s">
        <v>431</v>
      </c>
      <c r="D158" s="4">
        <v>156</v>
      </c>
      <c r="E158" s="2" t="s">
        <v>313</v>
      </c>
      <c r="F158" s="30" t="s">
        <v>2895</v>
      </c>
      <c r="G158" t="s">
        <v>3200</v>
      </c>
      <c r="H158" t="s">
        <v>1468</v>
      </c>
      <c r="I158" t="s">
        <v>1966</v>
      </c>
    </row>
    <row r="159" spans="1:9" ht="14.45" customHeight="1" x14ac:dyDescent="0.25">
      <c r="A159" s="6" t="s">
        <v>314</v>
      </c>
      <c r="B159" s="2" t="s">
        <v>314</v>
      </c>
      <c r="C159" s="2" t="s">
        <v>431</v>
      </c>
      <c r="D159" s="4">
        <v>157</v>
      </c>
      <c r="E159" s="2" t="s">
        <v>315</v>
      </c>
      <c r="F159" s="30" t="s">
        <v>2895</v>
      </c>
      <c r="G159" t="s">
        <v>3201</v>
      </c>
      <c r="H159" t="s">
        <v>1469</v>
      </c>
      <c r="I159" t="s">
        <v>1967</v>
      </c>
    </row>
    <row r="160" spans="1:9" ht="14.45" customHeight="1" x14ac:dyDescent="0.25">
      <c r="A160" s="6" t="s">
        <v>316</v>
      </c>
      <c r="B160" s="2" t="s">
        <v>316</v>
      </c>
      <c r="C160" s="2" t="s">
        <v>431</v>
      </c>
      <c r="D160" s="4">
        <v>158</v>
      </c>
      <c r="E160" s="2" t="s">
        <v>317</v>
      </c>
      <c r="F160" s="30" t="s">
        <v>2895</v>
      </c>
      <c r="G160" t="s">
        <v>3202</v>
      </c>
      <c r="H160" t="s">
        <v>1470</v>
      </c>
      <c r="I160" t="s">
        <v>1968</v>
      </c>
    </row>
    <row r="161" spans="1:9" ht="14.45" customHeight="1" x14ac:dyDescent="0.25">
      <c r="A161" s="6" t="s">
        <v>318</v>
      </c>
      <c r="B161" s="2" t="s">
        <v>318</v>
      </c>
      <c r="C161" s="2" t="s">
        <v>431</v>
      </c>
      <c r="D161" s="4">
        <v>159</v>
      </c>
      <c r="E161" s="2" t="s">
        <v>319</v>
      </c>
      <c r="F161" s="30" t="s">
        <v>2895</v>
      </c>
      <c r="G161" t="s">
        <v>3203</v>
      </c>
      <c r="H161" t="s">
        <v>1471</v>
      </c>
      <c r="I161" t="s">
        <v>1969</v>
      </c>
    </row>
    <row r="162" spans="1:9" ht="14.45" customHeight="1" x14ac:dyDescent="0.25">
      <c r="A162" s="6" t="s">
        <v>320</v>
      </c>
      <c r="B162" s="2" t="s">
        <v>320</v>
      </c>
      <c r="C162" s="2" t="s">
        <v>431</v>
      </c>
      <c r="D162" s="4">
        <v>160</v>
      </c>
      <c r="E162" s="2" t="s">
        <v>321</v>
      </c>
      <c r="F162" s="30" t="s">
        <v>2895</v>
      </c>
      <c r="G162" t="s">
        <v>3204</v>
      </c>
      <c r="H162" t="s">
        <v>1472</v>
      </c>
      <c r="I162" t="s">
        <v>1970</v>
      </c>
    </row>
    <row r="163" spans="1:9" ht="14.45" customHeight="1" x14ac:dyDescent="0.25">
      <c r="A163" s="6" t="s">
        <v>322</v>
      </c>
      <c r="B163" s="2" t="s">
        <v>322</v>
      </c>
      <c r="C163" s="2" t="s">
        <v>431</v>
      </c>
      <c r="D163" s="4">
        <v>161</v>
      </c>
      <c r="E163" s="2" t="s">
        <v>323</v>
      </c>
      <c r="F163" s="30" t="s">
        <v>2895</v>
      </c>
      <c r="G163" t="s">
        <v>3205</v>
      </c>
      <c r="H163" t="s">
        <v>1473</v>
      </c>
      <c r="I163" t="s">
        <v>1971</v>
      </c>
    </row>
    <row r="164" spans="1:9" ht="14.45" customHeight="1" x14ac:dyDescent="0.25">
      <c r="A164" s="6" t="s">
        <v>324</v>
      </c>
      <c r="B164" s="2" t="s">
        <v>324</v>
      </c>
      <c r="C164" s="2" t="s">
        <v>431</v>
      </c>
      <c r="D164" s="4">
        <v>162</v>
      </c>
      <c r="E164" s="2" t="s">
        <v>325</v>
      </c>
      <c r="F164" s="30" t="s">
        <v>2895</v>
      </c>
      <c r="G164" t="s">
        <v>3206</v>
      </c>
      <c r="H164" t="s">
        <v>1474</v>
      </c>
      <c r="I164" t="s">
        <v>1972</v>
      </c>
    </row>
    <row r="165" spans="1:9" ht="14.45" customHeight="1" x14ac:dyDescent="0.25">
      <c r="A165" s="6" t="s">
        <v>326</v>
      </c>
      <c r="B165" s="2" t="s">
        <v>326</v>
      </c>
      <c r="C165" s="2" t="s">
        <v>431</v>
      </c>
      <c r="D165" s="4">
        <v>163</v>
      </c>
      <c r="E165" s="2" t="s">
        <v>327</v>
      </c>
      <c r="F165" s="30" t="s">
        <v>2895</v>
      </c>
      <c r="G165" t="s">
        <v>3207</v>
      </c>
      <c r="H165" t="s">
        <v>1475</v>
      </c>
      <c r="I165" t="s">
        <v>1973</v>
      </c>
    </row>
    <row r="166" spans="1:9" ht="14.45" customHeight="1" x14ac:dyDescent="0.25">
      <c r="A166" s="6" t="s">
        <v>328</v>
      </c>
      <c r="B166" s="2" t="s">
        <v>328</v>
      </c>
      <c r="C166" s="2" t="s">
        <v>431</v>
      </c>
      <c r="D166" s="4">
        <v>164</v>
      </c>
      <c r="E166" s="2" t="s">
        <v>329</v>
      </c>
      <c r="F166" s="30" t="s">
        <v>2895</v>
      </c>
      <c r="G166" t="s">
        <v>3208</v>
      </c>
      <c r="H166" t="s">
        <v>1476</v>
      </c>
      <c r="I166" t="s">
        <v>1974</v>
      </c>
    </row>
    <row r="167" spans="1:9" ht="14.45" customHeight="1" x14ac:dyDescent="0.25">
      <c r="A167" s="6" t="s">
        <v>330</v>
      </c>
      <c r="B167" s="2" t="s">
        <v>330</v>
      </c>
      <c r="C167" s="2" t="s">
        <v>431</v>
      </c>
      <c r="D167" s="4">
        <v>165</v>
      </c>
      <c r="E167" s="2" t="s">
        <v>331</v>
      </c>
      <c r="F167" s="30" t="s">
        <v>2895</v>
      </c>
      <c r="G167" t="s">
        <v>3209</v>
      </c>
      <c r="H167" t="s">
        <v>1477</v>
      </c>
      <c r="I167" t="s">
        <v>1975</v>
      </c>
    </row>
    <row r="168" spans="1:9" ht="14.45" customHeight="1" x14ac:dyDescent="0.25">
      <c r="A168" s="6" t="s">
        <v>332</v>
      </c>
      <c r="B168" s="2" t="s">
        <v>332</v>
      </c>
      <c r="C168" s="2" t="s">
        <v>431</v>
      </c>
      <c r="D168" s="4">
        <v>166</v>
      </c>
      <c r="E168" s="2" t="s">
        <v>333</v>
      </c>
      <c r="F168" s="30" t="s">
        <v>2895</v>
      </c>
      <c r="G168" t="s">
        <v>3210</v>
      </c>
      <c r="H168" t="s">
        <v>1478</v>
      </c>
      <c r="I168" t="s">
        <v>1976</v>
      </c>
    </row>
    <row r="169" spans="1:9" ht="14.45" customHeight="1" x14ac:dyDescent="0.25">
      <c r="A169" s="6" t="s">
        <v>334</v>
      </c>
      <c r="B169" s="2" t="s">
        <v>334</v>
      </c>
      <c r="C169" s="2" t="s">
        <v>431</v>
      </c>
      <c r="D169" s="4">
        <v>167</v>
      </c>
      <c r="E169" s="2" t="s">
        <v>335</v>
      </c>
      <c r="F169" s="30" t="s">
        <v>2895</v>
      </c>
      <c r="G169" t="s">
        <v>3211</v>
      </c>
      <c r="H169" t="s">
        <v>1479</v>
      </c>
      <c r="I169" t="s">
        <v>1977</v>
      </c>
    </row>
    <row r="170" spans="1:9" ht="14.45" customHeight="1" x14ac:dyDescent="0.25">
      <c r="A170" s="6" t="s">
        <v>336</v>
      </c>
      <c r="B170" s="2" t="s">
        <v>336</v>
      </c>
      <c r="C170" s="2" t="s">
        <v>431</v>
      </c>
      <c r="D170" s="4">
        <v>168</v>
      </c>
      <c r="E170" s="2" t="s">
        <v>337</v>
      </c>
      <c r="F170" s="30" t="s">
        <v>2895</v>
      </c>
      <c r="G170" t="s">
        <v>3212</v>
      </c>
      <c r="H170" t="s">
        <v>1480</v>
      </c>
      <c r="I170" t="s">
        <v>1978</v>
      </c>
    </row>
    <row r="171" spans="1:9" ht="14.45" customHeight="1" x14ac:dyDescent="0.25">
      <c r="A171" s="6" t="s">
        <v>338</v>
      </c>
      <c r="B171" s="2" t="s">
        <v>338</v>
      </c>
      <c r="C171" s="2" t="s">
        <v>431</v>
      </c>
      <c r="D171" s="4">
        <v>169</v>
      </c>
      <c r="E171" s="2" t="s">
        <v>339</v>
      </c>
      <c r="F171" s="30" t="s">
        <v>2895</v>
      </c>
      <c r="G171" t="s">
        <v>3213</v>
      </c>
      <c r="H171" t="s">
        <v>1481</v>
      </c>
      <c r="I171" t="s">
        <v>1979</v>
      </c>
    </row>
    <row r="172" spans="1:9" ht="14.45" customHeight="1" x14ac:dyDescent="0.25">
      <c r="A172" s="6" t="s">
        <v>340</v>
      </c>
      <c r="B172" s="2" t="s">
        <v>340</v>
      </c>
      <c r="C172" s="2" t="s">
        <v>431</v>
      </c>
      <c r="D172" s="4">
        <v>170</v>
      </c>
      <c r="E172" s="2" t="s">
        <v>341</v>
      </c>
      <c r="F172" s="30" t="s">
        <v>2895</v>
      </c>
      <c r="G172" t="s">
        <v>3214</v>
      </c>
      <c r="H172" t="s">
        <v>1482</v>
      </c>
      <c r="I172" t="s">
        <v>1980</v>
      </c>
    </row>
    <row r="173" spans="1:9" ht="14.45" customHeight="1" x14ac:dyDescent="0.25">
      <c r="A173" s="6" t="s">
        <v>342</v>
      </c>
      <c r="B173" s="2" t="s">
        <v>342</v>
      </c>
      <c r="C173" s="2" t="s">
        <v>431</v>
      </c>
      <c r="D173" s="4">
        <v>171</v>
      </c>
      <c r="E173" s="2" t="s">
        <v>343</v>
      </c>
      <c r="F173" s="30" t="s">
        <v>2895</v>
      </c>
      <c r="G173" t="s">
        <v>3215</v>
      </c>
      <c r="H173" t="s">
        <v>1483</v>
      </c>
      <c r="I173" t="s">
        <v>1981</v>
      </c>
    </row>
    <row r="174" spans="1:9" ht="14.45" customHeight="1" x14ac:dyDescent="0.25">
      <c r="A174" s="6" t="s">
        <v>344</v>
      </c>
      <c r="B174" s="2" t="s">
        <v>344</v>
      </c>
      <c r="C174" s="2" t="s">
        <v>431</v>
      </c>
      <c r="D174" s="4">
        <v>172</v>
      </c>
      <c r="E174" s="2" t="s">
        <v>345</v>
      </c>
      <c r="F174" s="30" t="s">
        <v>2895</v>
      </c>
      <c r="G174" t="s">
        <v>3216</v>
      </c>
      <c r="H174" t="s">
        <v>1484</v>
      </c>
      <c r="I174" t="s">
        <v>1982</v>
      </c>
    </row>
    <row r="175" spans="1:9" ht="14.45" customHeight="1" x14ac:dyDescent="0.25">
      <c r="A175" s="6" t="s">
        <v>346</v>
      </c>
      <c r="B175" s="2" t="s">
        <v>346</v>
      </c>
      <c r="C175" s="2" t="s">
        <v>431</v>
      </c>
      <c r="D175" s="4">
        <v>173</v>
      </c>
      <c r="E175" s="2" t="s">
        <v>347</v>
      </c>
      <c r="F175" s="30" t="s">
        <v>2895</v>
      </c>
      <c r="G175" t="s">
        <v>3217</v>
      </c>
      <c r="H175" t="s">
        <v>1485</v>
      </c>
      <c r="I175" t="s">
        <v>1983</v>
      </c>
    </row>
    <row r="176" spans="1:9" ht="14.45" customHeight="1" x14ac:dyDescent="0.25">
      <c r="A176" s="6" t="s">
        <v>348</v>
      </c>
      <c r="B176" s="2" t="s">
        <v>348</v>
      </c>
      <c r="C176" s="2" t="s">
        <v>431</v>
      </c>
      <c r="D176" s="4">
        <v>174</v>
      </c>
      <c r="E176" s="2" t="s">
        <v>349</v>
      </c>
      <c r="F176" s="30" t="s">
        <v>2895</v>
      </c>
      <c r="G176" t="s">
        <v>3218</v>
      </c>
      <c r="H176" t="s">
        <v>1486</v>
      </c>
      <c r="I176" t="s">
        <v>1984</v>
      </c>
    </row>
    <row r="177" spans="1:9" ht="14.45" customHeight="1" x14ac:dyDescent="0.25">
      <c r="A177" s="6" t="s">
        <v>350</v>
      </c>
      <c r="B177" s="2" t="s">
        <v>350</v>
      </c>
      <c r="C177" s="2" t="s">
        <v>431</v>
      </c>
      <c r="D177" s="4">
        <v>175</v>
      </c>
      <c r="E177" s="2" t="s">
        <v>351</v>
      </c>
      <c r="F177" s="30" t="s">
        <v>2895</v>
      </c>
      <c r="G177" t="s">
        <v>3219</v>
      </c>
      <c r="H177" t="s">
        <v>1487</v>
      </c>
      <c r="I177" t="s">
        <v>1985</v>
      </c>
    </row>
    <row r="178" spans="1:9" ht="14.45" customHeight="1" x14ac:dyDescent="0.25">
      <c r="A178" s="6" t="s">
        <v>352</v>
      </c>
      <c r="B178" s="2" t="s">
        <v>352</v>
      </c>
      <c r="C178" s="2" t="s">
        <v>431</v>
      </c>
      <c r="D178" s="4">
        <v>176</v>
      </c>
      <c r="E178" s="2" t="s">
        <v>353</v>
      </c>
      <c r="F178" s="30" t="s">
        <v>2895</v>
      </c>
      <c r="G178" t="s">
        <v>3220</v>
      </c>
      <c r="H178" t="s">
        <v>1488</v>
      </c>
      <c r="I178" t="s">
        <v>1986</v>
      </c>
    </row>
    <row r="179" spans="1:9" ht="14.45" customHeight="1" x14ac:dyDescent="0.25">
      <c r="A179" s="6" t="s">
        <v>354</v>
      </c>
      <c r="B179" s="2" t="s">
        <v>354</v>
      </c>
      <c r="C179" s="2" t="s">
        <v>431</v>
      </c>
      <c r="D179" s="4">
        <v>177</v>
      </c>
      <c r="E179" s="2" t="s">
        <v>355</v>
      </c>
      <c r="F179" s="30" t="s">
        <v>2895</v>
      </c>
      <c r="G179" t="s">
        <v>3221</v>
      </c>
      <c r="H179" t="s">
        <v>1489</v>
      </c>
      <c r="I179" t="s">
        <v>1987</v>
      </c>
    </row>
    <row r="180" spans="1:9" ht="14.45" customHeight="1" x14ac:dyDescent="0.25">
      <c r="A180" s="6" t="s">
        <v>356</v>
      </c>
      <c r="B180" s="2" t="s">
        <v>356</v>
      </c>
      <c r="C180" s="2" t="s">
        <v>431</v>
      </c>
      <c r="D180" s="4">
        <v>178</v>
      </c>
      <c r="E180" s="2" t="s">
        <v>357</v>
      </c>
      <c r="F180" s="30" t="s">
        <v>2895</v>
      </c>
      <c r="G180" t="s">
        <v>3222</v>
      </c>
      <c r="H180" t="s">
        <v>1490</v>
      </c>
      <c r="I180" t="s">
        <v>1988</v>
      </c>
    </row>
    <row r="181" spans="1:9" ht="14.45" customHeight="1" x14ac:dyDescent="0.25">
      <c r="A181" s="6" t="s">
        <v>358</v>
      </c>
      <c r="B181" s="2" t="s">
        <v>358</v>
      </c>
      <c r="C181" s="2" t="s">
        <v>431</v>
      </c>
      <c r="D181" s="4">
        <v>179</v>
      </c>
      <c r="E181" s="2" t="s">
        <v>359</v>
      </c>
      <c r="F181" s="30" t="s">
        <v>2895</v>
      </c>
      <c r="G181" t="s">
        <v>3223</v>
      </c>
      <c r="H181" t="s">
        <v>1491</v>
      </c>
      <c r="I181" t="s">
        <v>1989</v>
      </c>
    </row>
    <row r="182" spans="1:9" ht="14.45" customHeight="1" x14ac:dyDescent="0.25">
      <c r="A182" s="6" t="s">
        <v>360</v>
      </c>
      <c r="B182" s="2" t="s">
        <v>360</v>
      </c>
      <c r="C182" s="2" t="s">
        <v>431</v>
      </c>
      <c r="D182" s="4">
        <v>180</v>
      </c>
      <c r="E182" s="2" t="s">
        <v>361</v>
      </c>
      <c r="F182" s="30" t="s">
        <v>2895</v>
      </c>
      <c r="G182" t="s">
        <v>3224</v>
      </c>
      <c r="H182" t="s">
        <v>1492</v>
      </c>
      <c r="I182" t="s">
        <v>1990</v>
      </c>
    </row>
    <row r="183" spans="1:9" ht="14.45" customHeight="1" x14ac:dyDescent="0.25">
      <c r="A183" s="6" t="s">
        <v>362</v>
      </c>
      <c r="B183" s="2" t="s">
        <v>362</v>
      </c>
      <c r="C183" s="2" t="s">
        <v>431</v>
      </c>
      <c r="D183" s="4">
        <v>181</v>
      </c>
      <c r="E183" s="2" t="s">
        <v>363</v>
      </c>
      <c r="F183" s="30" t="s">
        <v>2895</v>
      </c>
      <c r="G183" t="s">
        <v>3225</v>
      </c>
      <c r="H183" t="s">
        <v>1493</v>
      </c>
      <c r="I183" t="s">
        <v>1991</v>
      </c>
    </row>
    <row r="184" spans="1:9" ht="14.45" customHeight="1" x14ac:dyDescent="0.25">
      <c r="A184" s="6" t="s">
        <v>364</v>
      </c>
      <c r="B184" s="2" t="s">
        <v>364</v>
      </c>
      <c r="C184" s="2" t="s">
        <v>431</v>
      </c>
      <c r="D184" s="4">
        <v>182</v>
      </c>
      <c r="E184" s="2" t="s">
        <v>365</v>
      </c>
      <c r="F184" s="30" t="s">
        <v>2895</v>
      </c>
      <c r="G184" t="s">
        <v>3226</v>
      </c>
      <c r="H184" t="s">
        <v>1494</v>
      </c>
      <c r="I184" t="s">
        <v>1992</v>
      </c>
    </row>
    <row r="185" spans="1:9" ht="14.45" customHeight="1" x14ac:dyDescent="0.25">
      <c r="A185" s="6" t="s">
        <v>366</v>
      </c>
      <c r="B185" s="2" t="s">
        <v>366</v>
      </c>
      <c r="C185" s="2" t="s">
        <v>431</v>
      </c>
      <c r="D185" s="4">
        <v>183</v>
      </c>
      <c r="E185" s="2" t="s">
        <v>367</v>
      </c>
      <c r="F185" s="30" t="s">
        <v>2895</v>
      </c>
      <c r="G185" t="s">
        <v>3227</v>
      </c>
      <c r="H185" t="s">
        <v>1495</v>
      </c>
      <c r="I185" t="s">
        <v>1993</v>
      </c>
    </row>
    <row r="186" spans="1:9" ht="14.45" customHeight="1" x14ac:dyDescent="0.25">
      <c r="A186" s="6" t="s">
        <v>368</v>
      </c>
      <c r="B186" s="2" t="s">
        <v>368</v>
      </c>
      <c r="C186" s="2" t="s">
        <v>431</v>
      </c>
      <c r="D186" s="4">
        <v>184</v>
      </c>
      <c r="E186" s="2" t="s">
        <v>369</v>
      </c>
      <c r="F186" s="30" t="s">
        <v>2895</v>
      </c>
      <c r="G186" t="s">
        <v>3228</v>
      </c>
      <c r="H186" t="s">
        <v>1496</v>
      </c>
      <c r="I186" t="s">
        <v>1994</v>
      </c>
    </row>
    <row r="187" spans="1:9" ht="14.45" customHeight="1" x14ac:dyDescent="0.25">
      <c r="A187" s="6" t="s">
        <v>370</v>
      </c>
      <c r="B187" s="2" t="s">
        <v>370</v>
      </c>
      <c r="C187" s="2" t="s">
        <v>431</v>
      </c>
      <c r="D187" s="4">
        <v>185</v>
      </c>
      <c r="E187" s="2" t="s">
        <v>371</v>
      </c>
      <c r="F187" s="30" t="s">
        <v>2895</v>
      </c>
      <c r="G187" t="s">
        <v>3229</v>
      </c>
      <c r="H187" t="s">
        <v>1497</v>
      </c>
      <c r="I187" t="s">
        <v>1995</v>
      </c>
    </row>
    <row r="188" spans="1:9" ht="14.45" customHeight="1" x14ac:dyDescent="0.25">
      <c r="A188" s="6" t="s">
        <v>372</v>
      </c>
      <c r="B188" s="2" t="s">
        <v>372</v>
      </c>
      <c r="C188" s="2" t="s">
        <v>431</v>
      </c>
      <c r="D188" s="4">
        <v>186</v>
      </c>
      <c r="E188" s="2" t="s">
        <v>373</v>
      </c>
      <c r="F188" s="30" t="s">
        <v>2895</v>
      </c>
      <c r="G188" t="s">
        <v>3230</v>
      </c>
      <c r="H188" t="s">
        <v>1498</v>
      </c>
      <c r="I188" t="s">
        <v>1996</v>
      </c>
    </row>
    <row r="189" spans="1:9" ht="14.45" customHeight="1" x14ac:dyDescent="0.25">
      <c r="A189" s="6" t="s">
        <v>374</v>
      </c>
      <c r="B189" s="2" t="s">
        <v>374</v>
      </c>
      <c r="C189" s="2" t="s">
        <v>431</v>
      </c>
      <c r="D189" s="4">
        <v>187</v>
      </c>
      <c r="E189" s="2" t="s">
        <v>375</v>
      </c>
      <c r="F189" s="30" t="s">
        <v>2895</v>
      </c>
      <c r="G189" t="s">
        <v>3231</v>
      </c>
      <c r="H189" t="s">
        <v>1499</v>
      </c>
      <c r="I189" t="s">
        <v>1997</v>
      </c>
    </row>
    <row r="190" spans="1:9" ht="14.45" customHeight="1" x14ac:dyDescent="0.25">
      <c r="A190" s="6" t="s">
        <v>376</v>
      </c>
      <c r="B190" s="2" t="s">
        <v>376</v>
      </c>
      <c r="C190" s="2" t="s">
        <v>431</v>
      </c>
      <c r="D190" s="4">
        <v>188</v>
      </c>
      <c r="E190" s="2" t="s">
        <v>377</v>
      </c>
      <c r="F190" s="30" t="s">
        <v>2895</v>
      </c>
      <c r="G190" t="s">
        <v>3232</v>
      </c>
      <c r="H190" t="s">
        <v>1500</v>
      </c>
      <c r="I190" t="s">
        <v>1998</v>
      </c>
    </row>
    <row r="191" spans="1:9" ht="14.45" customHeight="1" x14ac:dyDescent="0.25">
      <c r="A191" s="6" t="s">
        <v>378</v>
      </c>
      <c r="B191" s="2" t="s">
        <v>378</v>
      </c>
      <c r="C191" s="2" t="s">
        <v>431</v>
      </c>
      <c r="D191" s="4">
        <v>189</v>
      </c>
      <c r="E191" s="2" t="s">
        <v>379</v>
      </c>
      <c r="F191" s="30" t="s">
        <v>2895</v>
      </c>
      <c r="G191" t="s">
        <v>3233</v>
      </c>
      <c r="H191" t="s">
        <v>1501</v>
      </c>
      <c r="I191" t="s">
        <v>1999</v>
      </c>
    </row>
    <row r="192" spans="1:9" ht="14.45" customHeight="1" x14ac:dyDescent="0.25">
      <c r="A192" s="6" t="s">
        <v>380</v>
      </c>
      <c r="B192" s="2" t="s">
        <v>380</v>
      </c>
      <c r="C192" s="2" t="s">
        <v>431</v>
      </c>
      <c r="D192" s="4">
        <v>190</v>
      </c>
      <c r="E192" s="2" t="s">
        <v>381</v>
      </c>
      <c r="F192" s="30" t="s">
        <v>2895</v>
      </c>
      <c r="G192" t="s">
        <v>3234</v>
      </c>
      <c r="H192" t="s">
        <v>1502</v>
      </c>
      <c r="I192" t="s">
        <v>2000</v>
      </c>
    </row>
    <row r="193" spans="1:9" ht="14.45" customHeight="1" x14ac:dyDescent="0.25">
      <c r="A193" s="6" t="s">
        <v>382</v>
      </c>
      <c r="B193" s="2" t="s">
        <v>382</v>
      </c>
      <c r="C193" s="2" t="s">
        <v>431</v>
      </c>
      <c r="D193" s="4">
        <v>191</v>
      </c>
      <c r="E193" s="2" t="s">
        <v>383</v>
      </c>
      <c r="F193" s="30" t="s">
        <v>2895</v>
      </c>
      <c r="G193" t="s">
        <v>3235</v>
      </c>
      <c r="H193" t="s">
        <v>1503</v>
      </c>
      <c r="I193" t="s">
        <v>2001</v>
      </c>
    </row>
    <row r="194" spans="1:9" ht="14.45" customHeight="1" x14ac:dyDescent="0.25">
      <c r="A194" s="6" t="s">
        <v>384</v>
      </c>
      <c r="B194" s="2" t="s">
        <v>384</v>
      </c>
      <c r="C194" s="2" t="s">
        <v>431</v>
      </c>
      <c r="D194" s="4">
        <v>192</v>
      </c>
      <c r="E194" s="2" t="s">
        <v>385</v>
      </c>
      <c r="F194" s="30" t="s">
        <v>2895</v>
      </c>
      <c r="G194" t="s">
        <v>3236</v>
      </c>
      <c r="H194" t="s">
        <v>1504</v>
      </c>
      <c r="I194" t="s">
        <v>2002</v>
      </c>
    </row>
    <row r="195" spans="1:9" ht="14.45" customHeight="1" x14ac:dyDescent="0.25">
      <c r="A195" s="6" t="s">
        <v>386</v>
      </c>
      <c r="B195" s="2" t="s">
        <v>386</v>
      </c>
      <c r="C195" s="2" t="s">
        <v>431</v>
      </c>
      <c r="D195" s="4">
        <v>193</v>
      </c>
      <c r="E195" s="2" t="s">
        <v>387</v>
      </c>
      <c r="F195" s="30" t="s">
        <v>2895</v>
      </c>
      <c r="G195" t="s">
        <v>3237</v>
      </c>
      <c r="H195" t="s">
        <v>1505</v>
      </c>
      <c r="I195" t="s">
        <v>2003</v>
      </c>
    </row>
    <row r="196" spans="1:9" ht="14.45" customHeight="1" x14ac:dyDescent="0.25">
      <c r="A196" s="6" t="s">
        <v>388</v>
      </c>
      <c r="B196" s="2" t="s">
        <v>388</v>
      </c>
      <c r="C196" s="2" t="s">
        <v>431</v>
      </c>
      <c r="D196" s="4">
        <v>194</v>
      </c>
      <c r="E196" s="2" t="s">
        <v>389</v>
      </c>
      <c r="F196" s="30" t="s">
        <v>2895</v>
      </c>
      <c r="G196" t="s">
        <v>3238</v>
      </c>
      <c r="H196" t="s">
        <v>1506</v>
      </c>
      <c r="I196" t="s">
        <v>2004</v>
      </c>
    </row>
    <row r="197" spans="1:9" ht="14.45" customHeight="1" x14ac:dyDescent="0.25">
      <c r="A197" s="6" t="s">
        <v>390</v>
      </c>
      <c r="B197" s="2" t="s">
        <v>390</v>
      </c>
      <c r="C197" s="2" t="s">
        <v>431</v>
      </c>
      <c r="D197" s="4">
        <v>195</v>
      </c>
      <c r="E197" s="2" t="s">
        <v>391</v>
      </c>
      <c r="F197" s="30" t="s">
        <v>2895</v>
      </c>
      <c r="G197" t="s">
        <v>3239</v>
      </c>
      <c r="H197" t="s">
        <v>1507</v>
      </c>
      <c r="I197" t="s">
        <v>2005</v>
      </c>
    </row>
    <row r="198" spans="1:9" ht="14.45" customHeight="1" x14ac:dyDescent="0.25">
      <c r="A198" s="6" t="s">
        <v>392</v>
      </c>
      <c r="B198" s="2" t="s">
        <v>392</v>
      </c>
      <c r="C198" s="2" t="s">
        <v>431</v>
      </c>
      <c r="D198" s="4">
        <v>196</v>
      </c>
      <c r="E198" s="2" t="s">
        <v>393</v>
      </c>
      <c r="F198" s="30" t="s">
        <v>2895</v>
      </c>
      <c r="G198" t="s">
        <v>3240</v>
      </c>
      <c r="H198" t="s">
        <v>1508</v>
      </c>
      <c r="I198" t="s">
        <v>2006</v>
      </c>
    </row>
    <row r="199" spans="1:9" ht="14.45" customHeight="1" x14ac:dyDescent="0.25">
      <c r="A199" s="6" t="s">
        <v>394</v>
      </c>
      <c r="B199" s="2" t="s">
        <v>394</v>
      </c>
      <c r="C199" s="2" t="s">
        <v>431</v>
      </c>
      <c r="D199" s="4">
        <v>197</v>
      </c>
      <c r="E199" s="2" t="s">
        <v>395</v>
      </c>
      <c r="F199" s="30" t="s">
        <v>2895</v>
      </c>
      <c r="G199" t="s">
        <v>3241</v>
      </c>
      <c r="H199" t="s">
        <v>1509</v>
      </c>
      <c r="I199" t="s">
        <v>2007</v>
      </c>
    </row>
    <row r="200" spans="1:9" ht="14.45" customHeight="1" x14ac:dyDescent="0.25">
      <c r="A200" s="6" t="s">
        <v>396</v>
      </c>
      <c r="B200" s="2" t="s">
        <v>396</v>
      </c>
      <c r="C200" s="2" t="s">
        <v>431</v>
      </c>
      <c r="D200" s="4">
        <v>198</v>
      </c>
      <c r="E200" s="2" t="s">
        <v>397</v>
      </c>
      <c r="F200" s="30" t="s">
        <v>2895</v>
      </c>
      <c r="G200" t="s">
        <v>3242</v>
      </c>
      <c r="H200" t="s">
        <v>1510</v>
      </c>
      <c r="I200" t="s">
        <v>2008</v>
      </c>
    </row>
    <row r="201" spans="1:9" ht="14.45" customHeight="1" x14ac:dyDescent="0.25">
      <c r="A201" s="6" t="s">
        <v>398</v>
      </c>
      <c r="B201" s="2" t="s">
        <v>398</v>
      </c>
      <c r="C201" s="2" t="s">
        <v>431</v>
      </c>
      <c r="D201" s="4">
        <v>199</v>
      </c>
      <c r="E201" s="2" t="s">
        <v>399</v>
      </c>
      <c r="F201" s="30" t="s">
        <v>2895</v>
      </c>
      <c r="G201" t="s">
        <v>3243</v>
      </c>
      <c r="H201" t="s">
        <v>1511</v>
      </c>
      <c r="I201" t="s">
        <v>2009</v>
      </c>
    </row>
    <row r="202" spans="1:9" ht="14.45" customHeight="1" x14ac:dyDescent="0.25">
      <c r="A202" s="6" t="s">
        <v>400</v>
      </c>
      <c r="B202" s="2" t="s">
        <v>400</v>
      </c>
      <c r="C202" s="2" t="s">
        <v>431</v>
      </c>
      <c r="D202" s="4">
        <v>200</v>
      </c>
      <c r="E202" s="2" t="s">
        <v>401</v>
      </c>
      <c r="F202" s="30" t="s">
        <v>2895</v>
      </c>
      <c r="G202" t="s">
        <v>3244</v>
      </c>
      <c r="H202" t="s">
        <v>1512</v>
      </c>
      <c r="I202" t="s">
        <v>2010</v>
      </c>
    </row>
    <row r="203" spans="1:9" ht="14.45" customHeight="1" x14ac:dyDescent="0.25">
      <c r="A203" s="6" t="s">
        <v>402</v>
      </c>
      <c r="B203" s="2" t="s">
        <v>402</v>
      </c>
      <c r="C203" s="2" t="s">
        <v>431</v>
      </c>
      <c r="D203" s="4">
        <v>201</v>
      </c>
      <c r="E203" s="2" t="s">
        <v>403</v>
      </c>
      <c r="F203" s="30" t="s">
        <v>2895</v>
      </c>
      <c r="G203" t="s">
        <v>3245</v>
      </c>
      <c r="H203" t="s">
        <v>1513</v>
      </c>
      <c r="I203" t="s">
        <v>2011</v>
      </c>
    </row>
    <row r="204" spans="1:9" ht="14.45" customHeight="1" x14ac:dyDescent="0.25">
      <c r="A204" s="6" t="s">
        <v>404</v>
      </c>
      <c r="B204" s="2" t="s">
        <v>404</v>
      </c>
      <c r="C204" s="2" t="s">
        <v>431</v>
      </c>
      <c r="D204" s="4">
        <v>202</v>
      </c>
      <c r="E204" s="2" t="s">
        <v>405</v>
      </c>
      <c r="F204" s="30" t="s">
        <v>2895</v>
      </c>
      <c r="G204" t="s">
        <v>3246</v>
      </c>
      <c r="H204" t="s">
        <v>1514</v>
      </c>
      <c r="I204" t="s">
        <v>2012</v>
      </c>
    </row>
    <row r="205" spans="1:9" ht="14.45" customHeight="1" x14ac:dyDescent="0.25">
      <c r="A205" s="6" t="s">
        <v>406</v>
      </c>
      <c r="B205" s="2" t="s">
        <v>406</v>
      </c>
      <c r="C205" s="2" t="s">
        <v>431</v>
      </c>
      <c r="D205" s="4">
        <v>203</v>
      </c>
      <c r="E205" s="2" t="s">
        <v>407</v>
      </c>
      <c r="F205" s="30" t="s">
        <v>2895</v>
      </c>
      <c r="G205" t="s">
        <v>3247</v>
      </c>
      <c r="H205" t="s">
        <v>1515</v>
      </c>
      <c r="I205" t="s">
        <v>2013</v>
      </c>
    </row>
    <row r="206" spans="1:9" ht="14.45" customHeight="1" x14ac:dyDescent="0.25">
      <c r="A206" s="6" t="s">
        <v>408</v>
      </c>
      <c r="B206" s="2" t="s">
        <v>408</v>
      </c>
      <c r="C206" s="2" t="s">
        <v>431</v>
      </c>
      <c r="D206" s="4">
        <v>204</v>
      </c>
      <c r="E206" s="2" t="s">
        <v>409</v>
      </c>
      <c r="F206" s="30" t="s">
        <v>2895</v>
      </c>
      <c r="G206" t="s">
        <v>3248</v>
      </c>
      <c r="H206" t="s">
        <v>1516</v>
      </c>
      <c r="I206" t="s">
        <v>2014</v>
      </c>
    </row>
    <row r="207" spans="1:9" ht="14.45" customHeight="1" x14ac:dyDescent="0.25">
      <c r="A207" s="6" t="s">
        <v>410</v>
      </c>
      <c r="B207" s="2" t="s">
        <v>410</v>
      </c>
      <c r="C207" s="2" t="s">
        <v>431</v>
      </c>
      <c r="D207" s="4">
        <v>205</v>
      </c>
      <c r="E207" s="2" t="s">
        <v>411</v>
      </c>
      <c r="F207" s="30" t="s">
        <v>2895</v>
      </c>
      <c r="G207" t="s">
        <v>3249</v>
      </c>
      <c r="H207" t="s">
        <v>1517</v>
      </c>
      <c r="I207" t="s">
        <v>2015</v>
      </c>
    </row>
    <row r="208" spans="1:9" ht="14.45" customHeight="1" x14ac:dyDescent="0.25">
      <c r="A208" s="6" t="s">
        <v>412</v>
      </c>
      <c r="B208" s="2" t="s">
        <v>412</v>
      </c>
      <c r="C208" s="2" t="s">
        <v>431</v>
      </c>
      <c r="D208" s="4">
        <v>206</v>
      </c>
      <c r="E208" s="2" t="s">
        <v>413</v>
      </c>
      <c r="F208" s="30" t="s">
        <v>2895</v>
      </c>
      <c r="G208" t="s">
        <v>3250</v>
      </c>
      <c r="H208" t="s">
        <v>1518</v>
      </c>
      <c r="I208" t="s">
        <v>2016</v>
      </c>
    </row>
    <row r="209" spans="1:10" ht="14.45" customHeight="1" x14ac:dyDescent="0.25">
      <c r="A209" s="6" t="s">
        <v>414</v>
      </c>
      <c r="B209" s="2" t="s">
        <v>414</v>
      </c>
      <c r="C209" s="2" t="s">
        <v>431</v>
      </c>
      <c r="D209" s="4">
        <v>207</v>
      </c>
      <c r="E209" s="2" t="s">
        <v>415</v>
      </c>
      <c r="F209" s="30" t="s">
        <v>2895</v>
      </c>
      <c r="G209" t="s">
        <v>3251</v>
      </c>
      <c r="H209" t="s">
        <v>1519</v>
      </c>
      <c r="I209" t="s">
        <v>2017</v>
      </c>
    </row>
    <row r="210" spans="1:10" ht="14.45" customHeight="1" x14ac:dyDescent="0.25">
      <c r="A210" s="6" t="s">
        <v>416</v>
      </c>
      <c r="B210" s="2" t="s">
        <v>416</v>
      </c>
      <c r="C210" s="2" t="s">
        <v>431</v>
      </c>
      <c r="D210" s="4">
        <v>208</v>
      </c>
      <c r="E210" s="2" t="s">
        <v>417</v>
      </c>
      <c r="F210" s="30" t="s">
        <v>2895</v>
      </c>
      <c r="G210" t="s">
        <v>3252</v>
      </c>
      <c r="H210" t="s">
        <v>1520</v>
      </c>
      <c r="I210" t="s">
        <v>2018</v>
      </c>
    </row>
    <row r="211" spans="1:10" ht="14.45" customHeight="1" x14ac:dyDescent="0.25">
      <c r="A211" s="6" t="s">
        <v>808</v>
      </c>
      <c r="B211" s="2" t="s">
        <v>418</v>
      </c>
      <c r="C211" s="2" t="s">
        <v>431</v>
      </c>
      <c r="D211" s="4">
        <v>209</v>
      </c>
      <c r="E211" s="2" t="s">
        <v>419</v>
      </c>
      <c r="F211" s="30" t="s">
        <v>2895</v>
      </c>
      <c r="G211" t="s">
        <v>3253</v>
      </c>
      <c r="H211" t="s">
        <v>1521</v>
      </c>
      <c r="I211" t="s">
        <v>2019</v>
      </c>
    </row>
    <row r="212" spans="1:10" x14ac:dyDescent="0.25">
      <c r="A212" s="6" t="s">
        <v>809</v>
      </c>
      <c r="B212" s="2" t="s">
        <v>423</v>
      </c>
      <c r="C212" s="2"/>
      <c r="E212" t="s">
        <v>424</v>
      </c>
      <c r="G212" t="s">
        <v>3293</v>
      </c>
      <c r="H212" t="s">
        <v>1522</v>
      </c>
      <c r="I212" t="s">
        <v>2020</v>
      </c>
    </row>
    <row r="213" spans="1:10" x14ac:dyDescent="0.25">
      <c r="A213" s="6" t="s">
        <v>810</v>
      </c>
      <c r="B213" s="2" t="s">
        <v>1028</v>
      </c>
      <c r="C213" s="2" t="s">
        <v>432</v>
      </c>
      <c r="D213" s="5">
        <v>1</v>
      </c>
      <c r="E213" s="3" t="s">
        <v>3435</v>
      </c>
      <c r="F213" s="31" t="s">
        <v>3431</v>
      </c>
      <c r="G213" t="s">
        <v>3434</v>
      </c>
      <c r="H213" t="s">
        <v>1523</v>
      </c>
      <c r="I213" t="s">
        <v>2021</v>
      </c>
      <c r="J213" t="str">
        <f>CONCATENATE("BDE-",D213)</f>
        <v>BDE-1</v>
      </c>
    </row>
    <row r="214" spans="1:10" x14ac:dyDescent="0.25">
      <c r="A214" s="6" t="s">
        <v>810</v>
      </c>
      <c r="B214" s="2" t="s">
        <v>1029</v>
      </c>
      <c r="C214" s="2" t="s">
        <v>432</v>
      </c>
      <c r="D214" s="5">
        <v>2</v>
      </c>
      <c r="E214" t="s">
        <v>428</v>
      </c>
      <c r="F214" s="106" t="s">
        <v>2896</v>
      </c>
      <c r="G214" t="s">
        <v>3294</v>
      </c>
      <c r="H214" t="s">
        <v>1524</v>
      </c>
      <c r="I214" t="s">
        <v>2022</v>
      </c>
      <c r="J214" s="101" t="str">
        <f t="shared" ref="J214:J277" si="0">CONCATENATE("BDE-",D214)</f>
        <v>BDE-2</v>
      </c>
    </row>
    <row r="215" spans="1:10" x14ac:dyDescent="0.25">
      <c r="A215" s="6" t="s">
        <v>810</v>
      </c>
      <c r="B215" s="2" t="s">
        <v>1030</v>
      </c>
      <c r="C215" s="2" t="s">
        <v>432</v>
      </c>
      <c r="D215" s="5">
        <v>3</v>
      </c>
      <c r="E215" t="s">
        <v>429</v>
      </c>
      <c r="F215" s="106" t="s">
        <v>2896</v>
      </c>
      <c r="G215" t="s">
        <v>3295</v>
      </c>
      <c r="H215" t="s">
        <v>1525</v>
      </c>
      <c r="I215" t="s">
        <v>2023</v>
      </c>
      <c r="J215" s="101" t="str">
        <f t="shared" si="0"/>
        <v>BDE-3</v>
      </c>
    </row>
    <row r="216" spans="1:10" x14ac:dyDescent="0.25">
      <c r="A216" s="6" t="s">
        <v>811</v>
      </c>
      <c r="B216" s="2" t="s">
        <v>1232</v>
      </c>
      <c r="C216" s="2" t="s">
        <v>432</v>
      </c>
      <c r="D216" s="4">
        <v>4</v>
      </c>
      <c r="E216" t="s">
        <v>2792</v>
      </c>
      <c r="F216" s="106" t="s">
        <v>2896</v>
      </c>
      <c r="G216" t="s">
        <v>3296</v>
      </c>
      <c r="H216" t="s">
        <v>1526</v>
      </c>
      <c r="I216" t="s">
        <v>2024</v>
      </c>
      <c r="J216" s="101" t="str">
        <f t="shared" si="0"/>
        <v>BDE-4</v>
      </c>
    </row>
    <row r="217" spans="1:10" x14ac:dyDescent="0.25">
      <c r="A217" s="6" t="s">
        <v>812</v>
      </c>
      <c r="B217" s="2" t="s">
        <v>1031</v>
      </c>
      <c r="C217" s="2" t="s">
        <v>432</v>
      </c>
      <c r="D217" s="4">
        <v>5</v>
      </c>
      <c r="E217" t="s">
        <v>3436</v>
      </c>
      <c r="F217" s="31" t="s">
        <v>3431</v>
      </c>
      <c r="G217" t="s">
        <v>3437</v>
      </c>
      <c r="H217" t="s">
        <v>1527</v>
      </c>
      <c r="I217" t="s">
        <v>2025</v>
      </c>
      <c r="J217" s="101" t="str">
        <f t="shared" si="0"/>
        <v>BDE-5</v>
      </c>
    </row>
    <row r="218" spans="1:10" x14ac:dyDescent="0.25">
      <c r="A218" s="6" t="s">
        <v>813</v>
      </c>
      <c r="B218" s="2" t="s">
        <v>1233</v>
      </c>
      <c r="C218" s="2" t="s">
        <v>432</v>
      </c>
      <c r="D218" s="4">
        <v>6</v>
      </c>
      <c r="E218" t="s">
        <v>2793</v>
      </c>
      <c r="F218" s="106" t="s">
        <v>2896</v>
      </c>
      <c r="G218" t="s">
        <v>3297</v>
      </c>
      <c r="H218" t="s">
        <v>1528</v>
      </c>
      <c r="I218" t="s">
        <v>2026</v>
      </c>
      <c r="J218" s="101" t="str">
        <f t="shared" si="0"/>
        <v>BDE-6</v>
      </c>
    </row>
    <row r="219" spans="1:10" x14ac:dyDescent="0.25">
      <c r="A219" s="6" t="s">
        <v>814</v>
      </c>
      <c r="B219" s="2" t="s">
        <v>1032</v>
      </c>
      <c r="C219" s="2" t="s">
        <v>432</v>
      </c>
      <c r="D219" s="4">
        <v>7</v>
      </c>
      <c r="E219" t="s">
        <v>2794</v>
      </c>
      <c r="F219" s="106" t="s">
        <v>2896</v>
      </c>
      <c r="G219" t="s">
        <v>3298</v>
      </c>
      <c r="H219" t="s">
        <v>1529</v>
      </c>
      <c r="I219" t="s">
        <v>2027</v>
      </c>
      <c r="J219" s="101" t="str">
        <f t="shared" si="0"/>
        <v>BDE-7</v>
      </c>
    </row>
    <row r="220" spans="1:10" x14ac:dyDescent="0.25">
      <c r="A220" s="6" t="s">
        <v>815</v>
      </c>
      <c r="B220" s="2" t="s">
        <v>1234</v>
      </c>
      <c r="C220" s="2" t="s">
        <v>432</v>
      </c>
      <c r="D220" s="4">
        <v>8</v>
      </c>
      <c r="E220" t="s">
        <v>1047</v>
      </c>
      <c r="F220" s="106" t="s">
        <v>2896</v>
      </c>
      <c r="G220" t="s">
        <v>3299</v>
      </c>
      <c r="H220" t="s">
        <v>1530</v>
      </c>
      <c r="I220" t="s">
        <v>2028</v>
      </c>
      <c r="J220" s="101" t="str">
        <f t="shared" si="0"/>
        <v>BDE-8</v>
      </c>
    </row>
    <row r="221" spans="1:10" x14ac:dyDescent="0.25">
      <c r="A221" s="6" t="s">
        <v>816</v>
      </c>
      <c r="B221" s="2" t="s">
        <v>1033</v>
      </c>
      <c r="C221" s="2" t="s">
        <v>432</v>
      </c>
      <c r="D221" s="4">
        <v>9</v>
      </c>
      <c r="E221" t="s">
        <v>3438</v>
      </c>
      <c r="F221" s="31" t="s">
        <v>3431</v>
      </c>
      <c r="G221" t="s">
        <v>3444</v>
      </c>
      <c r="H221" t="s">
        <v>1531</v>
      </c>
      <c r="I221" t="s">
        <v>2029</v>
      </c>
      <c r="J221" s="101" t="str">
        <f t="shared" si="0"/>
        <v>BDE-9</v>
      </c>
    </row>
    <row r="222" spans="1:10" x14ac:dyDescent="0.25">
      <c r="A222" s="6" t="s">
        <v>817</v>
      </c>
      <c r="B222" s="2" t="s">
        <v>1034</v>
      </c>
      <c r="C222" s="2" t="s">
        <v>432</v>
      </c>
      <c r="D222" s="4">
        <v>10</v>
      </c>
      <c r="E222" t="s">
        <v>2795</v>
      </c>
      <c r="F222" s="106" t="s">
        <v>2896</v>
      </c>
      <c r="G222" t="s">
        <v>3300</v>
      </c>
      <c r="H222" t="s">
        <v>1532</v>
      </c>
      <c r="I222" t="s">
        <v>2030</v>
      </c>
      <c r="J222" s="101" t="str">
        <f t="shared" si="0"/>
        <v>BDE-10</v>
      </c>
    </row>
    <row r="223" spans="1:10" x14ac:dyDescent="0.25">
      <c r="A223" s="6" t="s">
        <v>818</v>
      </c>
      <c r="B223" s="2" t="s">
        <v>1235</v>
      </c>
      <c r="C223" s="2" t="s">
        <v>432</v>
      </c>
      <c r="D223" s="4">
        <v>11</v>
      </c>
      <c r="E223" t="s">
        <v>2796</v>
      </c>
      <c r="F223" s="106" t="s">
        <v>2896</v>
      </c>
      <c r="G223" t="s">
        <v>3301</v>
      </c>
      <c r="H223" t="s">
        <v>1533</v>
      </c>
      <c r="I223" t="s">
        <v>2031</v>
      </c>
      <c r="J223" s="101" t="str">
        <f t="shared" si="0"/>
        <v>BDE-11</v>
      </c>
    </row>
    <row r="224" spans="1:10" x14ac:dyDescent="0.25">
      <c r="A224" s="6" t="s">
        <v>819</v>
      </c>
      <c r="B224" s="2" t="s">
        <v>1035</v>
      </c>
      <c r="C224" s="2" t="s">
        <v>432</v>
      </c>
      <c r="D224" s="4">
        <v>12</v>
      </c>
      <c r="E224" t="s">
        <v>2797</v>
      </c>
      <c r="F224" s="106" t="s">
        <v>2896</v>
      </c>
      <c r="G224" t="s">
        <v>3302</v>
      </c>
      <c r="H224" t="s">
        <v>1534</v>
      </c>
      <c r="I224" t="s">
        <v>2032</v>
      </c>
      <c r="J224" s="101" t="str">
        <f t="shared" si="0"/>
        <v>BDE-12</v>
      </c>
    </row>
    <row r="225" spans="1:10" x14ac:dyDescent="0.25">
      <c r="A225" s="6" t="s">
        <v>820</v>
      </c>
      <c r="B225" s="2" t="s">
        <v>1236</v>
      </c>
      <c r="C225" s="2" t="s">
        <v>432</v>
      </c>
      <c r="D225" s="4">
        <v>13</v>
      </c>
      <c r="E225" t="s">
        <v>2798</v>
      </c>
      <c r="F225" s="106" t="s">
        <v>2896</v>
      </c>
      <c r="G225" t="s">
        <v>3303</v>
      </c>
      <c r="H225" t="s">
        <v>1535</v>
      </c>
      <c r="I225" t="s">
        <v>2033</v>
      </c>
      <c r="J225" s="101" t="str">
        <f t="shared" si="0"/>
        <v>BDE-13</v>
      </c>
    </row>
    <row r="226" spans="1:10" x14ac:dyDescent="0.25">
      <c r="A226" s="6" t="s">
        <v>821</v>
      </c>
      <c r="B226" s="2" t="s">
        <v>1036</v>
      </c>
      <c r="C226" s="2" t="s">
        <v>432</v>
      </c>
      <c r="D226" s="4">
        <v>14</v>
      </c>
      <c r="E226" t="s">
        <v>2799</v>
      </c>
      <c r="F226" s="106" t="s">
        <v>2896</v>
      </c>
      <c r="G226" t="s">
        <v>3304</v>
      </c>
      <c r="H226" t="s">
        <v>1536</v>
      </c>
      <c r="I226" t="s">
        <v>2034</v>
      </c>
      <c r="J226" s="101" t="str">
        <f t="shared" si="0"/>
        <v>BDE-14</v>
      </c>
    </row>
    <row r="227" spans="1:10" x14ac:dyDescent="0.25">
      <c r="A227" s="6" t="s">
        <v>822</v>
      </c>
      <c r="B227" s="2" t="s">
        <v>1237</v>
      </c>
      <c r="C227" s="2" t="s">
        <v>432</v>
      </c>
      <c r="D227" s="4">
        <v>15</v>
      </c>
      <c r="E227" t="s">
        <v>445</v>
      </c>
      <c r="F227" s="106" t="s">
        <v>2896</v>
      </c>
      <c r="G227" t="s">
        <v>3305</v>
      </c>
      <c r="H227" t="s">
        <v>1537</v>
      </c>
      <c r="I227" t="s">
        <v>2035</v>
      </c>
      <c r="J227" s="101" t="str">
        <f t="shared" si="0"/>
        <v>BDE-15</v>
      </c>
    </row>
    <row r="228" spans="1:10" x14ac:dyDescent="0.25">
      <c r="A228" s="6" t="s">
        <v>823</v>
      </c>
      <c r="B228" s="2" t="s">
        <v>1051</v>
      </c>
      <c r="C228" s="2" t="s">
        <v>432</v>
      </c>
      <c r="D228" s="4">
        <v>16</v>
      </c>
      <c r="E228" t="s">
        <v>2800</v>
      </c>
      <c r="F228" s="106" t="s">
        <v>2896</v>
      </c>
      <c r="G228" t="s">
        <v>3306</v>
      </c>
      <c r="H228" t="s">
        <v>1538</v>
      </c>
      <c r="I228" t="s">
        <v>2036</v>
      </c>
      <c r="J228" s="101" t="str">
        <f t="shared" si="0"/>
        <v>BDE-16</v>
      </c>
    </row>
    <row r="229" spans="1:10" x14ac:dyDescent="0.25">
      <c r="A229" s="6" t="s">
        <v>824</v>
      </c>
      <c r="B229" s="2" t="s">
        <v>1049</v>
      </c>
      <c r="C229" s="2" t="s">
        <v>432</v>
      </c>
      <c r="D229" s="4">
        <v>17</v>
      </c>
      <c r="E229" t="s">
        <v>2801</v>
      </c>
      <c r="F229" s="106" t="s">
        <v>2896</v>
      </c>
      <c r="G229" t="s">
        <v>3307</v>
      </c>
      <c r="H229" t="s">
        <v>1539</v>
      </c>
      <c r="I229" t="s">
        <v>2037</v>
      </c>
      <c r="J229" s="101" t="str">
        <f t="shared" si="0"/>
        <v>BDE-17</v>
      </c>
    </row>
    <row r="230" spans="1:10" x14ac:dyDescent="0.25">
      <c r="A230" s="6" t="s">
        <v>825</v>
      </c>
      <c r="B230" s="2" t="s">
        <v>1054</v>
      </c>
      <c r="C230" s="2" t="s">
        <v>432</v>
      </c>
      <c r="D230" s="4">
        <v>18</v>
      </c>
      <c r="E230" t="s">
        <v>2802</v>
      </c>
      <c r="F230" s="106" t="s">
        <v>2896</v>
      </c>
      <c r="G230" t="s">
        <v>3308</v>
      </c>
      <c r="H230" t="s">
        <v>1540</v>
      </c>
      <c r="I230" t="s">
        <v>2038</v>
      </c>
      <c r="J230" s="101" t="str">
        <f t="shared" si="0"/>
        <v>BDE-18</v>
      </c>
    </row>
    <row r="231" spans="1:10" x14ac:dyDescent="0.25">
      <c r="A231" s="6" t="s">
        <v>826</v>
      </c>
      <c r="B231" s="2" t="s">
        <v>1056</v>
      </c>
      <c r="C231" s="2" t="s">
        <v>432</v>
      </c>
      <c r="D231" s="4">
        <v>19</v>
      </c>
      <c r="E231" t="s">
        <v>2803</v>
      </c>
      <c r="F231" s="106" t="s">
        <v>2896</v>
      </c>
      <c r="G231" t="s">
        <v>3309</v>
      </c>
      <c r="H231" t="s">
        <v>1541</v>
      </c>
      <c r="I231" t="s">
        <v>2039</v>
      </c>
      <c r="J231" s="101" t="str">
        <f t="shared" si="0"/>
        <v>BDE-19</v>
      </c>
    </row>
    <row r="232" spans="1:10" x14ac:dyDescent="0.25">
      <c r="A232" s="6" t="s">
        <v>827</v>
      </c>
      <c r="B232" s="2" t="s">
        <v>1052</v>
      </c>
      <c r="C232" s="2" t="s">
        <v>432</v>
      </c>
      <c r="D232" s="4">
        <v>20</v>
      </c>
      <c r="E232" t="s">
        <v>2804</v>
      </c>
      <c r="F232" s="106" t="s">
        <v>2896</v>
      </c>
      <c r="G232" t="s">
        <v>3310</v>
      </c>
      <c r="H232" t="s">
        <v>1542</v>
      </c>
      <c r="I232" t="s">
        <v>2040</v>
      </c>
      <c r="J232" s="101" t="str">
        <f t="shared" si="0"/>
        <v>BDE-20</v>
      </c>
    </row>
    <row r="233" spans="1:10" x14ac:dyDescent="0.25">
      <c r="A233" s="6" t="s">
        <v>828</v>
      </c>
      <c r="B233" s="2" t="s">
        <v>1037</v>
      </c>
      <c r="C233" s="2" t="s">
        <v>432</v>
      </c>
      <c r="D233" s="4">
        <v>21</v>
      </c>
      <c r="E233" t="s">
        <v>2805</v>
      </c>
      <c r="F233" s="106" t="s">
        <v>2896</v>
      </c>
      <c r="G233" t="s">
        <v>3311</v>
      </c>
      <c r="H233" t="s">
        <v>1543</v>
      </c>
      <c r="I233" t="s">
        <v>2041</v>
      </c>
      <c r="J233" s="101" t="str">
        <f t="shared" si="0"/>
        <v>BDE-21</v>
      </c>
    </row>
    <row r="234" spans="1:10" x14ac:dyDescent="0.25">
      <c r="A234" s="6" t="s">
        <v>829</v>
      </c>
      <c r="B234" s="2" t="s">
        <v>1053</v>
      </c>
      <c r="C234" s="2" t="s">
        <v>432</v>
      </c>
      <c r="D234" s="4">
        <v>22</v>
      </c>
      <c r="E234" t="s">
        <v>2806</v>
      </c>
      <c r="F234" s="106" t="s">
        <v>2896</v>
      </c>
      <c r="G234" t="s">
        <v>3312</v>
      </c>
      <c r="H234" t="s">
        <v>1544</v>
      </c>
      <c r="I234" t="s">
        <v>2042</v>
      </c>
      <c r="J234" s="101" t="str">
        <f t="shared" si="0"/>
        <v>BDE-22</v>
      </c>
    </row>
    <row r="235" spans="1:10" x14ac:dyDescent="0.25">
      <c r="A235" s="6" t="s">
        <v>830</v>
      </c>
      <c r="B235" s="2" t="s">
        <v>1038</v>
      </c>
      <c r="C235" s="2" t="s">
        <v>432</v>
      </c>
      <c r="D235" s="4">
        <v>23</v>
      </c>
      <c r="E235" t="s">
        <v>2807</v>
      </c>
      <c r="F235" s="106" t="s">
        <v>2896</v>
      </c>
      <c r="G235" t="s">
        <v>3313</v>
      </c>
      <c r="H235" t="s">
        <v>1545</v>
      </c>
      <c r="I235" t="s">
        <v>2043</v>
      </c>
      <c r="J235" s="101" t="str">
        <f t="shared" si="0"/>
        <v>BDE-23</v>
      </c>
    </row>
    <row r="236" spans="1:10" x14ac:dyDescent="0.25">
      <c r="A236" s="6" t="s">
        <v>831</v>
      </c>
      <c r="B236" s="2" t="s">
        <v>1039</v>
      </c>
      <c r="C236" s="2" t="s">
        <v>432</v>
      </c>
      <c r="D236" s="4">
        <v>24</v>
      </c>
      <c r="E236" t="s">
        <v>3439</v>
      </c>
      <c r="F236" s="105" t="s">
        <v>3431</v>
      </c>
      <c r="G236" t="s">
        <v>3445</v>
      </c>
      <c r="H236" t="s">
        <v>1546</v>
      </c>
      <c r="I236" t="s">
        <v>2044</v>
      </c>
      <c r="J236" s="101" t="str">
        <f t="shared" si="0"/>
        <v>BDE-24</v>
      </c>
    </row>
    <row r="237" spans="1:10" x14ac:dyDescent="0.25">
      <c r="A237" s="6" t="s">
        <v>832</v>
      </c>
      <c r="B237" s="2" t="s">
        <v>1050</v>
      </c>
      <c r="C237" s="2" t="s">
        <v>432</v>
      </c>
      <c r="D237" s="4">
        <v>25</v>
      </c>
      <c r="E237" t="s">
        <v>2808</v>
      </c>
      <c r="F237" s="106" t="s">
        <v>2896</v>
      </c>
      <c r="G237" t="s">
        <v>3314</v>
      </c>
      <c r="H237" t="s">
        <v>1547</v>
      </c>
      <c r="I237" t="s">
        <v>2045</v>
      </c>
      <c r="J237" s="101" t="str">
        <f t="shared" si="0"/>
        <v>BDE-25</v>
      </c>
    </row>
    <row r="238" spans="1:10" x14ac:dyDescent="0.25">
      <c r="A238" s="6" t="s">
        <v>833</v>
      </c>
      <c r="B238" s="2" t="s">
        <v>1055</v>
      </c>
      <c r="C238" s="2" t="s">
        <v>432</v>
      </c>
      <c r="D238" s="4">
        <v>26</v>
      </c>
      <c r="E238" t="s">
        <v>2809</v>
      </c>
      <c r="F238" s="106" t="s">
        <v>2896</v>
      </c>
      <c r="G238" t="s">
        <v>3315</v>
      </c>
      <c r="H238" t="s">
        <v>1548</v>
      </c>
      <c r="I238" t="s">
        <v>2046</v>
      </c>
      <c r="J238" s="101" t="str">
        <f t="shared" si="0"/>
        <v>BDE-26</v>
      </c>
    </row>
    <row r="239" spans="1:10" x14ac:dyDescent="0.25">
      <c r="A239" s="6" t="s">
        <v>834</v>
      </c>
      <c r="B239" s="2" t="s">
        <v>1057</v>
      </c>
      <c r="C239" s="2" t="s">
        <v>432</v>
      </c>
      <c r="D239" s="4">
        <v>27</v>
      </c>
      <c r="E239" t="s">
        <v>2810</v>
      </c>
      <c r="F239" s="106" t="s">
        <v>2896</v>
      </c>
      <c r="G239" t="s">
        <v>3316</v>
      </c>
      <c r="H239" t="s">
        <v>1549</v>
      </c>
      <c r="I239" t="s">
        <v>2047</v>
      </c>
      <c r="J239" s="101" t="str">
        <f t="shared" si="0"/>
        <v>BDE-27</v>
      </c>
    </row>
    <row r="240" spans="1:10" x14ac:dyDescent="0.25">
      <c r="A240" s="6" t="s">
        <v>835</v>
      </c>
      <c r="B240" s="2" t="s">
        <v>1048</v>
      </c>
      <c r="C240" s="2" t="s">
        <v>432</v>
      </c>
      <c r="D240" s="4">
        <v>28</v>
      </c>
      <c r="E240" t="s">
        <v>646</v>
      </c>
      <c r="F240" s="106" t="s">
        <v>2896</v>
      </c>
      <c r="G240" t="s">
        <v>3317</v>
      </c>
      <c r="H240" t="s">
        <v>1550</v>
      </c>
      <c r="I240" t="s">
        <v>2048</v>
      </c>
      <c r="J240" s="101" t="str">
        <f t="shared" si="0"/>
        <v>BDE-28</v>
      </c>
    </row>
    <row r="241" spans="1:10" x14ac:dyDescent="0.25">
      <c r="A241" s="6" t="s">
        <v>836</v>
      </c>
      <c r="B241" s="2" t="s">
        <v>1040</v>
      </c>
      <c r="C241" s="2" t="s">
        <v>432</v>
      </c>
      <c r="D241" s="4">
        <v>29</v>
      </c>
      <c r="E241" t="s">
        <v>2811</v>
      </c>
      <c r="F241" s="106" t="s">
        <v>2896</v>
      </c>
      <c r="G241" t="s">
        <v>3318</v>
      </c>
      <c r="H241" t="s">
        <v>1551</v>
      </c>
      <c r="I241" t="s">
        <v>2049</v>
      </c>
      <c r="J241" s="101" t="str">
        <f t="shared" si="0"/>
        <v>BDE-29</v>
      </c>
    </row>
    <row r="242" spans="1:10" x14ac:dyDescent="0.25">
      <c r="A242" s="6" t="s">
        <v>837</v>
      </c>
      <c r="B242" s="2" t="s">
        <v>1041</v>
      </c>
      <c r="C242" s="2" t="s">
        <v>432</v>
      </c>
      <c r="D242" s="4">
        <v>30</v>
      </c>
      <c r="E242" t="s">
        <v>2812</v>
      </c>
      <c r="F242" s="106" t="s">
        <v>2896</v>
      </c>
      <c r="G242" t="s">
        <v>3319</v>
      </c>
      <c r="H242" t="s">
        <v>1552</v>
      </c>
      <c r="I242" t="s">
        <v>2050</v>
      </c>
      <c r="J242" s="101" t="str">
        <f t="shared" si="0"/>
        <v>BDE-30</v>
      </c>
    </row>
    <row r="243" spans="1:10" x14ac:dyDescent="0.25">
      <c r="A243" s="6" t="s">
        <v>838</v>
      </c>
      <c r="B243" s="2" t="s">
        <v>1058</v>
      </c>
      <c r="C243" s="2" t="s">
        <v>432</v>
      </c>
      <c r="D243" s="4">
        <v>31</v>
      </c>
      <c r="E243" t="s">
        <v>2827</v>
      </c>
      <c r="F243" s="106" t="s">
        <v>2896</v>
      </c>
      <c r="G243" t="s">
        <v>3320</v>
      </c>
      <c r="H243" t="s">
        <v>1553</v>
      </c>
      <c r="I243" t="s">
        <v>2051</v>
      </c>
      <c r="J243" s="101" t="str">
        <f t="shared" si="0"/>
        <v>BDE-31</v>
      </c>
    </row>
    <row r="244" spans="1:10" x14ac:dyDescent="0.25">
      <c r="A244" s="6" t="s">
        <v>839</v>
      </c>
      <c r="B244" s="2" t="s">
        <v>1059</v>
      </c>
      <c r="C244" s="2" t="s">
        <v>432</v>
      </c>
      <c r="D244" s="4">
        <v>32</v>
      </c>
      <c r="E244" t="s">
        <v>2813</v>
      </c>
      <c r="F244" s="106" t="s">
        <v>2896</v>
      </c>
      <c r="G244" t="s">
        <v>3321</v>
      </c>
      <c r="H244" t="s">
        <v>1554</v>
      </c>
      <c r="I244" t="s">
        <v>2052</v>
      </c>
      <c r="J244" s="101" t="str">
        <f t="shared" si="0"/>
        <v>BDE-32</v>
      </c>
    </row>
    <row r="245" spans="1:10" x14ac:dyDescent="0.25">
      <c r="A245" s="6" t="s">
        <v>840</v>
      </c>
      <c r="B245" s="2" t="s">
        <v>1063</v>
      </c>
      <c r="C245" s="2" t="s">
        <v>432</v>
      </c>
      <c r="D245" s="4">
        <v>33</v>
      </c>
      <c r="E245" t="s">
        <v>2814</v>
      </c>
      <c r="F245" s="106" t="s">
        <v>2896</v>
      </c>
      <c r="G245" t="s">
        <v>3322</v>
      </c>
      <c r="H245" t="s">
        <v>1555</v>
      </c>
      <c r="I245" t="s">
        <v>2053</v>
      </c>
      <c r="J245" s="101" t="str">
        <f t="shared" si="0"/>
        <v>BDE-33</v>
      </c>
    </row>
    <row r="246" spans="1:10" x14ac:dyDescent="0.25">
      <c r="A246" s="6" t="s">
        <v>841</v>
      </c>
      <c r="B246" s="2" t="s">
        <v>1064</v>
      </c>
      <c r="C246" s="2" t="s">
        <v>432</v>
      </c>
      <c r="D246" s="4">
        <v>34</v>
      </c>
      <c r="E246" t="s">
        <v>2815</v>
      </c>
      <c r="F246" s="106" t="s">
        <v>2896</v>
      </c>
      <c r="G246" t="s">
        <v>3323</v>
      </c>
      <c r="H246" t="s">
        <v>1556</v>
      </c>
      <c r="I246" t="s">
        <v>2054</v>
      </c>
      <c r="J246" s="101" t="str">
        <f t="shared" si="0"/>
        <v>BDE-34</v>
      </c>
    </row>
    <row r="247" spans="1:10" x14ac:dyDescent="0.25">
      <c r="A247" s="6" t="s">
        <v>842</v>
      </c>
      <c r="B247" s="2" t="s">
        <v>1060</v>
      </c>
      <c r="C247" s="2" t="s">
        <v>432</v>
      </c>
      <c r="D247" s="4">
        <v>35</v>
      </c>
      <c r="E247" t="s">
        <v>653</v>
      </c>
      <c r="F247" s="106" t="s">
        <v>2896</v>
      </c>
      <c r="G247" t="s">
        <v>3324</v>
      </c>
      <c r="H247" t="s">
        <v>1557</v>
      </c>
      <c r="I247" t="s">
        <v>2055</v>
      </c>
      <c r="J247" s="101" t="str">
        <f t="shared" si="0"/>
        <v>BDE-35</v>
      </c>
    </row>
    <row r="248" spans="1:10" x14ac:dyDescent="0.25">
      <c r="A248" s="6" t="s">
        <v>843</v>
      </c>
      <c r="B248" s="2" t="s">
        <v>1061</v>
      </c>
      <c r="C248" s="2" t="s">
        <v>432</v>
      </c>
      <c r="D248" s="4">
        <v>36</v>
      </c>
      <c r="E248" t="s">
        <v>640</v>
      </c>
      <c r="F248" s="106" t="s">
        <v>2896</v>
      </c>
      <c r="G248" t="s">
        <v>3325</v>
      </c>
      <c r="H248" t="s">
        <v>1558</v>
      </c>
      <c r="I248" t="s">
        <v>2056</v>
      </c>
      <c r="J248" s="101" t="str">
        <f t="shared" si="0"/>
        <v>BDE-36</v>
      </c>
    </row>
    <row r="249" spans="1:10" x14ac:dyDescent="0.25">
      <c r="A249" s="6" t="s">
        <v>844</v>
      </c>
      <c r="B249" s="2" t="s">
        <v>1062</v>
      </c>
      <c r="C249" s="2" t="s">
        <v>432</v>
      </c>
      <c r="D249" s="4">
        <v>37</v>
      </c>
      <c r="E249" t="s">
        <v>641</v>
      </c>
      <c r="F249" s="106" t="s">
        <v>2896</v>
      </c>
      <c r="G249" t="s">
        <v>3326</v>
      </c>
      <c r="H249" t="s">
        <v>1559</v>
      </c>
      <c r="I249" t="s">
        <v>2057</v>
      </c>
      <c r="J249" s="101" t="str">
        <f t="shared" si="0"/>
        <v>BDE-37</v>
      </c>
    </row>
    <row r="250" spans="1:10" x14ac:dyDescent="0.25">
      <c r="A250" s="6" t="s">
        <v>845</v>
      </c>
      <c r="B250" s="2" t="s">
        <v>1042</v>
      </c>
      <c r="C250" s="2" t="s">
        <v>432</v>
      </c>
      <c r="D250" s="4">
        <v>38</v>
      </c>
      <c r="E250" t="s">
        <v>2816</v>
      </c>
      <c r="F250" s="106" t="s">
        <v>2896</v>
      </c>
      <c r="G250" t="s">
        <v>3327</v>
      </c>
      <c r="H250" t="s">
        <v>1560</v>
      </c>
      <c r="I250" t="s">
        <v>2058</v>
      </c>
      <c r="J250" s="101" t="str">
        <f t="shared" si="0"/>
        <v>BDE-38</v>
      </c>
    </row>
    <row r="251" spans="1:10" x14ac:dyDescent="0.25">
      <c r="A251" s="6" t="s">
        <v>846</v>
      </c>
      <c r="B251" s="2" t="s">
        <v>1065</v>
      </c>
      <c r="C251" s="2" t="s">
        <v>432</v>
      </c>
      <c r="D251" s="4">
        <v>39</v>
      </c>
      <c r="E251" t="s">
        <v>1066</v>
      </c>
      <c r="F251" s="105" t="s">
        <v>3431</v>
      </c>
      <c r="G251" t="s">
        <v>3328</v>
      </c>
      <c r="H251" t="s">
        <v>1561</v>
      </c>
      <c r="I251" t="s">
        <v>2059</v>
      </c>
      <c r="J251" s="101" t="str">
        <f t="shared" si="0"/>
        <v>BDE-39</v>
      </c>
    </row>
    <row r="252" spans="1:10" x14ac:dyDescent="0.25">
      <c r="A252" s="6" t="s">
        <v>847</v>
      </c>
      <c r="B252" s="2" t="s">
        <v>1067</v>
      </c>
      <c r="C252" s="2" t="s">
        <v>432</v>
      </c>
      <c r="D252" s="4">
        <v>40</v>
      </c>
      <c r="E252" t="s">
        <v>3440</v>
      </c>
      <c r="F252" s="105" t="s">
        <v>3431</v>
      </c>
      <c r="G252" t="s">
        <v>3441</v>
      </c>
      <c r="H252" t="s">
        <v>1562</v>
      </c>
      <c r="I252" t="s">
        <v>2060</v>
      </c>
      <c r="J252" s="101" t="str">
        <f t="shared" si="0"/>
        <v>BDE-40</v>
      </c>
    </row>
    <row r="253" spans="1:10" x14ac:dyDescent="0.25">
      <c r="A253" s="6" t="s">
        <v>848</v>
      </c>
      <c r="B253" s="2" t="s">
        <v>1088</v>
      </c>
      <c r="C253" s="2" t="s">
        <v>432</v>
      </c>
      <c r="D253" s="4">
        <v>41</v>
      </c>
      <c r="E253" t="s">
        <v>2817</v>
      </c>
      <c r="F253" s="106" t="s">
        <v>2896</v>
      </c>
      <c r="G253" t="s">
        <v>3329</v>
      </c>
      <c r="H253" t="s">
        <v>1563</v>
      </c>
      <c r="I253" t="s">
        <v>2061</v>
      </c>
      <c r="J253" s="101" t="str">
        <f t="shared" si="0"/>
        <v>BDE-41</v>
      </c>
    </row>
    <row r="254" spans="1:10" x14ac:dyDescent="0.25">
      <c r="A254" s="6" t="s">
        <v>849</v>
      </c>
      <c r="B254" s="2" t="s">
        <v>1068</v>
      </c>
      <c r="C254" s="2" t="s">
        <v>432</v>
      </c>
      <c r="D254" s="4">
        <v>42</v>
      </c>
      <c r="E254" t="s">
        <v>2818</v>
      </c>
      <c r="F254" s="106" t="s">
        <v>2896</v>
      </c>
      <c r="G254" t="s">
        <v>3330</v>
      </c>
      <c r="H254" t="s">
        <v>1564</v>
      </c>
      <c r="I254" t="s">
        <v>2062</v>
      </c>
      <c r="J254" s="101" t="str">
        <f t="shared" si="0"/>
        <v>BDE-42</v>
      </c>
    </row>
    <row r="255" spans="1:10" x14ac:dyDescent="0.25">
      <c r="A255" s="6" t="s">
        <v>850</v>
      </c>
      <c r="B255" s="2" t="s">
        <v>1089</v>
      </c>
      <c r="C255" s="2" t="s">
        <v>432</v>
      </c>
      <c r="D255" s="4">
        <v>43</v>
      </c>
      <c r="E255" t="s">
        <v>2826</v>
      </c>
      <c r="F255" s="106" t="s">
        <v>2896</v>
      </c>
      <c r="G255" t="s">
        <v>3331</v>
      </c>
      <c r="H255" t="s">
        <v>1565</v>
      </c>
      <c r="I255" t="s">
        <v>2063</v>
      </c>
      <c r="J255" s="101" t="str">
        <f t="shared" si="0"/>
        <v>BDE-43</v>
      </c>
    </row>
    <row r="256" spans="1:10" x14ac:dyDescent="0.25">
      <c r="A256" s="6" t="s">
        <v>851</v>
      </c>
      <c r="B256" s="2" t="s">
        <v>1069</v>
      </c>
      <c r="C256" s="2" t="s">
        <v>432</v>
      </c>
      <c r="D256" s="4">
        <v>44</v>
      </c>
      <c r="E256" t="s">
        <v>2819</v>
      </c>
      <c r="F256" s="106" t="s">
        <v>2896</v>
      </c>
      <c r="G256" t="s">
        <v>3332</v>
      </c>
      <c r="H256" t="s">
        <v>1566</v>
      </c>
      <c r="I256" t="s">
        <v>2064</v>
      </c>
      <c r="J256" s="101" t="str">
        <f t="shared" si="0"/>
        <v>BDE-44</v>
      </c>
    </row>
    <row r="257" spans="1:10" x14ac:dyDescent="0.25">
      <c r="A257" s="6" t="s">
        <v>852</v>
      </c>
      <c r="B257" s="2" t="s">
        <v>1090</v>
      </c>
      <c r="C257" s="2" t="s">
        <v>432</v>
      </c>
      <c r="D257" s="4">
        <v>45</v>
      </c>
      <c r="E257" t="s">
        <v>3442</v>
      </c>
      <c r="F257" s="104" t="s">
        <v>3431</v>
      </c>
      <c r="G257" t="s">
        <v>3443</v>
      </c>
      <c r="H257" t="s">
        <v>1567</v>
      </c>
      <c r="I257" t="s">
        <v>2065</v>
      </c>
      <c r="J257" s="101" t="str">
        <f t="shared" si="0"/>
        <v>BDE-45</v>
      </c>
    </row>
    <row r="258" spans="1:10" x14ac:dyDescent="0.25">
      <c r="A258" s="6" t="s">
        <v>853</v>
      </c>
      <c r="B258" s="2" t="s">
        <v>1070</v>
      </c>
      <c r="C258" s="2" t="s">
        <v>432</v>
      </c>
      <c r="D258" s="4">
        <v>46</v>
      </c>
      <c r="E258" t="s">
        <v>2820</v>
      </c>
      <c r="F258" s="106" t="s">
        <v>2896</v>
      </c>
      <c r="G258" t="s">
        <v>3333</v>
      </c>
      <c r="H258" t="s">
        <v>1568</v>
      </c>
      <c r="I258" t="s">
        <v>2066</v>
      </c>
      <c r="J258" s="101" t="str">
        <f t="shared" si="0"/>
        <v>BDE-46</v>
      </c>
    </row>
    <row r="259" spans="1:10" x14ac:dyDescent="0.25">
      <c r="A259" s="6" t="s">
        <v>854</v>
      </c>
      <c r="B259" s="2" t="s">
        <v>1071</v>
      </c>
      <c r="C259" s="2" t="s">
        <v>432</v>
      </c>
      <c r="D259" s="4">
        <v>47</v>
      </c>
      <c r="E259" t="s">
        <v>642</v>
      </c>
      <c r="F259" s="26" t="s">
        <v>2882</v>
      </c>
      <c r="G259" t="s">
        <v>3334</v>
      </c>
      <c r="H259" t="s">
        <v>1569</v>
      </c>
      <c r="I259" t="s">
        <v>2067</v>
      </c>
      <c r="J259" s="101" t="str">
        <f t="shared" si="0"/>
        <v>BDE-47</v>
      </c>
    </row>
    <row r="260" spans="1:10" x14ac:dyDescent="0.25">
      <c r="A260" s="6" t="s">
        <v>855</v>
      </c>
      <c r="B260" s="2" t="s">
        <v>1091</v>
      </c>
      <c r="C260" s="2" t="s">
        <v>432</v>
      </c>
      <c r="D260" s="4">
        <v>48</v>
      </c>
      <c r="E260" t="s">
        <v>2821</v>
      </c>
      <c r="F260" s="106" t="s">
        <v>2896</v>
      </c>
      <c r="G260" t="s">
        <v>3335</v>
      </c>
      <c r="H260" t="s">
        <v>1570</v>
      </c>
      <c r="I260" t="s">
        <v>2068</v>
      </c>
      <c r="J260" s="101" t="str">
        <f t="shared" si="0"/>
        <v>BDE-48</v>
      </c>
    </row>
    <row r="261" spans="1:10" x14ac:dyDescent="0.25">
      <c r="A261" s="6" t="s">
        <v>856</v>
      </c>
      <c r="B261" s="2" t="s">
        <v>1073</v>
      </c>
      <c r="C261" s="2" t="s">
        <v>432</v>
      </c>
      <c r="D261" s="4">
        <v>49</v>
      </c>
      <c r="E261" t="s">
        <v>647</v>
      </c>
      <c r="F261" s="106" t="s">
        <v>2896</v>
      </c>
      <c r="G261" t="s">
        <v>3336</v>
      </c>
      <c r="H261" t="s">
        <v>1571</v>
      </c>
      <c r="I261" t="s">
        <v>2069</v>
      </c>
      <c r="J261" s="101" t="str">
        <f t="shared" si="0"/>
        <v>BDE-49</v>
      </c>
    </row>
    <row r="262" spans="1:10" x14ac:dyDescent="0.25">
      <c r="A262" s="6" t="s">
        <v>857</v>
      </c>
      <c r="B262" s="2" t="s">
        <v>1092</v>
      </c>
      <c r="C262" s="2" t="s">
        <v>432</v>
      </c>
      <c r="D262" s="4">
        <v>50</v>
      </c>
      <c r="E262" t="s">
        <v>2822</v>
      </c>
      <c r="F262" s="106" t="s">
        <v>2896</v>
      </c>
      <c r="G262" t="s">
        <v>3337</v>
      </c>
      <c r="H262" t="s">
        <v>1572</v>
      </c>
      <c r="I262" t="s">
        <v>2070</v>
      </c>
      <c r="J262" s="101" t="str">
        <f t="shared" si="0"/>
        <v>BDE-50</v>
      </c>
    </row>
    <row r="263" spans="1:10" x14ac:dyDescent="0.25">
      <c r="A263" s="6" t="s">
        <v>858</v>
      </c>
      <c r="B263" s="2" t="s">
        <v>1072</v>
      </c>
      <c r="C263" s="2" t="s">
        <v>432</v>
      </c>
      <c r="D263" s="4">
        <v>51</v>
      </c>
      <c r="E263" t="s">
        <v>2825</v>
      </c>
      <c r="F263" s="106" t="s">
        <v>2896</v>
      </c>
      <c r="G263" t="s">
        <v>3338</v>
      </c>
      <c r="H263" t="s">
        <v>1573</v>
      </c>
      <c r="I263" t="s">
        <v>2071</v>
      </c>
      <c r="J263" s="101" t="str">
        <f t="shared" si="0"/>
        <v>BDE-51</v>
      </c>
    </row>
    <row r="264" spans="1:10" x14ac:dyDescent="0.25">
      <c r="A264" s="6" t="s">
        <v>859</v>
      </c>
      <c r="B264" s="2" t="s">
        <v>1076</v>
      </c>
      <c r="C264" s="2" t="s">
        <v>432</v>
      </c>
      <c r="D264" s="4">
        <v>52</v>
      </c>
      <c r="E264" t="s">
        <v>2823</v>
      </c>
      <c r="F264" s="106" t="s">
        <v>2896</v>
      </c>
      <c r="G264" t="s">
        <v>3339</v>
      </c>
      <c r="H264" t="s">
        <v>1574</v>
      </c>
      <c r="I264" t="s">
        <v>2072</v>
      </c>
      <c r="J264" s="101" t="str">
        <f t="shared" si="0"/>
        <v>BDE-52</v>
      </c>
    </row>
    <row r="265" spans="1:10" x14ac:dyDescent="0.25">
      <c r="A265" s="6" t="s">
        <v>860</v>
      </c>
      <c r="B265" s="2" t="s">
        <v>1077</v>
      </c>
      <c r="C265" s="2" t="s">
        <v>432</v>
      </c>
      <c r="D265" s="4">
        <v>53</v>
      </c>
      <c r="E265" t="s">
        <v>2824</v>
      </c>
      <c r="F265" s="106" t="s">
        <v>2896</v>
      </c>
      <c r="G265" t="s">
        <v>3340</v>
      </c>
      <c r="H265" t="s">
        <v>1575</v>
      </c>
      <c r="I265" t="s">
        <v>2073</v>
      </c>
      <c r="J265" s="101" t="str">
        <f t="shared" si="0"/>
        <v>BDE-53</v>
      </c>
    </row>
    <row r="266" spans="1:10" x14ac:dyDescent="0.25">
      <c r="A266" s="6" t="s">
        <v>861</v>
      </c>
      <c r="B266" s="2" t="s">
        <v>1078</v>
      </c>
      <c r="C266" s="2" t="s">
        <v>432</v>
      </c>
      <c r="D266" s="4">
        <v>54</v>
      </c>
      <c r="E266" s="101" t="s">
        <v>3596</v>
      </c>
      <c r="F266" s="99" t="s">
        <v>3431</v>
      </c>
      <c r="G266" t="s">
        <v>3446</v>
      </c>
      <c r="H266" t="s">
        <v>1576</v>
      </c>
      <c r="I266" t="s">
        <v>2074</v>
      </c>
      <c r="J266" s="101" t="str">
        <f t="shared" si="0"/>
        <v>BDE-54</v>
      </c>
    </row>
    <row r="267" spans="1:10" x14ac:dyDescent="0.25">
      <c r="A267" s="6" t="s">
        <v>862</v>
      </c>
      <c r="B267" s="2" t="s">
        <v>1093</v>
      </c>
      <c r="C267" s="2" t="s">
        <v>432</v>
      </c>
      <c r="D267" s="4">
        <v>55</v>
      </c>
      <c r="E267" s="101" t="s">
        <v>3670</v>
      </c>
      <c r="F267" s="99" t="s">
        <v>3431</v>
      </c>
      <c r="G267" t="s">
        <v>3671</v>
      </c>
      <c r="H267" t="s">
        <v>1577</v>
      </c>
      <c r="I267" t="s">
        <v>2075</v>
      </c>
      <c r="J267" s="101" t="str">
        <f t="shared" si="0"/>
        <v>BDE-55</v>
      </c>
    </row>
    <row r="268" spans="1:10" x14ac:dyDescent="0.25">
      <c r="A268" s="6" t="s">
        <v>863</v>
      </c>
      <c r="B268" s="2" t="s">
        <v>1079</v>
      </c>
      <c r="C268" s="2" t="s">
        <v>432</v>
      </c>
      <c r="D268" s="4">
        <v>56</v>
      </c>
      <c r="E268" s="101" t="s">
        <v>3597</v>
      </c>
      <c r="F268" s="99" t="s">
        <v>3431</v>
      </c>
      <c r="G268" t="s">
        <v>3447</v>
      </c>
      <c r="H268" t="s">
        <v>1578</v>
      </c>
      <c r="I268" t="s">
        <v>2076</v>
      </c>
      <c r="J268" s="101" t="str">
        <f t="shared" si="0"/>
        <v>BDE-56</v>
      </c>
    </row>
    <row r="269" spans="1:10" x14ac:dyDescent="0.25">
      <c r="A269" s="6" t="s">
        <v>864</v>
      </c>
      <c r="B269" s="2" t="s">
        <v>1094</v>
      </c>
      <c r="C269" s="2" t="s">
        <v>432</v>
      </c>
      <c r="D269" s="4">
        <v>57</v>
      </c>
      <c r="E269" s="101" t="s">
        <v>3598</v>
      </c>
      <c r="F269" s="99" t="s">
        <v>3431</v>
      </c>
      <c r="G269" t="s">
        <v>3448</v>
      </c>
      <c r="H269" t="s">
        <v>1579</v>
      </c>
      <c r="I269" t="s">
        <v>2077</v>
      </c>
      <c r="J269" s="101" t="str">
        <f t="shared" si="0"/>
        <v>BDE-57</v>
      </c>
    </row>
    <row r="270" spans="1:10" x14ac:dyDescent="0.25">
      <c r="A270" s="6" t="s">
        <v>865</v>
      </c>
      <c r="B270" s="2" t="s">
        <v>1080</v>
      </c>
      <c r="C270" s="2" t="s">
        <v>432</v>
      </c>
      <c r="D270" s="4">
        <v>58</v>
      </c>
      <c r="E270" s="101" t="s">
        <v>3599</v>
      </c>
      <c r="F270" s="99" t="s">
        <v>3431</v>
      </c>
      <c r="G270" t="s">
        <v>3449</v>
      </c>
      <c r="H270" t="s">
        <v>1580</v>
      </c>
      <c r="I270" t="s">
        <v>2078</v>
      </c>
      <c r="J270" s="101" t="str">
        <f t="shared" si="0"/>
        <v>BDE-58</v>
      </c>
    </row>
    <row r="271" spans="1:10" x14ac:dyDescent="0.25">
      <c r="A271" s="6" t="s">
        <v>866</v>
      </c>
      <c r="B271" s="2" t="s">
        <v>1095</v>
      </c>
      <c r="C271" s="2" t="s">
        <v>432</v>
      </c>
      <c r="D271" s="4">
        <v>59</v>
      </c>
      <c r="E271" s="101" t="s">
        <v>3600</v>
      </c>
      <c r="F271" s="99" t="s">
        <v>3431</v>
      </c>
      <c r="G271" t="s">
        <v>3450</v>
      </c>
      <c r="H271" t="s">
        <v>1581</v>
      </c>
      <c r="I271" t="s">
        <v>2079</v>
      </c>
      <c r="J271" s="101" t="str">
        <f t="shared" si="0"/>
        <v>BDE-59</v>
      </c>
    </row>
    <row r="272" spans="1:10" x14ac:dyDescent="0.25">
      <c r="A272" s="6" t="s">
        <v>867</v>
      </c>
      <c r="B272" s="2" t="s">
        <v>1096</v>
      </c>
      <c r="C272" s="2" t="s">
        <v>432</v>
      </c>
      <c r="D272" s="4">
        <v>60</v>
      </c>
      <c r="E272" t="s">
        <v>2828</v>
      </c>
      <c r="F272" s="106" t="s">
        <v>2896</v>
      </c>
      <c r="G272" t="s">
        <v>3341</v>
      </c>
      <c r="H272" t="s">
        <v>1582</v>
      </c>
      <c r="I272" t="s">
        <v>2080</v>
      </c>
      <c r="J272" s="101" t="str">
        <f t="shared" si="0"/>
        <v>BDE-60</v>
      </c>
    </row>
    <row r="273" spans="1:10" x14ac:dyDescent="0.25">
      <c r="A273" s="6" t="s">
        <v>868</v>
      </c>
      <c r="B273" s="2" t="s">
        <v>1043</v>
      </c>
      <c r="C273" s="2" t="s">
        <v>432</v>
      </c>
      <c r="D273" s="4">
        <v>61</v>
      </c>
      <c r="E273" t="s">
        <v>2829</v>
      </c>
      <c r="F273" s="106" t="s">
        <v>2896</v>
      </c>
      <c r="G273" t="s">
        <v>3342</v>
      </c>
      <c r="H273" t="s">
        <v>1583</v>
      </c>
      <c r="I273" t="s">
        <v>2081</v>
      </c>
      <c r="J273" s="101" t="str">
        <f t="shared" si="0"/>
        <v>BDE-61</v>
      </c>
    </row>
    <row r="274" spans="1:10" x14ac:dyDescent="0.25">
      <c r="A274" s="6" t="s">
        <v>869</v>
      </c>
      <c r="B274" s="2" t="s">
        <v>1044</v>
      </c>
      <c r="C274" s="2" t="s">
        <v>432</v>
      </c>
      <c r="D274" s="4">
        <v>62</v>
      </c>
      <c r="E274" t="s">
        <v>2830</v>
      </c>
      <c r="F274" s="106" t="s">
        <v>2896</v>
      </c>
      <c r="G274" t="s">
        <v>3343</v>
      </c>
      <c r="H274" t="s">
        <v>1584</v>
      </c>
      <c r="I274" t="s">
        <v>2082</v>
      </c>
      <c r="J274" s="101" t="str">
        <f t="shared" si="0"/>
        <v>BDE-62</v>
      </c>
    </row>
    <row r="275" spans="1:10" x14ac:dyDescent="0.25">
      <c r="A275" s="6" t="s">
        <v>870</v>
      </c>
      <c r="B275" s="2" t="s">
        <v>1101</v>
      </c>
      <c r="C275" s="2" t="s">
        <v>432</v>
      </c>
      <c r="D275" s="4">
        <v>63</v>
      </c>
      <c r="E275" t="s">
        <v>2831</v>
      </c>
      <c r="F275" s="106" t="s">
        <v>2896</v>
      </c>
      <c r="G275" t="s">
        <v>3344</v>
      </c>
      <c r="H275" t="s">
        <v>1585</v>
      </c>
      <c r="I275" t="s">
        <v>2083</v>
      </c>
      <c r="J275" s="101" t="str">
        <f t="shared" si="0"/>
        <v>BDE-63</v>
      </c>
    </row>
    <row r="276" spans="1:10" x14ac:dyDescent="0.25">
      <c r="A276" s="6" t="s">
        <v>871</v>
      </c>
      <c r="B276" s="2" t="s">
        <v>1102</v>
      </c>
      <c r="C276" s="2" t="s">
        <v>432</v>
      </c>
      <c r="D276" s="4">
        <v>64</v>
      </c>
      <c r="E276" s="101" t="s">
        <v>3601</v>
      </c>
      <c r="F276" s="99" t="s">
        <v>3431</v>
      </c>
      <c r="G276" t="s">
        <v>3451</v>
      </c>
      <c r="H276" t="s">
        <v>1586</v>
      </c>
      <c r="I276" t="s">
        <v>2084</v>
      </c>
      <c r="J276" s="101" t="str">
        <f t="shared" si="0"/>
        <v>BDE-64</v>
      </c>
    </row>
    <row r="277" spans="1:10" x14ac:dyDescent="0.25">
      <c r="A277" s="6" t="s">
        <v>872</v>
      </c>
      <c r="B277" s="2" t="s">
        <v>1045</v>
      </c>
      <c r="C277" s="2" t="s">
        <v>432</v>
      </c>
      <c r="D277" s="4">
        <v>65</v>
      </c>
      <c r="E277" s="101" t="s">
        <v>3602</v>
      </c>
      <c r="F277" s="99" t="s">
        <v>3431</v>
      </c>
      <c r="G277" t="s">
        <v>3452</v>
      </c>
      <c r="H277" t="s">
        <v>1587</v>
      </c>
      <c r="I277" t="s">
        <v>2085</v>
      </c>
      <c r="J277" s="101" t="str">
        <f t="shared" si="0"/>
        <v>BDE-65</v>
      </c>
    </row>
    <row r="278" spans="1:10" x14ac:dyDescent="0.25">
      <c r="A278" s="6" t="s">
        <v>873</v>
      </c>
      <c r="B278" s="2" t="s">
        <v>1074</v>
      </c>
      <c r="C278" s="2" t="s">
        <v>432</v>
      </c>
      <c r="D278" s="4">
        <v>66</v>
      </c>
      <c r="E278" t="s">
        <v>2832</v>
      </c>
      <c r="F278" s="106" t="s">
        <v>2896</v>
      </c>
      <c r="G278" t="s">
        <v>3345</v>
      </c>
      <c r="H278" t="s">
        <v>1588</v>
      </c>
      <c r="I278" t="s">
        <v>2086</v>
      </c>
      <c r="J278" s="101" t="str">
        <f t="shared" ref="J278:J341" si="1">CONCATENATE("BDE-",D278)</f>
        <v>BDE-66</v>
      </c>
    </row>
    <row r="279" spans="1:10" x14ac:dyDescent="0.25">
      <c r="A279" s="6" t="s">
        <v>874</v>
      </c>
      <c r="B279" s="2" t="s">
        <v>1097</v>
      </c>
      <c r="C279" s="2" t="s">
        <v>432</v>
      </c>
      <c r="D279" s="4">
        <v>67</v>
      </c>
      <c r="E279" t="s">
        <v>2833</v>
      </c>
      <c r="F279" s="106" t="s">
        <v>2896</v>
      </c>
      <c r="G279" t="s">
        <v>3346</v>
      </c>
      <c r="H279" t="s">
        <v>1589</v>
      </c>
      <c r="I279" t="s">
        <v>2087</v>
      </c>
      <c r="J279" s="101" t="str">
        <f t="shared" si="1"/>
        <v>BDE-67</v>
      </c>
    </row>
    <row r="280" spans="1:10" x14ac:dyDescent="0.25">
      <c r="A280" s="6" t="s">
        <v>875</v>
      </c>
      <c r="B280" s="2" t="s">
        <v>1075</v>
      </c>
      <c r="C280" s="2" t="s">
        <v>432</v>
      </c>
      <c r="D280" s="4">
        <v>68</v>
      </c>
      <c r="E280" t="s">
        <v>2834</v>
      </c>
      <c r="F280" s="106" t="s">
        <v>2896</v>
      </c>
      <c r="G280" t="s">
        <v>3347</v>
      </c>
      <c r="H280" t="s">
        <v>1590</v>
      </c>
      <c r="I280" t="s">
        <v>2088</v>
      </c>
      <c r="J280" s="101" t="str">
        <f t="shared" si="1"/>
        <v>BDE-68</v>
      </c>
    </row>
    <row r="281" spans="1:10" x14ac:dyDescent="0.25">
      <c r="A281" s="6" t="s">
        <v>876</v>
      </c>
      <c r="B281" s="2" t="s">
        <v>1098</v>
      </c>
      <c r="C281" s="2" t="s">
        <v>432</v>
      </c>
      <c r="D281" s="4">
        <v>69</v>
      </c>
      <c r="E281" t="s">
        <v>2835</v>
      </c>
      <c r="F281" s="106" t="s">
        <v>2896</v>
      </c>
      <c r="G281" t="s">
        <v>3348</v>
      </c>
      <c r="H281" t="s">
        <v>1591</v>
      </c>
      <c r="I281" t="s">
        <v>2089</v>
      </c>
      <c r="J281" s="101" t="str">
        <f t="shared" si="1"/>
        <v>BDE-69</v>
      </c>
    </row>
    <row r="282" spans="1:10" x14ac:dyDescent="0.25">
      <c r="A282" s="6" t="s">
        <v>877</v>
      </c>
      <c r="B282" s="2" t="s">
        <v>1081</v>
      </c>
      <c r="C282" s="2" t="s">
        <v>432</v>
      </c>
      <c r="D282" s="4">
        <v>70</v>
      </c>
      <c r="E282" t="s">
        <v>2836</v>
      </c>
      <c r="F282" s="106" t="s">
        <v>2896</v>
      </c>
      <c r="G282" t="s">
        <v>3349</v>
      </c>
      <c r="H282" t="s">
        <v>1592</v>
      </c>
      <c r="I282" t="s">
        <v>2090</v>
      </c>
      <c r="J282" s="101" t="str">
        <f t="shared" si="1"/>
        <v>BDE-70</v>
      </c>
    </row>
    <row r="283" spans="1:10" x14ac:dyDescent="0.25">
      <c r="A283" s="6" t="s">
        <v>878</v>
      </c>
      <c r="B283" s="2" t="s">
        <v>1082</v>
      </c>
      <c r="C283" s="2" t="s">
        <v>432</v>
      </c>
      <c r="D283" s="4">
        <v>71</v>
      </c>
      <c r="E283" t="s">
        <v>643</v>
      </c>
      <c r="F283" s="106" t="s">
        <v>2896</v>
      </c>
      <c r="G283" t="s">
        <v>3350</v>
      </c>
      <c r="H283" t="s">
        <v>1593</v>
      </c>
      <c r="I283" t="s">
        <v>2091</v>
      </c>
      <c r="J283" s="101" t="str">
        <f t="shared" si="1"/>
        <v>BDE-71</v>
      </c>
    </row>
    <row r="284" spans="1:10" x14ac:dyDescent="0.25">
      <c r="A284" s="6" t="s">
        <v>879</v>
      </c>
      <c r="B284" s="2" t="s">
        <v>1083</v>
      </c>
      <c r="C284" s="2" t="s">
        <v>432</v>
      </c>
      <c r="D284" s="4">
        <v>72</v>
      </c>
      <c r="E284" t="s">
        <v>2837</v>
      </c>
      <c r="F284" s="106" t="s">
        <v>2896</v>
      </c>
      <c r="G284" t="s">
        <v>3351</v>
      </c>
      <c r="H284" t="s">
        <v>1594</v>
      </c>
      <c r="I284" t="s">
        <v>2092</v>
      </c>
      <c r="J284" s="101" t="str">
        <f t="shared" si="1"/>
        <v>BDE-72</v>
      </c>
    </row>
    <row r="285" spans="1:10" x14ac:dyDescent="0.25">
      <c r="A285" s="6" t="s">
        <v>880</v>
      </c>
      <c r="B285" s="2" t="s">
        <v>1084</v>
      </c>
      <c r="C285" s="2" t="s">
        <v>432</v>
      </c>
      <c r="D285" s="4">
        <v>73</v>
      </c>
      <c r="E285" t="s">
        <v>2838</v>
      </c>
      <c r="F285" s="106" t="s">
        <v>2896</v>
      </c>
      <c r="G285" t="s">
        <v>3352</v>
      </c>
      <c r="H285" t="s">
        <v>1595</v>
      </c>
      <c r="I285" t="s">
        <v>2093</v>
      </c>
      <c r="J285" s="101" t="str">
        <f t="shared" si="1"/>
        <v>BDE-73</v>
      </c>
    </row>
    <row r="286" spans="1:10" x14ac:dyDescent="0.25">
      <c r="A286" s="6" t="s">
        <v>881</v>
      </c>
      <c r="B286" s="2" t="s">
        <v>1099</v>
      </c>
      <c r="C286" s="2" t="s">
        <v>432</v>
      </c>
      <c r="D286" s="4">
        <v>74</v>
      </c>
      <c r="E286" t="s">
        <v>2839</v>
      </c>
      <c r="F286" s="106" t="s">
        <v>2896</v>
      </c>
      <c r="G286" t="s">
        <v>3353</v>
      </c>
      <c r="H286" t="s">
        <v>1596</v>
      </c>
      <c r="I286" t="s">
        <v>2094</v>
      </c>
      <c r="J286" s="101" t="str">
        <f t="shared" si="1"/>
        <v>BDE-74</v>
      </c>
    </row>
    <row r="287" spans="1:10" x14ac:dyDescent="0.25">
      <c r="A287" s="6" t="s">
        <v>882</v>
      </c>
      <c r="B287" s="2" t="s">
        <v>1100</v>
      </c>
      <c r="C287" s="2" t="s">
        <v>432</v>
      </c>
      <c r="D287" s="4">
        <v>75</v>
      </c>
      <c r="E287" t="s">
        <v>644</v>
      </c>
      <c r="F287" s="106" t="s">
        <v>2896</v>
      </c>
      <c r="G287" t="s">
        <v>3354</v>
      </c>
      <c r="H287" t="s">
        <v>1597</v>
      </c>
      <c r="I287" t="s">
        <v>2095</v>
      </c>
      <c r="J287" s="101" t="str">
        <f t="shared" si="1"/>
        <v>BDE-75</v>
      </c>
    </row>
    <row r="288" spans="1:10" x14ac:dyDescent="0.25">
      <c r="A288" s="6" t="s">
        <v>883</v>
      </c>
      <c r="B288" s="2" t="s">
        <v>1103</v>
      </c>
      <c r="C288" s="2" t="s">
        <v>432</v>
      </c>
      <c r="D288" s="4">
        <v>76</v>
      </c>
      <c r="E288" t="s">
        <v>2840</v>
      </c>
      <c r="F288" s="106" t="s">
        <v>2896</v>
      </c>
      <c r="G288" t="s">
        <v>3355</v>
      </c>
      <c r="H288" t="s">
        <v>1598</v>
      </c>
      <c r="I288" t="s">
        <v>2096</v>
      </c>
      <c r="J288" s="101" t="str">
        <f t="shared" si="1"/>
        <v>BDE-76</v>
      </c>
    </row>
    <row r="289" spans="1:10" x14ac:dyDescent="0.25">
      <c r="A289" s="6" t="s">
        <v>884</v>
      </c>
      <c r="B289" s="2" t="s">
        <v>1085</v>
      </c>
      <c r="C289" s="2" t="s">
        <v>432</v>
      </c>
      <c r="D289" s="4">
        <v>77</v>
      </c>
      <c r="E289" t="s">
        <v>645</v>
      </c>
      <c r="F289" s="106" t="s">
        <v>2896</v>
      </c>
      <c r="G289" t="s">
        <v>3356</v>
      </c>
      <c r="H289" t="s">
        <v>1599</v>
      </c>
      <c r="I289" t="s">
        <v>2097</v>
      </c>
      <c r="J289" s="101" t="str">
        <f t="shared" si="1"/>
        <v>BDE-77</v>
      </c>
    </row>
    <row r="290" spans="1:10" x14ac:dyDescent="0.25">
      <c r="A290" s="6" t="s">
        <v>885</v>
      </c>
      <c r="B290" s="2" t="s">
        <v>1104</v>
      </c>
      <c r="C290" s="2" t="s">
        <v>432</v>
      </c>
      <c r="D290" s="4">
        <v>78</v>
      </c>
      <c r="E290" t="s">
        <v>2841</v>
      </c>
      <c r="F290" s="106" t="s">
        <v>2896</v>
      </c>
      <c r="G290" t="s">
        <v>3357</v>
      </c>
      <c r="H290" t="s">
        <v>1600</v>
      </c>
      <c r="I290" t="s">
        <v>2098</v>
      </c>
      <c r="J290" s="101" t="str">
        <f t="shared" si="1"/>
        <v>BDE-78</v>
      </c>
    </row>
    <row r="291" spans="1:10" x14ac:dyDescent="0.25">
      <c r="A291" s="6" t="s">
        <v>886</v>
      </c>
      <c r="B291" s="2" t="s">
        <v>1086</v>
      </c>
      <c r="C291" s="2" t="s">
        <v>432</v>
      </c>
      <c r="D291" s="4">
        <v>79</v>
      </c>
      <c r="E291" t="s">
        <v>2842</v>
      </c>
      <c r="F291" s="106" t="s">
        <v>2896</v>
      </c>
      <c r="G291" t="s">
        <v>3358</v>
      </c>
      <c r="H291" t="s">
        <v>1601</v>
      </c>
      <c r="I291" t="s">
        <v>2099</v>
      </c>
      <c r="J291" s="101" t="str">
        <f t="shared" si="1"/>
        <v>BDE-79</v>
      </c>
    </row>
    <row r="292" spans="1:10" x14ac:dyDescent="0.25">
      <c r="A292" s="6" t="s">
        <v>887</v>
      </c>
      <c r="B292" s="2" t="s">
        <v>1087</v>
      </c>
      <c r="C292" s="2" t="s">
        <v>432</v>
      </c>
      <c r="D292" s="4">
        <v>80</v>
      </c>
      <c r="E292" t="s">
        <v>2843</v>
      </c>
      <c r="F292" s="106" t="s">
        <v>2896</v>
      </c>
      <c r="G292" t="s">
        <v>3359</v>
      </c>
      <c r="H292" t="s">
        <v>1602</v>
      </c>
      <c r="I292" t="s">
        <v>2100</v>
      </c>
      <c r="J292" s="101" t="str">
        <f t="shared" si="1"/>
        <v>BDE-80</v>
      </c>
    </row>
    <row r="293" spans="1:10" x14ac:dyDescent="0.25">
      <c r="A293" s="6" t="s">
        <v>888</v>
      </c>
      <c r="B293" s="2" t="s">
        <v>1105</v>
      </c>
      <c r="C293" s="2" t="s">
        <v>432</v>
      </c>
      <c r="D293" s="4">
        <v>81</v>
      </c>
      <c r="E293" t="s">
        <v>2844</v>
      </c>
      <c r="F293" s="106" t="s">
        <v>2896</v>
      </c>
      <c r="G293" t="s">
        <v>3360</v>
      </c>
      <c r="H293" t="s">
        <v>1603</v>
      </c>
      <c r="I293" t="s">
        <v>2101</v>
      </c>
      <c r="J293" s="101" t="str">
        <f t="shared" si="1"/>
        <v>BDE-81</v>
      </c>
    </row>
    <row r="294" spans="1:10" x14ac:dyDescent="0.25">
      <c r="A294" s="6" t="s">
        <v>889</v>
      </c>
      <c r="B294" s="2" t="s">
        <v>1106</v>
      </c>
      <c r="C294" s="2" t="s">
        <v>432</v>
      </c>
      <c r="D294" s="4">
        <v>82</v>
      </c>
      <c r="E294" s="101" t="s">
        <v>3603</v>
      </c>
      <c r="F294" s="99" t="s">
        <v>3431</v>
      </c>
      <c r="G294" t="s">
        <v>3453</v>
      </c>
      <c r="H294" t="s">
        <v>1604</v>
      </c>
      <c r="I294" t="s">
        <v>2102</v>
      </c>
      <c r="J294" s="101" t="str">
        <f t="shared" si="1"/>
        <v>BDE-82</v>
      </c>
    </row>
    <row r="295" spans="1:10" x14ac:dyDescent="0.25">
      <c r="A295" s="6" t="s">
        <v>890</v>
      </c>
      <c r="B295" s="2" t="s">
        <v>1110</v>
      </c>
      <c r="C295" s="2" t="s">
        <v>432</v>
      </c>
      <c r="D295" s="4">
        <v>83</v>
      </c>
      <c r="E295" s="101" t="s">
        <v>2845</v>
      </c>
      <c r="F295" s="106" t="s">
        <v>2896</v>
      </c>
      <c r="G295" t="s">
        <v>3361</v>
      </c>
      <c r="H295" t="s">
        <v>1605</v>
      </c>
      <c r="I295" t="s">
        <v>2103</v>
      </c>
      <c r="J295" s="101" t="str">
        <f t="shared" si="1"/>
        <v>BDE-83</v>
      </c>
    </row>
    <row r="296" spans="1:10" x14ac:dyDescent="0.25">
      <c r="A296" s="6" t="s">
        <v>891</v>
      </c>
      <c r="B296" s="2" t="s">
        <v>1111</v>
      </c>
      <c r="C296" s="2" t="s">
        <v>432</v>
      </c>
      <c r="D296" s="4">
        <v>84</v>
      </c>
      <c r="E296" s="101" t="s">
        <v>3604</v>
      </c>
      <c r="F296" s="99" t="s">
        <v>3431</v>
      </c>
      <c r="G296" t="s">
        <v>3454</v>
      </c>
      <c r="H296" t="s">
        <v>1606</v>
      </c>
      <c r="I296" t="s">
        <v>2104</v>
      </c>
      <c r="J296" s="101" t="str">
        <f t="shared" si="1"/>
        <v>BDE-84</v>
      </c>
    </row>
    <row r="297" spans="1:10" x14ac:dyDescent="0.25">
      <c r="A297" s="6" t="s">
        <v>892</v>
      </c>
      <c r="B297" s="2" t="s">
        <v>1107</v>
      </c>
      <c r="C297" s="2" t="s">
        <v>432</v>
      </c>
      <c r="D297" s="4">
        <v>85</v>
      </c>
      <c r="E297" t="s">
        <v>2846</v>
      </c>
      <c r="F297" s="106" t="s">
        <v>2896</v>
      </c>
      <c r="G297" t="s">
        <v>3362</v>
      </c>
      <c r="H297" t="s">
        <v>1607</v>
      </c>
      <c r="I297" t="s">
        <v>2105</v>
      </c>
      <c r="J297" s="101" t="str">
        <f t="shared" si="1"/>
        <v>BDE-85</v>
      </c>
    </row>
    <row r="298" spans="1:10" x14ac:dyDescent="0.25">
      <c r="A298" s="6" t="s">
        <v>893</v>
      </c>
      <c r="B298" s="2" t="s">
        <v>1140</v>
      </c>
      <c r="C298" s="2" t="s">
        <v>432</v>
      </c>
      <c r="D298" s="4">
        <v>86</v>
      </c>
      <c r="E298" t="s">
        <v>2847</v>
      </c>
      <c r="F298" s="106" t="s">
        <v>2896</v>
      </c>
      <c r="G298" t="s">
        <v>3363</v>
      </c>
      <c r="H298" t="s">
        <v>1608</v>
      </c>
      <c r="I298" t="s">
        <v>2106</v>
      </c>
      <c r="J298" s="101" t="str">
        <f t="shared" si="1"/>
        <v>BDE-86</v>
      </c>
    </row>
    <row r="299" spans="1:10" x14ac:dyDescent="0.25">
      <c r="A299" s="6" t="s">
        <v>894</v>
      </c>
      <c r="B299" s="2" t="s">
        <v>1108</v>
      </c>
      <c r="C299" s="2" t="s">
        <v>432</v>
      </c>
      <c r="D299" s="4">
        <v>87</v>
      </c>
      <c r="E299" t="s">
        <v>2848</v>
      </c>
      <c r="F299" s="106" t="s">
        <v>2896</v>
      </c>
      <c r="G299" t="s">
        <v>3364</v>
      </c>
      <c r="H299" t="s">
        <v>1609</v>
      </c>
      <c r="I299" t="s">
        <v>2107</v>
      </c>
      <c r="J299" s="101" t="str">
        <f t="shared" si="1"/>
        <v>BDE-87</v>
      </c>
    </row>
    <row r="300" spans="1:10" x14ac:dyDescent="0.25">
      <c r="A300" s="6" t="s">
        <v>895</v>
      </c>
      <c r="B300" s="2" t="s">
        <v>1145</v>
      </c>
      <c r="C300" s="2" t="s">
        <v>432</v>
      </c>
      <c r="D300" s="4">
        <v>88</v>
      </c>
      <c r="E300" t="s">
        <v>2849</v>
      </c>
      <c r="F300" s="106" t="s">
        <v>2896</v>
      </c>
      <c r="G300" t="s">
        <v>3365</v>
      </c>
      <c r="H300" t="s">
        <v>1610</v>
      </c>
      <c r="I300" t="s">
        <v>2108</v>
      </c>
      <c r="J300" s="101" t="str">
        <f t="shared" si="1"/>
        <v>BDE-88</v>
      </c>
    </row>
    <row r="301" spans="1:10" x14ac:dyDescent="0.25">
      <c r="A301" s="6" t="s">
        <v>896</v>
      </c>
      <c r="B301" s="2" t="s">
        <v>1109</v>
      </c>
      <c r="C301" s="2" t="s">
        <v>432</v>
      </c>
      <c r="D301" s="4">
        <v>89</v>
      </c>
      <c r="E301" s="101" t="s">
        <v>3605</v>
      </c>
      <c r="F301" s="99" t="s">
        <v>3431</v>
      </c>
      <c r="G301" t="s">
        <v>3455</v>
      </c>
      <c r="H301" t="s">
        <v>1611</v>
      </c>
      <c r="I301" t="s">
        <v>2109</v>
      </c>
      <c r="J301" s="101" t="str">
        <f t="shared" si="1"/>
        <v>BDE-89</v>
      </c>
    </row>
    <row r="302" spans="1:10" x14ac:dyDescent="0.25">
      <c r="A302" s="6" t="s">
        <v>897</v>
      </c>
      <c r="B302" s="2" t="s">
        <v>1112</v>
      </c>
      <c r="C302" s="2" t="s">
        <v>432</v>
      </c>
      <c r="D302" s="4">
        <v>90</v>
      </c>
      <c r="E302" s="101" t="s">
        <v>2850</v>
      </c>
      <c r="F302" s="106" t="s">
        <v>2896</v>
      </c>
      <c r="G302" t="s">
        <v>3366</v>
      </c>
      <c r="H302" t="s">
        <v>1612</v>
      </c>
      <c r="I302" t="s">
        <v>2110</v>
      </c>
      <c r="J302" s="101" t="str">
        <f t="shared" si="1"/>
        <v>BDE-90</v>
      </c>
    </row>
    <row r="303" spans="1:10" x14ac:dyDescent="0.25">
      <c r="A303" s="6" t="s">
        <v>898</v>
      </c>
      <c r="B303" s="2" t="s">
        <v>1113</v>
      </c>
      <c r="C303" s="2" t="s">
        <v>432</v>
      </c>
      <c r="D303" s="4">
        <v>91</v>
      </c>
      <c r="E303" s="101" t="s">
        <v>3606</v>
      </c>
      <c r="F303" s="99" t="s">
        <v>3431</v>
      </c>
      <c r="G303" t="s">
        <v>3456</v>
      </c>
      <c r="H303" t="s">
        <v>1613</v>
      </c>
      <c r="I303" t="s">
        <v>2111</v>
      </c>
      <c r="J303" s="101" t="str">
        <f t="shared" si="1"/>
        <v>BDE-91</v>
      </c>
    </row>
    <row r="304" spans="1:10" x14ac:dyDescent="0.25">
      <c r="A304" s="6" t="s">
        <v>899</v>
      </c>
      <c r="B304" s="2" t="s">
        <v>1114</v>
      </c>
      <c r="C304" s="2" t="s">
        <v>432</v>
      </c>
      <c r="D304" s="4">
        <v>92</v>
      </c>
      <c r="E304" s="101" t="s">
        <v>2851</v>
      </c>
      <c r="F304" s="106" t="s">
        <v>2896</v>
      </c>
      <c r="G304" t="s">
        <v>3367</v>
      </c>
      <c r="H304" t="s">
        <v>1614</v>
      </c>
      <c r="I304" t="s">
        <v>2112</v>
      </c>
      <c r="J304" s="101" t="str">
        <f t="shared" si="1"/>
        <v>BDE-92</v>
      </c>
    </row>
    <row r="305" spans="1:10" x14ac:dyDescent="0.25">
      <c r="A305" s="6" t="s">
        <v>900</v>
      </c>
      <c r="B305" s="2" t="s">
        <v>1146</v>
      </c>
      <c r="C305" s="2" t="s">
        <v>432</v>
      </c>
      <c r="D305" s="4">
        <v>93</v>
      </c>
      <c r="E305" s="101" t="s">
        <v>3607</v>
      </c>
      <c r="F305" s="99" t="s">
        <v>3431</v>
      </c>
      <c r="G305" t="s">
        <v>3457</v>
      </c>
      <c r="H305" t="s">
        <v>1615</v>
      </c>
      <c r="I305" t="s">
        <v>2113</v>
      </c>
      <c r="J305" s="101" t="str">
        <f t="shared" si="1"/>
        <v>BDE-93</v>
      </c>
    </row>
    <row r="306" spans="1:10" x14ac:dyDescent="0.25">
      <c r="A306" s="6" t="s">
        <v>901</v>
      </c>
      <c r="B306" s="2" t="s">
        <v>1115</v>
      </c>
      <c r="C306" s="2" t="s">
        <v>432</v>
      </c>
      <c r="D306" s="4">
        <v>94</v>
      </c>
      <c r="E306" s="101" t="s">
        <v>2852</v>
      </c>
      <c r="F306" s="106" t="s">
        <v>2896</v>
      </c>
      <c r="G306" t="s">
        <v>3368</v>
      </c>
      <c r="H306" t="s">
        <v>1616</v>
      </c>
      <c r="I306" t="s">
        <v>2114</v>
      </c>
      <c r="J306" s="101" t="str">
        <f t="shared" si="1"/>
        <v>BDE-94</v>
      </c>
    </row>
    <row r="307" spans="1:10" x14ac:dyDescent="0.25">
      <c r="A307" s="6" t="s">
        <v>902</v>
      </c>
      <c r="B307" s="2" t="s">
        <v>1117</v>
      </c>
      <c r="C307" s="2" t="s">
        <v>432</v>
      </c>
      <c r="D307" s="4">
        <v>95</v>
      </c>
      <c r="E307" s="101" t="s">
        <v>3608</v>
      </c>
      <c r="F307" s="99" t="s">
        <v>3431</v>
      </c>
      <c r="G307" t="s">
        <v>3458</v>
      </c>
      <c r="H307" t="s">
        <v>1617</v>
      </c>
      <c r="I307" t="s">
        <v>2115</v>
      </c>
      <c r="J307" s="101" t="str">
        <f t="shared" si="1"/>
        <v>BDE-95</v>
      </c>
    </row>
    <row r="308" spans="1:10" x14ac:dyDescent="0.25">
      <c r="A308" s="6" t="s">
        <v>903</v>
      </c>
      <c r="B308" s="2" t="s">
        <v>1116</v>
      </c>
      <c r="C308" s="2" t="s">
        <v>432</v>
      </c>
      <c r="D308" s="4">
        <v>96</v>
      </c>
      <c r="E308" s="101" t="s">
        <v>3609</v>
      </c>
      <c r="F308" s="99" t="s">
        <v>3431</v>
      </c>
      <c r="G308" t="s">
        <v>3459</v>
      </c>
      <c r="H308" t="s">
        <v>1618</v>
      </c>
      <c r="I308" t="s">
        <v>2116</v>
      </c>
      <c r="J308" s="101" t="str">
        <f t="shared" si="1"/>
        <v>BDE-96</v>
      </c>
    </row>
    <row r="309" spans="1:10" x14ac:dyDescent="0.25">
      <c r="A309" s="6" t="s">
        <v>904</v>
      </c>
      <c r="B309" s="2" t="s">
        <v>1149</v>
      </c>
      <c r="C309" s="2" t="s">
        <v>432</v>
      </c>
      <c r="D309" s="4">
        <v>97</v>
      </c>
      <c r="E309" t="s">
        <v>2853</v>
      </c>
      <c r="F309" s="106" t="s">
        <v>2896</v>
      </c>
      <c r="G309" t="s">
        <v>3369</v>
      </c>
      <c r="H309" t="s">
        <v>1619</v>
      </c>
      <c r="I309" t="s">
        <v>2117</v>
      </c>
      <c r="J309" s="101" t="str">
        <f t="shared" si="1"/>
        <v>BDE-97</v>
      </c>
    </row>
    <row r="310" spans="1:10" x14ac:dyDescent="0.25">
      <c r="A310" s="6" t="s">
        <v>905</v>
      </c>
      <c r="B310" s="2" t="s">
        <v>1150</v>
      </c>
      <c r="C310" s="2" t="s">
        <v>432</v>
      </c>
      <c r="D310" s="4">
        <v>98</v>
      </c>
      <c r="E310" t="s">
        <v>2854</v>
      </c>
      <c r="F310" s="106" t="s">
        <v>2896</v>
      </c>
      <c r="G310" t="s">
        <v>3370</v>
      </c>
      <c r="H310" t="s">
        <v>1620</v>
      </c>
      <c r="I310" t="s">
        <v>2118</v>
      </c>
      <c r="J310" s="101" t="str">
        <f t="shared" si="1"/>
        <v>BDE-98</v>
      </c>
    </row>
    <row r="311" spans="1:10" x14ac:dyDescent="0.25">
      <c r="A311" s="6" t="s">
        <v>906</v>
      </c>
      <c r="B311" s="2" t="s">
        <v>1118</v>
      </c>
      <c r="C311" s="2" t="s">
        <v>432</v>
      </c>
      <c r="D311" s="4">
        <v>99</v>
      </c>
      <c r="E311" t="s">
        <v>648</v>
      </c>
      <c r="F311" s="106" t="s">
        <v>2896</v>
      </c>
      <c r="G311" t="s">
        <v>3371</v>
      </c>
      <c r="H311" t="s">
        <v>1621</v>
      </c>
      <c r="I311" t="s">
        <v>2119</v>
      </c>
      <c r="J311" s="101" t="str">
        <f t="shared" si="1"/>
        <v>BDE-99</v>
      </c>
    </row>
    <row r="312" spans="1:10" x14ac:dyDescent="0.25">
      <c r="A312" s="6" t="s">
        <v>907</v>
      </c>
      <c r="B312" s="2" t="s">
        <v>1119</v>
      </c>
      <c r="C312" s="2" t="s">
        <v>432</v>
      </c>
      <c r="D312" s="4">
        <v>100</v>
      </c>
      <c r="E312" t="s">
        <v>2855</v>
      </c>
      <c r="F312" s="26" t="s">
        <v>2882</v>
      </c>
      <c r="G312" t="s">
        <v>3372</v>
      </c>
      <c r="H312" t="s">
        <v>1622</v>
      </c>
      <c r="I312" t="s">
        <v>2120</v>
      </c>
      <c r="J312" s="101" t="str">
        <f t="shared" si="1"/>
        <v>BDE-100</v>
      </c>
    </row>
    <row r="313" spans="1:10" x14ac:dyDescent="0.25">
      <c r="A313" s="6" t="s">
        <v>908</v>
      </c>
      <c r="B313" s="2" t="s">
        <v>1120</v>
      </c>
      <c r="C313" s="2" t="s">
        <v>432</v>
      </c>
      <c r="D313" s="4">
        <v>101</v>
      </c>
      <c r="E313" t="s">
        <v>2856</v>
      </c>
      <c r="F313" s="106" t="s">
        <v>2896</v>
      </c>
      <c r="G313" t="s">
        <v>3373</v>
      </c>
      <c r="H313" t="s">
        <v>1623</v>
      </c>
      <c r="I313" t="s">
        <v>2121</v>
      </c>
      <c r="J313" s="101" t="str">
        <f t="shared" si="1"/>
        <v>BDE-101</v>
      </c>
    </row>
    <row r="314" spans="1:10" x14ac:dyDescent="0.25">
      <c r="A314" s="6" t="s">
        <v>909</v>
      </c>
      <c r="B314" s="2" t="s">
        <v>1121</v>
      </c>
      <c r="C314" s="2" t="s">
        <v>432</v>
      </c>
      <c r="D314" s="4">
        <v>102</v>
      </c>
      <c r="E314" t="s">
        <v>2857</v>
      </c>
      <c r="F314" s="106" t="s">
        <v>2896</v>
      </c>
      <c r="G314" t="s">
        <v>3374</v>
      </c>
      <c r="H314" t="s">
        <v>1624</v>
      </c>
      <c r="I314" t="s">
        <v>2122</v>
      </c>
      <c r="J314" s="101" t="str">
        <f t="shared" si="1"/>
        <v>BDE-102</v>
      </c>
    </row>
    <row r="315" spans="1:10" x14ac:dyDescent="0.25">
      <c r="A315" s="6" t="s">
        <v>910</v>
      </c>
      <c r="B315" s="2" t="s">
        <v>1122</v>
      </c>
      <c r="C315" s="2" t="s">
        <v>432</v>
      </c>
      <c r="D315" s="4">
        <v>103</v>
      </c>
      <c r="E315" t="s">
        <v>2858</v>
      </c>
      <c r="F315" s="106" t="s">
        <v>2896</v>
      </c>
      <c r="G315" t="s">
        <v>3375</v>
      </c>
      <c r="H315" t="s">
        <v>1625</v>
      </c>
      <c r="I315" t="s">
        <v>2123</v>
      </c>
      <c r="J315" s="101" t="str">
        <f t="shared" si="1"/>
        <v>BDE-103</v>
      </c>
    </row>
    <row r="316" spans="1:10" x14ac:dyDescent="0.25">
      <c r="A316" s="6" t="s">
        <v>911</v>
      </c>
      <c r="B316" s="2" t="s">
        <v>1123</v>
      </c>
      <c r="C316" s="2" t="s">
        <v>432</v>
      </c>
      <c r="D316" s="4">
        <v>104</v>
      </c>
      <c r="E316" t="s">
        <v>2859</v>
      </c>
      <c r="F316" s="106" t="s">
        <v>2896</v>
      </c>
      <c r="G316" t="s">
        <v>3376</v>
      </c>
      <c r="H316" t="s">
        <v>1626</v>
      </c>
      <c r="I316" t="s">
        <v>2124</v>
      </c>
      <c r="J316" s="101" t="str">
        <f t="shared" si="1"/>
        <v>BDE-104</v>
      </c>
    </row>
    <row r="317" spans="1:10" x14ac:dyDescent="0.25">
      <c r="A317" s="6" t="s">
        <v>912</v>
      </c>
      <c r="B317" s="2" t="s">
        <v>1124</v>
      </c>
      <c r="C317" s="2" t="s">
        <v>432</v>
      </c>
      <c r="D317" s="4">
        <v>105</v>
      </c>
      <c r="E317" t="s">
        <v>2860</v>
      </c>
      <c r="F317" s="106" t="s">
        <v>2896</v>
      </c>
      <c r="G317" t="s">
        <v>3377</v>
      </c>
      <c r="H317" t="s">
        <v>1627</v>
      </c>
      <c r="I317" t="s">
        <v>2125</v>
      </c>
      <c r="J317" s="101" t="str">
        <f t="shared" si="1"/>
        <v>BDE-105</v>
      </c>
    </row>
    <row r="318" spans="1:10" x14ac:dyDescent="0.25">
      <c r="A318" s="6" t="s">
        <v>913</v>
      </c>
      <c r="B318" s="2" t="s">
        <v>1141</v>
      </c>
      <c r="C318" s="2" t="s">
        <v>432</v>
      </c>
      <c r="D318" s="4">
        <v>106</v>
      </c>
      <c r="E318" t="s">
        <v>2861</v>
      </c>
      <c r="F318" s="106" t="s">
        <v>2896</v>
      </c>
      <c r="G318" t="s">
        <v>3378</v>
      </c>
      <c r="H318" t="s">
        <v>1628</v>
      </c>
      <c r="I318" t="s">
        <v>2126</v>
      </c>
      <c r="J318" s="101" t="str">
        <f t="shared" si="1"/>
        <v>BDE-106</v>
      </c>
    </row>
    <row r="319" spans="1:10" x14ac:dyDescent="0.25">
      <c r="A319" s="6" t="s">
        <v>914</v>
      </c>
      <c r="B319" s="2" t="s">
        <v>1125</v>
      </c>
      <c r="C319" s="2" t="s">
        <v>432</v>
      </c>
      <c r="D319" s="4">
        <v>107</v>
      </c>
      <c r="E319" s="101" t="s">
        <v>3586</v>
      </c>
      <c r="F319" s="99" t="s">
        <v>3431</v>
      </c>
      <c r="G319" s="101" t="s">
        <v>3591</v>
      </c>
      <c r="H319" t="s">
        <v>1629</v>
      </c>
      <c r="I319" t="s">
        <v>2127</v>
      </c>
      <c r="J319" s="101" t="str">
        <f t="shared" si="1"/>
        <v>BDE-107</v>
      </c>
    </row>
    <row r="320" spans="1:10" x14ac:dyDescent="0.25">
      <c r="A320" s="6" t="s">
        <v>915</v>
      </c>
      <c r="B320" s="2" t="s">
        <v>1126</v>
      </c>
      <c r="C320" s="2" t="s">
        <v>432</v>
      </c>
      <c r="D320" s="4">
        <v>108</v>
      </c>
      <c r="E320" t="s">
        <v>2862</v>
      </c>
      <c r="F320" s="106" t="s">
        <v>2896</v>
      </c>
      <c r="G320" s="101" t="s">
        <v>3379</v>
      </c>
      <c r="H320" t="s">
        <v>1630</v>
      </c>
      <c r="I320" t="s">
        <v>2128</v>
      </c>
      <c r="J320" s="101" t="str">
        <f t="shared" si="1"/>
        <v>BDE-108</v>
      </c>
    </row>
    <row r="321" spans="1:10" x14ac:dyDescent="0.25">
      <c r="A321" s="6" t="s">
        <v>916</v>
      </c>
      <c r="B321" s="2" t="s">
        <v>1144</v>
      </c>
      <c r="C321" s="2" t="s">
        <v>432</v>
      </c>
      <c r="D321" s="4">
        <v>109</v>
      </c>
      <c r="E321" t="s">
        <v>2863</v>
      </c>
      <c r="F321" s="106" t="s">
        <v>2896</v>
      </c>
      <c r="G321" s="101" t="s">
        <v>3380</v>
      </c>
      <c r="H321" t="s">
        <v>1631</v>
      </c>
      <c r="I321" t="s">
        <v>2129</v>
      </c>
      <c r="J321" s="101" t="str">
        <f t="shared" si="1"/>
        <v>BDE-109</v>
      </c>
    </row>
    <row r="322" spans="1:10" x14ac:dyDescent="0.25">
      <c r="A322" s="6" t="s">
        <v>917</v>
      </c>
      <c r="B322" s="2" t="s">
        <v>1127</v>
      </c>
      <c r="C322" s="2" t="s">
        <v>432</v>
      </c>
      <c r="D322" s="4">
        <v>110</v>
      </c>
      <c r="E322" s="101" t="s">
        <v>3587</v>
      </c>
      <c r="F322" s="99" t="s">
        <v>3431</v>
      </c>
      <c r="G322" s="101" t="s">
        <v>3592</v>
      </c>
      <c r="H322" t="s">
        <v>1632</v>
      </c>
      <c r="I322" t="s">
        <v>2130</v>
      </c>
      <c r="J322" s="101" t="str">
        <f t="shared" si="1"/>
        <v>BDE-110</v>
      </c>
    </row>
    <row r="323" spans="1:10" x14ac:dyDescent="0.25">
      <c r="A323" s="6" t="s">
        <v>918</v>
      </c>
      <c r="B323" s="2" t="s">
        <v>1128</v>
      </c>
      <c r="C323" s="2" t="s">
        <v>432</v>
      </c>
      <c r="D323" s="4">
        <v>111</v>
      </c>
      <c r="E323" t="s">
        <v>2864</v>
      </c>
      <c r="F323" s="106" t="s">
        <v>2896</v>
      </c>
      <c r="G323" s="101" t="s">
        <v>3381</v>
      </c>
      <c r="H323" t="s">
        <v>1633</v>
      </c>
      <c r="I323" t="s">
        <v>2131</v>
      </c>
      <c r="J323" s="101" t="str">
        <f t="shared" si="1"/>
        <v>BDE-111</v>
      </c>
    </row>
    <row r="324" spans="1:10" x14ac:dyDescent="0.25">
      <c r="A324" s="6" t="s">
        <v>919</v>
      </c>
      <c r="B324" s="2" t="s">
        <v>1147</v>
      </c>
      <c r="C324" s="2" t="s">
        <v>432</v>
      </c>
      <c r="D324" s="4">
        <v>112</v>
      </c>
      <c r="E324" s="101" t="s">
        <v>3588</v>
      </c>
      <c r="F324" s="99" t="s">
        <v>3431</v>
      </c>
      <c r="G324" s="101" t="s">
        <v>3593</v>
      </c>
      <c r="H324" t="s">
        <v>1634</v>
      </c>
      <c r="I324" t="s">
        <v>2132</v>
      </c>
      <c r="J324" s="101" t="str">
        <f t="shared" si="1"/>
        <v>BDE-112</v>
      </c>
    </row>
    <row r="325" spans="1:10" x14ac:dyDescent="0.25">
      <c r="A325" s="6" t="s">
        <v>920</v>
      </c>
      <c r="B325" s="2" t="s">
        <v>1129</v>
      </c>
      <c r="C325" s="2" t="s">
        <v>432</v>
      </c>
      <c r="D325" s="4">
        <v>113</v>
      </c>
      <c r="E325" s="101" t="s">
        <v>3589</v>
      </c>
      <c r="F325" s="99" t="s">
        <v>3431</v>
      </c>
      <c r="G325" s="101" t="s">
        <v>3594</v>
      </c>
      <c r="H325" t="s">
        <v>1635</v>
      </c>
      <c r="I325" t="s">
        <v>2133</v>
      </c>
      <c r="J325" s="101" t="str">
        <f t="shared" si="1"/>
        <v>BDE-113</v>
      </c>
    </row>
    <row r="326" spans="1:10" x14ac:dyDescent="0.25">
      <c r="A326" s="6" t="s">
        <v>921</v>
      </c>
      <c r="B326" s="2" t="s">
        <v>1142</v>
      </c>
      <c r="C326" s="2" t="s">
        <v>432</v>
      </c>
      <c r="D326" s="4">
        <v>114</v>
      </c>
      <c r="E326" t="s">
        <v>2865</v>
      </c>
      <c r="F326" s="106" t="s">
        <v>2896</v>
      </c>
      <c r="G326" t="s">
        <v>3382</v>
      </c>
      <c r="H326" t="s">
        <v>1636</v>
      </c>
      <c r="I326" t="s">
        <v>2134</v>
      </c>
      <c r="J326" s="101" t="str">
        <f t="shared" si="1"/>
        <v>BDE-114</v>
      </c>
    </row>
    <row r="327" spans="1:10" x14ac:dyDescent="0.25">
      <c r="A327" s="6" t="s">
        <v>922</v>
      </c>
      <c r="B327" s="2" t="s">
        <v>1143</v>
      </c>
      <c r="C327" s="2" t="s">
        <v>432</v>
      </c>
      <c r="D327" s="4">
        <v>115</v>
      </c>
      <c r="E327" t="s">
        <v>2866</v>
      </c>
      <c r="F327" s="106" t="s">
        <v>2896</v>
      </c>
      <c r="G327" t="s">
        <v>3383</v>
      </c>
      <c r="H327" t="s">
        <v>1637</v>
      </c>
      <c r="I327" t="s">
        <v>2135</v>
      </c>
      <c r="J327" s="101" t="str">
        <f t="shared" si="1"/>
        <v>BDE-115</v>
      </c>
    </row>
    <row r="328" spans="1:10" x14ac:dyDescent="0.25">
      <c r="A328" s="6" t="s">
        <v>923</v>
      </c>
      <c r="B328" s="2" t="s">
        <v>1046</v>
      </c>
      <c r="C328" s="2" t="s">
        <v>432</v>
      </c>
      <c r="D328" s="4">
        <v>116</v>
      </c>
      <c r="E328" t="s">
        <v>2867</v>
      </c>
      <c r="F328" s="106" t="s">
        <v>2896</v>
      </c>
      <c r="G328" t="s">
        <v>3384</v>
      </c>
      <c r="H328" t="s">
        <v>1638</v>
      </c>
      <c r="I328" t="s">
        <v>2136</v>
      </c>
      <c r="J328" s="101" t="str">
        <f t="shared" si="1"/>
        <v>BDE-116</v>
      </c>
    </row>
    <row r="329" spans="1:10" x14ac:dyDescent="0.25">
      <c r="A329" s="6" t="s">
        <v>924</v>
      </c>
      <c r="B329" s="2" t="s">
        <v>1148</v>
      </c>
      <c r="C329" s="2" t="s">
        <v>432</v>
      </c>
      <c r="D329" s="4">
        <v>117</v>
      </c>
      <c r="E329" s="101" t="s">
        <v>3590</v>
      </c>
      <c r="F329" s="99" t="s">
        <v>3431</v>
      </c>
      <c r="G329" s="101" t="s">
        <v>3595</v>
      </c>
      <c r="H329" t="s">
        <v>1639</v>
      </c>
      <c r="I329" t="s">
        <v>2137</v>
      </c>
      <c r="J329" s="101" t="str">
        <f t="shared" si="1"/>
        <v>BDE-117</v>
      </c>
    </row>
    <row r="330" spans="1:10" x14ac:dyDescent="0.25">
      <c r="A330" s="6" t="s">
        <v>925</v>
      </c>
      <c r="B330" s="2" t="s">
        <v>1130</v>
      </c>
      <c r="C330" s="2" t="s">
        <v>432</v>
      </c>
      <c r="D330" s="4">
        <v>118</v>
      </c>
      <c r="E330" t="s">
        <v>2868</v>
      </c>
      <c r="F330" s="106" t="s">
        <v>2896</v>
      </c>
      <c r="G330" t="s">
        <v>3385</v>
      </c>
      <c r="H330" t="s">
        <v>1640</v>
      </c>
      <c r="I330" t="s">
        <v>2138</v>
      </c>
      <c r="J330" s="101" t="str">
        <f t="shared" si="1"/>
        <v>BDE-118</v>
      </c>
    </row>
    <row r="331" spans="1:10" x14ac:dyDescent="0.25">
      <c r="A331" s="6" t="s">
        <v>926</v>
      </c>
      <c r="B331" s="2" t="s">
        <v>1131</v>
      </c>
      <c r="C331" s="2" t="s">
        <v>432</v>
      </c>
      <c r="D331" s="4">
        <v>119</v>
      </c>
      <c r="E331" t="s">
        <v>2869</v>
      </c>
      <c r="F331" s="106" t="s">
        <v>2896</v>
      </c>
      <c r="G331" t="s">
        <v>3386</v>
      </c>
      <c r="H331" t="s">
        <v>1641</v>
      </c>
      <c r="I331" t="s">
        <v>2139</v>
      </c>
      <c r="J331" s="101" t="str">
        <f t="shared" si="1"/>
        <v>BDE-119</v>
      </c>
    </row>
    <row r="332" spans="1:10" x14ac:dyDescent="0.25">
      <c r="A332" s="6" t="s">
        <v>927</v>
      </c>
      <c r="B332" s="2" t="s">
        <v>1132</v>
      </c>
      <c r="C332" s="2" t="s">
        <v>432</v>
      </c>
      <c r="D332" s="4">
        <v>120</v>
      </c>
      <c r="E332" s="101" t="s">
        <v>3466</v>
      </c>
      <c r="F332" s="99" t="s">
        <v>3431</v>
      </c>
      <c r="G332" t="s">
        <v>3460</v>
      </c>
      <c r="H332" t="s">
        <v>1642</v>
      </c>
      <c r="I332" t="s">
        <v>2140</v>
      </c>
      <c r="J332" s="101" t="str">
        <f t="shared" si="1"/>
        <v>BDE-120</v>
      </c>
    </row>
    <row r="333" spans="1:10" x14ac:dyDescent="0.25">
      <c r="A333" s="6" t="s">
        <v>928</v>
      </c>
      <c r="B333" s="2" t="s">
        <v>1133</v>
      </c>
      <c r="C333" s="2" t="s">
        <v>432</v>
      </c>
      <c r="D333" s="4">
        <v>121</v>
      </c>
      <c r="E333" s="101" t="s">
        <v>3467</v>
      </c>
      <c r="F333" s="99" t="s">
        <v>3431</v>
      </c>
      <c r="G333" t="s">
        <v>3461</v>
      </c>
      <c r="H333" t="s">
        <v>1643</v>
      </c>
      <c r="I333" t="s">
        <v>2141</v>
      </c>
      <c r="J333" s="101" t="str">
        <f t="shared" si="1"/>
        <v>BDE-121</v>
      </c>
    </row>
    <row r="334" spans="1:10" x14ac:dyDescent="0.25">
      <c r="A334" s="6" t="s">
        <v>929</v>
      </c>
      <c r="B334" s="2" t="s">
        <v>1136</v>
      </c>
      <c r="C334" s="2" t="s">
        <v>432</v>
      </c>
      <c r="D334" s="4">
        <v>122</v>
      </c>
      <c r="E334" s="101" t="s">
        <v>3468</v>
      </c>
      <c r="F334" s="99" t="s">
        <v>3431</v>
      </c>
      <c r="G334" t="s">
        <v>3462</v>
      </c>
      <c r="H334" t="s">
        <v>1644</v>
      </c>
      <c r="I334" t="s">
        <v>2142</v>
      </c>
      <c r="J334" s="101" t="str">
        <f t="shared" si="1"/>
        <v>BDE-122</v>
      </c>
    </row>
    <row r="335" spans="1:10" x14ac:dyDescent="0.25">
      <c r="A335" s="6" t="s">
        <v>930</v>
      </c>
      <c r="B335" s="2" t="s">
        <v>1137</v>
      </c>
      <c r="C335" s="2" t="s">
        <v>432</v>
      </c>
      <c r="D335" s="4">
        <v>123</v>
      </c>
      <c r="E335" s="101" t="s">
        <v>3469</v>
      </c>
      <c r="F335" s="99" t="s">
        <v>3431</v>
      </c>
      <c r="G335" t="s">
        <v>3463</v>
      </c>
      <c r="H335" t="s">
        <v>1645</v>
      </c>
      <c r="I335" t="s">
        <v>2143</v>
      </c>
      <c r="J335" s="101" t="str">
        <f t="shared" si="1"/>
        <v>BDE-123</v>
      </c>
    </row>
    <row r="336" spans="1:10" x14ac:dyDescent="0.25">
      <c r="A336" s="6" t="s">
        <v>931</v>
      </c>
      <c r="B336" s="2" t="s">
        <v>1138</v>
      </c>
      <c r="C336" s="2" t="s">
        <v>432</v>
      </c>
      <c r="D336" s="4">
        <v>124</v>
      </c>
      <c r="E336" s="101" t="s">
        <v>3470</v>
      </c>
      <c r="F336" s="99" t="s">
        <v>3431</v>
      </c>
      <c r="G336" t="s">
        <v>3464</v>
      </c>
      <c r="H336" t="s">
        <v>1646</v>
      </c>
      <c r="I336" t="s">
        <v>2144</v>
      </c>
      <c r="J336" s="101" t="str">
        <f t="shared" si="1"/>
        <v>BDE-124</v>
      </c>
    </row>
    <row r="337" spans="1:10" x14ac:dyDescent="0.25">
      <c r="A337" s="6" t="s">
        <v>932</v>
      </c>
      <c r="B337" s="2" t="s">
        <v>1139</v>
      </c>
      <c r="C337" s="2" t="s">
        <v>432</v>
      </c>
      <c r="D337" s="4">
        <v>125</v>
      </c>
      <c r="E337" s="101" t="s">
        <v>3471</v>
      </c>
      <c r="F337" s="99" t="s">
        <v>3431</v>
      </c>
      <c r="G337" t="s">
        <v>3465</v>
      </c>
      <c r="H337" t="s">
        <v>1647</v>
      </c>
      <c r="I337" t="s">
        <v>2145</v>
      </c>
      <c r="J337" s="101" t="str">
        <f t="shared" si="1"/>
        <v>BDE-125</v>
      </c>
    </row>
    <row r="338" spans="1:10" x14ac:dyDescent="0.25">
      <c r="A338" s="6" t="s">
        <v>933</v>
      </c>
      <c r="B338" s="2" t="s">
        <v>1134</v>
      </c>
      <c r="C338" s="2" t="s">
        <v>432</v>
      </c>
      <c r="D338" s="4">
        <v>126</v>
      </c>
      <c r="E338" t="s">
        <v>2897</v>
      </c>
      <c r="F338" s="106" t="s">
        <v>2896</v>
      </c>
      <c r="G338" t="s">
        <v>3387</v>
      </c>
      <c r="H338" t="s">
        <v>1648</v>
      </c>
      <c r="I338" t="s">
        <v>2146</v>
      </c>
      <c r="J338" s="101" t="str">
        <f t="shared" si="1"/>
        <v>BDE-126</v>
      </c>
    </row>
    <row r="339" spans="1:10" x14ac:dyDescent="0.25">
      <c r="A339" s="6" t="s">
        <v>934</v>
      </c>
      <c r="B339" s="2" t="s">
        <v>1135</v>
      </c>
      <c r="C339" s="2" t="s">
        <v>432</v>
      </c>
      <c r="D339" s="4">
        <v>127</v>
      </c>
      <c r="E339" t="s">
        <v>3483</v>
      </c>
      <c r="F339" s="99" t="s">
        <v>3431</v>
      </c>
      <c r="G339" s="101" t="s">
        <v>3472</v>
      </c>
      <c r="H339" t="s">
        <v>1649</v>
      </c>
      <c r="I339" t="s">
        <v>2147</v>
      </c>
      <c r="J339" s="101" t="str">
        <f t="shared" si="1"/>
        <v>BDE-127</v>
      </c>
    </row>
    <row r="340" spans="1:10" x14ac:dyDescent="0.25">
      <c r="A340" s="6" t="s">
        <v>935</v>
      </c>
      <c r="B340" s="2" t="s">
        <v>1151</v>
      </c>
      <c r="C340" s="2" t="s">
        <v>432</v>
      </c>
      <c r="D340" s="4">
        <v>128</v>
      </c>
      <c r="E340" t="s">
        <v>3484</v>
      </c>
      <c r="F340" s="99" t="s">
        <v>3431</v>
      </c>
      <c r="G340" s="101" t="s">
        <v>3473</v>
      </c>
      <c r="H340" t="s">
        <v>1650</v>
      </c>
      <c r="I340" t="s">
        <v>2148</v>
      </c>
      <c r="J340" s="101" t="str">
        <f t="shared" si="1"/>
        <v>BDE-128</v>
      </c>
    </row>
    <row r="341" spans="1:10" x14ac:dyDescent="0.25">
      <c r="A341" s="6" t="s">
        <v>936</v>
      </c>
      <c r="B341" s="2" t="s">
        <v>1172</v>
      </c>
      <c r="C341" s="2" t="s">
        <v>432</v>
      </c>
      <c r="D341" s="4">
        <v>129</v>
      </c>
      <c r="E341" t="s">
        <v>3485</v>
      </c>
      <c r="F341" s="99" t="s">
        <v>3431</v>
      </c>
      <c r="G341" s="101" t="s">
        <v>3474</v>
      </c>
      <c r="H341" t="s">
        <v>1651</v>
      </c>
      <c r="I341" t="s">
        <v>2149</v>
      </c>
      <c r="J341" s="101" t="str">
        <f t="shared" si="1"/>
        <v>BDE-129</v>
      </c>
    </row>
    <row r="342" spans="1:10" x14ac:dyDescent="0.25">
      <c r="A342" s="6" t="s">
        <v>937</v>
      </c>
      <c r="B342" s="2" t="s">
        <v>1152</v>
      </c>
      <c r="C342" s="2" t="s">
        <v>432</v>
      </c>
      <c r="D342" s="4">
        <v>130</v>
      </c>
      <c r="E342" t="s">
        <v>3486</v>
      </c>
      <c r="F342" s="99" t="s">
        <v>3431</v>
      </c>
      <c r="G342" s="101" t="s">
        <v>3475</v>
      </c>
      <c r="H342" t="s">
        <v>1652</v>
      </c>
      <c r="I342" t="s">
        <v>2150</v>
      </c>
      <c r="J342" s="101" t="str">
        <f t="shared" ref="J342:J405" si="2">CONCATENATE("BDE-",D342)</f>
        <v>BDE-130</v>
      </c>
    </row>
    <row r="343" spans="1:10" x14ac:dyDescent="0.25">
      <c r="A343" s="6" t="s">
        <v>938</v>
      </c>
      <c r="B343" s="2" t="s">
        <v>1173</v>
      </c>
      <c r="C343" s="2" t="s">
        <v>432</v>
      </c>
      <c r="D343" s="4">
        <v>131</v>
      </c>
      <c r="E343" t="s">
        <v>3487</v>
      </c>
      <c r="F343" s="99" t="s">
        <v>3431</v>
      </c>
      <c r="G343" s="101" t="s">
        <v>3476</v>
      </c>
      <c r="H343" t="s">
        <v>1653</v>
      </c>
      <c r="I343" t="s">
        <v>2151</v>
      </c>
      <c r="J343" s="101" t="str">
        <f t="shared" si="2"/>
        <v>BDE-131</v>
      </c>
    </row>
    <row r="344" spans="1:10" x14ac:dyDescent="0.25">
      <c r="A344" s="6" t="s">
        <v>939</v>
      </c>
      <c r="B344" s="2" t="s">
        <v>1153</v>
      </c>
      <c r="C344" s="2" t="s">
        <v>432</v>
      </c>
      <c r="D344" s="4">
        <v>132</v>
      </c>
      <c r="E344" t="s">
        <v>3488</v>
      </c>
      <c r="F344" s="99" t="s">
        <v>3431</v>
      </c>
      <c r="G344" s="101" t="s">
        <v>3477</v>
      </c>
      <c r="H344" t="s">
        <v>1654</v>
      </c>
      <c r="I344" t="s">
        <v>2152</v>
      </c>
      <c r="J344" s="101" t="str">
        <f t="shared" si="2"/>
        <v>BDE-132</v>
      </c>
    </row>
    <row r="345" spans="1:10" x14ac:dyDescent="0.25">
      <c r="A345" s="6" t="s">
        <v>940</v>
      </c>
      <c r="B345" s="2" t="s">
        <v>1154</v>
      </c>
      <c r="C345" s="2" t="s">
        <v>432</v>
      </c>
      <c r="D345" s="4">
        <v>133</v>
      </c>
      <c r="E345" t="s">
        <v>3489</v>
      </c>
      <c r="F345" s="99" t="s">
        <v>3431</v>
      </c>
      <c r="G345" s="101" t="s">
        <v>3478</v>
      </c>
      <c r="H345" t="s">
        <v>1655</v>
      </c>
      <c r="I345" t="s">
        <v>2153</v>
      </c>
      <c r="J345" s="101" t="str">
        <f t="shared" si="2"/>
        <v>BDE-133</v>
      </c>
    </row>
    <row r="346" spans="1:10" x14ac:dyDescent="0.25">
      <c r="A346" s="6" t="s">
        <v>941</v>
      </c>
      <c r="B346" s="2" t="s">
        <v>1174</v>
      </c>
      <c r="C346" s="2" t="s">
        <v>432</v>
      </c>
      <c r="D346" s="4">
        <v>134</v>
      </c>
      <c r="E346" t="s">
        <v>3490</v>
      </c>
      <c r="F346" s="99" t="s">
        <v>3431</v>
      </c>
      <c r="G346" s="101" t="s">
        <v>3479</v>
      </c>
      <c r="H346" t="s">
        <v>1656</v>
      </c>
      <c r="I346" t="s">
        <v>2154</v>
      </c>
      <c r="J346" s="101" t="str">
        <f t="shared" si="2"/>
        <v>BDE-134</v>
      </c>
    </row>
    <row r="347" spans="1:10" x14ac:dyDescent="0.25">
      <c r="A347" s="6" t="s">
        <v>942</v>
      </c>
      <c r="B347" s="2" t="s">
        <v>1155</v>
      </c>
      <c r="C347" s="2" t="s">
        <v>432</v>
      </c>
      <c r="D347" s="4">
        <v>135</v>
      </c>
      <c r="E347" t="s">
        <v>3491</v>
      </c>
      <c r="F347" s="99" t="s">
        <v>3431</v>
      </c>
      <c r="G347" s="101" t="s">
        <v>3480</v>
      </c>
      <c r="H347" t="s">
        <v>1657</v>
      </c>
      <c r="I347" t="s">
        <v>2155</v>
      </c>
      <c r="J347" s="101" t="str">
        <f t="shared" si="2"/>
        <v>BDE-135</v>
      </c>
    </row>
    <row r="348" spans="1:10" x14ac:dyDescent="0.25">
      <c r="A348" s="6" t="s">
        <v>943</v>
      </c>
      <c r="B348" s="2" t="s">
        <v>1156</v>
      </c>
      <c r="C348" s="2" t="s">
        <v>432</v>
      </c>
      <c r="D348" s="4">
        <v>136</v>
      </c>
      <c r="E348" t="s">
        <v>3492</v>
      </c>
      <c r="F348" s="99" t="s">
        <v>3431</v>
      </c>
      <c r="G348" s="101" t="s">
        <v>3481</v>
      </c>
      <c r="H348" t="s">
        <v>1658</v>
      </c>
      <c r="I348" t="s">
        <v>2156</v>
      </c>
      <c r="J348" s="101" t="str">
        <f t="shared" si="2"/>
        <v>BDE-136</v>
      </c>
    </row>
    <row r="349" spans="1:10" x14ac:dyDescent="0.25">
      <c r="A349" s="6" t="s">
        <v>944</v>
      </c>
      <c r="B349" s="2" t="s">
        <v>1175</v>
      </c>
      <c r="C349" s="2" t="s">
        <v>432</v>
      </c>
      <c r="D349" s="4">
        <v>137</v>
      </c>
      <c r="E349" t="s">
        <v>3493</v>
      </c>
      <c r="F349" s="99" t="s">
        <v>3431</v>
      </c>
      <c r="G349" s="101" t="s">
        <v>3482</v>
      </c>
      <c r="H349" t="s">
        <v>1659</v>
      </c>
      <c r="I349" t="s">
        <v>2157</v>
      </c>
      <c r="J349" s="101" t="str">
        <f t="shared" si="2"/>
        <v>BDE-137</v>
      </c>
    </row>
    <row r="350" spans="1:10" x14ac:dyDescent="0.25">
      <c r="A350" s="6" t="s">
        <v>945</v>
      </c>
      <c r="B350" s="2" t="s">
        <v>1157</v>
      </c>
      <c r="C350" s="2" t="s">
        <v>432</v>
      </c>
      <c r="D350" s="4">
        <v>138</v>
      </c>
      <c r="E350" t="s">
        <v>2870</v>
      </c>
      <c r="F350" s="106" t="s">
        <v>2896</v>
      </c>
      <c r="G350" t="s">
        <v>3388</v>
      </c>
      <c r="H350" t="s">
        <v>1660</v>
      </c>
      <c r="I350" t="s">
        <v>2158</v>
      </c>
      <c r="J350" s="101" t="str">
        <f t="shared" si="2"/>
        <v>BDE-138</v>
      </c>
    </row>
    <row r="351" spans="1:10" x14ac:dyDescent="0.25">
      <c r="A351" s="6" t="s">
        <v>946</v>
      </c>
      <c r="B351" s="2" t="s">
        <v>1176</v>
      </c>
      <c r="C351" s="2" t="s">
        <v>432</v>
      </c>
      <c r="D351" s="4">
        <v>139</v>
      </c>
      <c r="E351" s="101" t="s">
        <v>3494</v>
      </c>
      <c r="F351" s="99" t="s">
        <v>3431</v>
      </c>
      <c r="G351" t="s">
        <v>3507</v>
      </c>
      <c r="H351" t="s">
        <v>1661</v>
      </c>
      <c r="I351" t="s">
        <v>2159</v>
      </c>
      <c r="J351" s="101" t="str">
        <f t="shared" si="2"/>
        <v>BDE-139</v>
      </c>
    </row>
    <row r="352" spans="1:10" x14ac:dyDescent="0.25">
      <c r="A352" s="6" t="s">
        <v>947</v>
      </c>
      <c r="B352" s="2" t="s">
        <v>1158</v>
      </c>
      <c r="C352" s="2" t="s">
        <v>432</v>
      </c>
      <c r="D352" s="4">
        <v>140</v>
      </c>
      <c r="E352" t="s">
        <v>2871</v>
      </c>
      <c r="F352" s="106" t="s">
        <v>2896</v>
      </c>
      <c r="G352" t="s">
        <v>3389</v>
      </c>
      <c r="H352" t="s">
        <v>1662</v>
      </c>
      <c r="I352" t="s">
        <v>2160</v>
      </c>
      <c r="J352" s="101" t="str">
        <f t="shared" si="2"/>
        <v>BDE-140</v>
      </c>
    </row>
    <row r="353" spans="1:10" x14ac:dyDescent="0.25">
      <c r="A353" s="6" t="s">
        <v>948</v>
      </c>
      <c r="B353" s="2" t="s">
        <v>1177</v>
      </c>
      <c r="C353" s="2" t="s">
        <v>432</v>
      </c>
      <c r="D353" s="4">
        <v>141</v>
      </c>
      <c r="E353" s="101" t="s">
        <v>3495</v>
      </c>
      <c r="F353" s="99" t="s">
        <v>3431</v>
      </c>
      <c r="G353" t="s">
        <v>3508</v>
      </c>
      <c r="H353" t="s">
        <v>1663</v>
      </c>
      <c r="I353" t="s">
        <v>2161</v>
      </c>
      <c r="J353" s="101" t="str">
        <f t="shared" si="2"/>
        <v>BDE-141</v>
      </c>
    </row>
    <row r="354" spans="1:10" x14ac:dyDescent="0.25">
      <c r="A354" s="6" t="s">
        <v>949</v>
      </c>
      <c r="B354" s="2" t="s">
        <v>1190</v>
      </c>
      <c r="C354" s="2" t="s">
        <v>432</v>
      </c>
      <c r="D354" s="4">
        <v>142</v>
      </c>
      <c r="E354" s="101" t="s">
        <v>3496</v>
      </c>
      <c r="F354" s="99" t="s">
        <v>3431</v>
      </c>
      <c r="G354" t="s">
        <v>3509</v>
      </c>
      <c r="H354" t="s">
        <v>1664</v>
      </c>
      <c r="I354" t="s">
        <v>2162</v>
      </c>
      <c r="J354" s="101" t="str">
        <f t="shared" si="2"/>
        <v>BDE-142</v>
      </c>
    </row>
    <row r="355" spans="1:10" x14ac:dyDescent="0.25">
      <c r="A355" s="6" t="s">
        <v>950</v>
      </c>
      <c r="B355" s="2" t="s">
        <v>1178</v>
      </c>
      <c r="C355" s="2" t="s">
        <v>432</v>
      </c>
      <c r="D355" s="4">
        <v>143</v>
      </c>
      <c r="E355" s="101" t="s">
        <v>3497</v>
      </c>
      <c r="F355" s="99" t="s">
        <v>3431</v>
      </c>
      <c r="G355" t="s">
        <v>3510</v>
      </c>
      <c r="H355" t="s">
        <v>1665</v>
      </c>
      <c r="I355" t="s">
        <v>2163</v>
      </c>
      <c r="J355" s="101" t="str">
        <f t="shared" si="2"/>
        <v>BDE-143</v>
      </c>
    </row>
    <row r="356" spans="1:10" x14ac:dyDescent="0.25">
      <c r="A356" s="6" t="s">
        <v>951</v>
      </c>
      <c r="B356" s="2" t="s">
        <v>1179</v>
      </c>
      <c r="C356" s="2" t="s">
        <v>432</v>
      </c>
      <c r="D356" s="4">
        <v>144</v>
      </c>
      <c r="E356" s="101" t="s">
        <v>3498</v>
      </c>
      <c r="F356" s="99" t="s">
        <v>3431</v>
      </c>
      <c r="G356" t="s">
        <v>3511</v>
      </c>
      <c r="H356" t="s">
        <v>1666</v>
      </c>
      <c r="I356" t="s">
        <v>2164</v>
      </c>
      <c r="J356" s="101" t="str">
        <f t="shared" si="2"/>
        <v>BDE-144</v>
      </c>
    </row>
    <row r="357" spans="1:10" x14ac:dyDescent="0.25">
      <c r="A357" s="6" t="s">
        <v>952</v>
      </c>
      <c r="B357" s="2" t="s">
        <v>1180</v>
      </c>
      <c r="C357" s="2" t="s">
        <v>432</v>
      </c>
      <c r="D357" s="4">
        <v>145</v>
      </c>
      <c r="E357" s="101" t="s">
        <v>3499</v>
      </c>
      <c r="F357" s="99" t="s">
        <v>3431</v>
      </c>
      <c r="G357" t="s">
        <v>3512</v>
      </c>
      <c r="H357" t="s">
        <v>1667</v>
      </c>
      <c r="I357" t="s">
        <v>2165</v>
      </c>
      <c r="J357" s="101" t="str">
        <f t="shared" si="2"/>
        <v>BDE-145</v>
      </c>
    </row>
    <row r="358" spans="1:10" x14ac:dyDescent="0.25">
      <c r="A358" s="6" t="s">
        <v>953</v>
      </c>
      <c r="B358" s="2" t="s">
        <v>1159</v>
      </c>
      <c r="C358" s="2" t="s">
        <v>432</v>
      </c>
      <c r="D358" s="4">
        <v>146</v>
      </c>
      <c r="E358" s="101" t="s">
        <v>3500</v>
      </c>
      <c r="F358" s="99" t="s">
        <v>3431</v>
      </c>
      <c r="G358" t="s">
        <v>3513</v>
      </c>
      <c r="H358" t="s">
        <v>1668</v>
      </c>
      <c r="I358" t="s">
        <v>2166</v>
      </c>
      <c r="J358" s="101" t="str">
        <f t="shared" si="2"/>
        <v>BDE-146</v>
      </c>
    </row>
    <row r="359" spans="1:10" x14ac:dyDescent="0.25">
      <c r="A359" s="6" t="s">
        <v>954</v>
      </c>
      <c r="B359" s="2" t="s">
        <v>1181</v>
      </c>
      <c r="C359" s="2" t="s">
        <v>432</v>
      </c>
      <c r="D359" s="4">
        <v>147</v>
      </c>
      <c r="E359" s="101" t="s">
        <v>3501</v>
      </c>
      <c r="F359" s="99" t="s">
        <v>3431</v>
      </c>
      <c r="G359" t="s">
        <v>3514</v>
      </c>
      <c r="H359" t="s">
        <v>1669</v>
      </c>
      <c r="I359" t="s">
        <v>2167</v>
      </c>
      <c r="J359" s="101" t="str">
        <f t="shared" si="2"/>
        <v>BDE-147</v>
      </c>
    </row>
    <row r="360" spans="1:10" x14ac:dyDescent="0.25">
      <c r="A360" s="6" t="s">
        <v>955</v>
      </c>
      <c r="B360" s="2" t="s">
        <v>1160</v>
      </c>
      <c r="C360" s="2" t="s">
        <v>432</v>
      </c>
      <c r="D360" s="4">
        <v>148</v>
      </c>
      <c r="E360" s="101" t="s">
        <v>3502</v>
      </c>
      <c r="F360" s="99" t="s">
        <v>3431</v>
      </c>
      <c r="G360" t="s">
        <v>3515</v>
      </c>
      <c r="H360" t="s">
        <v>1670</v>
      </c>
      <c r="I360" t="s">
        <v>2168</v>
      </c>
      <c r="J360" s="101" t="str">
        <f t="shared" si="2"/>
        <v>BDE-148</v>
      </c>
    </row>
    <row r="361" spans="1:10" x14ac:dyDescent="0.25">
      <c r="A361" s="6" t="s">
        <v>956</v>
      </c>
      <c r="B361" s="2" t="s">
        <v>1161</v>
      </c>
      <c r="C361" s="2" t="s">
        <v>432</v>
      </c>
      <c r="D361" s="4">
        <v>149</v>
      </c>
      <c r="E361" s="101" t="s">
        <v>3503</v>
      </c>
      <c r="F361" s="99" t="s">
        <v>3431</v>
      </c>
      <c r="G361" t="s">
        <v>3516</v>
      </c>
      <c r="H361" t="s">
        <v>1671</v>
      </c>
      <c r="I361" t="s">
        <v>2169</v>
      </c>
      <c r="J361" s="101" t="str">
        <f t="shared" si="2"/>
        <v>BDE-149</v>
      </c>
    </row>
    <row r="362" spans="1:10" x14ac:dyDescent="0.25">
      <c r="A362" s="6" t="s">
        <v>957</v>
      </c>
      <c r="B362" s="2" t="s">
        <v>1162</v>
      </c>
      <c r="C362" s="2" t="s">
        <v>432</v>
      </c>
      <c r="D362" s="4">
        <v>150</v>
      </c>
      <c r="E362" s="101" t="s">
        <v>3504</v>
      </c>
      <c r="F362" s="99" t="s">
        <v>3431</v>
      </c>
      <c r="G362" t="s">
        <v>3517</v>
      </c>
      <c r="H362" t="s">
        <v>1672</v>
      </c>
      <c r="I362" t="s">
        <v>2170</v>
      </c>
      <c r="J362" s="101" t="str">
        <f t="shared" si="2"/>
        <v>BDE-150</v>
      </c>
    </row>
    <row r="363" spans="1:10" x14ac:dyDescent="0.25">
      <c r="A363" s="6" t="s">
        <v>958</v>
      </c>
      <c r="B363" s="2" t="s">
        <v>1182</v>
      </c>
      <c r="C363" s="2" t="s">
        <v>432</v>
      </c>
      <c r="D363" s="4">
        <v>151</v>
      </c>
      <c r="E363" s="101" t="s">
        <v>3505</v>
      </c>
      <c r="F363" s="99" t="s">
        <v>3431</v>
      </c>
      <c r="G363" t="s">
        <v>3518</v>
      </c>
      <c r="H363" t="s">
        <v>1673</v>
      </c>
      <c r="I363" t="s">
        <v>2171</v>
      </c>
      <c r="J363" s="101" t="str">
        <f t="shared" si="2"/>
        <v>BDE-151</v>
      </c>
    </row>
    <row r="364" spans="1:10" x14ac:dyDescent="0.25">
      <c r="A364" s="6" t="s">
        <v>959</v>
      </c>
      <c r="B364" s="2" t="s">
        <v>1183</v>
      </c>
      <c r="C364" s="2" t="s">
        <v>432</v>
      </c>
      <c r="D364" s="4">
        <v>152</v>
      </c>
      <c r="E364" s="101" t="s">
        <v>3506</v>
      </c>
      <c r="F364" s="99" t="s">
        <v>3431</v>
      </c>
      <c r="G364" t="s">
        <v>3519</v>
      </c>
      <c r="H364" t="s">
        <v>1674</v>
      </c>
      <c r="I364" t="s">
        <v>2172</v>
      </c>
      <c r="J364" s="101" t="str">
        <f t="shared" si="2"/>
        <v>BDE-152</v>
      </c>
    </row>
    <row r="365" spans="1:10" x14ac:dyDescent="0.25">
      <c r="A365" s="6" t="s">
        <v>960</v>
      </c>
      <c r="B365" s="2" t="s">
        <v>1163</v>
      </c>
      <c r="C365" s="2" t="s">
        <v>432</v>
      </c>
      <c r="D365" s="4">
        <v>153</v>
      </c>
      <c r="E365" t="s">
        <v>2872</v>
      </c>
      <c r="F365" s="26" t="s">
        <v>2882</v>
      </c>
      <c r="G365" t="s">
        <v>3390</v>
      </c>
      <c r="H365" t="s">
        <v>1675</v>
      </c>
      <c r="I365" t="s">
        <v>2173</v>
      </c>
      <c r="J365" s="101" t="str">
        <f t="shared" si="2"/>
        <v>BDE-153</v>
      </c>
    </row>
    <row r="366" spans="1:10" x14ac:dyDescent="0.25">
      <c r="A366" s="6" t="s">
        <v>961</v>
      </c>
      <c r="B366" s="2" t="s">
        <v>1164</v>
      </c>
      <c r="C366" s="2" t="s">
        <v>432</v>
      </c>
      <c r="D366" s="4">
        <v>154</v>
      </c>
      <c r="E366" t="s">
        <v>2873</v>
      </c>
      <c r="F366" s="26" t="s">
        <v>2882</v>
      </c>
      <c r="G366" t="s">
        <v>3391</v>
      </c>
      <c r="H366" t="s">
        <v>1676</v>
      </c>
      <c r="I366" t="s">
        <v>2174</v>
      </c>
      <c r="J366" s="101" t="str">
        <f t="shared" si="2"/>
        <v>BDE-154</v>
      </c>
    </row>
    <row r="367" spans="1:10" x14ac:dyDescent="0.25">
      <c r="A367" s="6" t="s">
        <v>962</v>
      </c>
      <c r="B367" s="2" t="s">
        <v>1165</v>
      </c>
      <c r="C367" s="2" t="s">
        <v>432</v>
      </c>
      <c r="D367" s="4">
        <v>155</v>
      </c>
      <c r="E367" s="12" t="s">
        <v>2874</v>
      </c>
      <c r="F367" s="26" t="s">
        <v>2882</v>
      </c>
      <c r="G367" t="s">
        <v>3392</v>
      </c>
      <c r="H367" t="s">
        <v>1677</v>
      </c>
      <c r="I367" t="s">
        <v>2175</v>
      </c>
      <c r="J367" s="101" t="str">
        <f t="shared" si="2"/>
        <v>BDE-155</v>
      </c>
    </row>
    <row r="368" spans="1:10" x14ac:dyDescent="0.25">
      <c r="A368" s="6" t="s">
        <v>963</v>
      </c>
      <c r="B368" s="2" t="s">
        <v>1184</v>
      </c>
      <c r="C368" s="2" t="s">
        <v>432</v>
      </c>
      <c r="D368" s="4">
        <v>156</v>
      </c>
      <c r="E368" s="12" t="s">
        <v>3520</v>
      </c>
      <c r="F368" s="99" t="s">
        <v>3431</v>
      </c>
      <c r="G368" t="s">
        <v>3562</v>
      </c>
      <c r="H368" t="s">
        <v>1678</v>
      </c>
      <c r="I368" t="s">
        <v>2176</v>
      </c>
      <c r="J368" s="101" t="str">
        <f t="shared" si="2"/>
        <v>BDE-156</v>
      </c>
    </row>
    <row r="369" spans="1:10" x14ac:dyDescent="0.25">
      <c r="A369" s="6" t="s">
        <v>964</v>
      </c>
      <c r="B369" s="2" t="s">
        <v>1166</v>
      </c>
      <c r="C369" s="2" t="s">
        <v>432</v>
      </c>
      <c r="D369" s="4">
        <v>157</v>
      </c>
      <c r="E369" t="s">
        <v>3521</v>
      </c>
      <c r="F369" s="99" t="s">
        <v>3431</v>
      </c>
      <c r="G369" t="s">
        <v>3563</v>
      </c>
      <c r="H369" t="s">
        <v>1679</v>
      </c>
      <c r="I369" t="s">
        <v>2177</v>
      </c>
      <c r="J369" s="101" t="str">
        <f t="shared" si="2"/>
        <v>BDE-157</v>
      </c>
    </row>
    <row r="370" spans="1:10" x14ac:dyDescent="0.25">
      <c r="A370" s="6" t="s">
        <v>965</v>
      </c>
      <c r="B370" s="2" t="s">
        <v>1186</v>
      </c>
      <c r="C370" s="2" t="s">
        <v>432</v>
      </c>
      <c r="D370" s="4">
        <v>158</v>
      </c>
      <c r="E370" t="s">
        <v>3522</v>
      </c>
      <c r="F370" s="99" t="s">
        <v>3431</v>
      </c>
      <c r="G370" t="s">
        <v>3564</v>
      </c>
      <c r="H370" t="s">
        <v>1680</v>
      </c>
      <c r="I370" t="s">
        <v>2178</v>
      </c>
      <c r="J370" s="101" t="str">
        <f t="shared" si="2"/>
        <v>BDE-158</v>
      </c>
    </row>
    <row r="371" spans="1:10" x14ac:dyDescent="0.25">
      <c r="A371" s="6" t="s">
        <v>966</v>
      </c>
      <c r="B371" s="2" t="s">
        <v>1185</v>
      </c>
      <c r="C371" s="2" t="s">
        <v>432</v>
      </c>
      <c r="D371" s="4">
        <v>159</v>
      </c>
      <c r="E371" t="s">
        <v>3523</v>
      </c>
      <c r="F371" s="99" t="s">
        <v>3431</v>
      </c>
      <c r="G371" t="s">
        <v>3565</v>
      </c>
      <c r="H371" t="s">
        <v>1681</v>
      </c>
      <c r="I371" t="s">
        <v>2179</v>
      </c>
      <c r="J371" s="101" t="str">
        <f t="shared" si="2"/>
        <v>BDE-159</v>
      </c>
    </row>
    <row r="372" spans="1:10" x14ac:dyDescent="0.25">
      <c r="A372" s="6" t="s">
        <v>967</v>
      </c>
      <c r="B372" s="2" t="s">
        <v>1191</v>
      </c>
      <c r="C372" s="2" t="s">
        <v>432</v>
      </c>
      <c r="D372" s="4">
        <v>160</v>
      </c>
      <c r="E372" t="s">
        <v>3524</v>
      </c>
      <c r="F372" s="99" t="s">
        <v>3431</v>
      </c>
      <c r="G372" t="s">
        <v>3566</v>
      </c>
      <c r="H372" t="s">
        <v>1682</v>
      </c>
      <c r="I372" t="s">
        <v>2180</v>
      </c>
      <c r="J372" s="101" t="str">
        <f t="shared" si="2"/>
        <v>BDE-160</v>
      </c>
    </row>
    <row r="373" spans="1:10" x14ac:dyDescent="0.25">
      <c r="A373" s="6" t="s">
        <v>968</v>
      </c>
      <c r="B373" s="2" t="s">
        <v>1187</v>
      </c>
      <c r="C373" s="2" t="s">
        <v>432</v>
      </c>
      <c r="D373" s="4">
        <v>161</v>
      </c>
      <c r="E373" t="s">
        <v>3525</v>
      </c>
      <c r="F373" s="99" t="s">
        <v>3431</v>
      </c>
      <c r="G373" t="s">
        <v>3567</v>
      </c>
      <c r="H373" t="s">
        <v>1683</v>
      </c>
      <c r="I373" t="s">
        <v>2181</v>
      </c>
      <c r="J373" s="101" t="str">
        <f t="shared" si="2"/>
        <v>BDE-161</v>
      </c>
    </row>
    <row r="374" spans="1:10" x14ac:dyDescent="0.25">
      <c r="A374" s="6" t="s">
        <v>969</v>
      </c>
      <c r="B374" s="2" t="s">
        <v>1167</v>
      </c>
      <c r="C374" s="2" t="s">
        <v>432</v>
      </c>
      <c r="D374" s="4">
        <v>162</v>
      </c>
      <c r="E374" t="s">
        <v>3526</v>
      </c>
      <c r="F374" s="99" t="s">
        <v>3431</v>
      </c>
      <c r="G374" t="s">
        <v>3568</v>
      </c>
      <c r="H374" t="s">
        <v>1684</v>
      </c>
      <c r="I374" t="s">
        <v>2182</v>
      </c>
      <c r="J374" s="101" t="str">
        <f t="shared" si="2"/>
        <v>BDE-162</v>
      </c>
    </row>
    <row r="375" spans="1:10" x14ac:dyDescent="0.25">
      <c r="A375" s="6" t="s">
        <v>970</v>
      </c>
      <c r="B375" s="2" t="s">
        <v>1188</v>
      </c>
      <c r="C375" s="2" t="s">
        <v>432</v>
      </c>
      <c r="D375" s="4">
        <v>163</v>
      </c>
      <c r="E375" t="s">
        <v>3527</v>
      </c>
      <c r="F375" s="99" t="s">
        <v>3431</v>
      </c>
      <c r="G375" t="s">
        <v>3569</v>
      </c>
      <c r="H375" t="s">
        <v>1685</v>
      </c>
      <c r="I375" t="s">
        <v>2183</v>
      </c>
      <c r="J375" s="101" t="str">
        <f t="shared" si="2"/>
        <v>BDE-163</v>
      </c>
    </row>
    <row r="376" spans="1:10" x14ac:dyDescent="0.25">
      <c r="A376" s="6" t="s">
        <v>971</v>
      </c>
      <c r="B376" s="2" t="s">
        <v>1168</v>
      </c>
      <c r="C376" s="2" t="s">
        <v>432</v>
      </c>
      <c r="D376" s="4">
        <v>164</v>
      </c>
      <c r="E376" t="s">
        <v>3528</v>
      </c>
      <c r="F376" s="99" t="s">
        <v>3431</v>
      </c>
      <c r="G376" t="s">
        <v>3570</v>
      </c>
      <c r="H376" t="s">
        <v>1686</v>
      </c>
      <c r="I376" t="s">
        <v>2184</v>
      </c>
      <c r="J376" s="101" t="str">
        <f t="shared" si="2"/>
        <v>BDE-164</v>
      </c>
    </row>
    <row r="377" spans="1:10" x14ac:dyDescent="0.25">
      <c r="A377" s="6" t="s">
        <v>972</v>
      </c>
      <c r="B377" s="2" t="s">
        <v>1189</v>
      </c>
      <c r="C377" s="2" t="s">
        <v>432</v>
      </c>
      <c r="D377" s="4">
        <v>165</v>
      </c>
      <c r="E377" t="s">
        <v>3529</v>
      </c>
      <c r="F377" s="99" t="s">
        <v>3431</v>
      </c>
      <c r="G377" t="s">
        <v>3571</v>
      </c>
      <c r="H377" t="s">
        <v>1687</v>
      </c>
      <c r="I377" t="s">
        <v>2185</v>
      </c>
      <c r="J377" s="101" t="str">
        <f t="shared" si="2"/>
        <v>BDE-165</v>
      </c>
    </row>
    <row r="378" spans="1:10" x14ac:dyDescent="0.25">
      <c r="A378" s="6" t="s">
        <v>973</v>
      </c>
      <c r="B378" s="2" t="s">
        <v>1192</v>
      </c>
      <c r="C378" s="2" t="s">
        <v>432</v>
      </c>
      <c r="D378" s="4">
        <v>166</v>
      </c>
      <c r="E378" t="s">
        <v>2875</v>
      </c>
      <c r="F378" s="106" t="s">
        <v>2896</v>
      </c>
      <c r="G378" t="s">
        <v>3393</v>
      </c>
      <c r="H378" t="s">
        <v>1688</v>
      </c>
      <c r="I378" t="s">
        <v>2186</v>
      </c>
      <c r="J378" s="101" t="str">
        <f t="shared" si="2"/>
        <v>BDE-166</v>
      </c>
    </row>
    <row r="379" spans="1:10" x14ac:dyDescent="0.25">
      <c r="A379" s="6" t="s">
        <v>974</v>
      </c>
      <c r="B379" s="2" t="s">
        <v>1169</v>
      </c>
      <c r="C379" s="2" t="s">
        <v>432</v>
      </c>
      <c r="D379" s="4">
        <v>167</v>
      </c>
      <c r="E379" t="s">
        <v>3530</v>
      </c>
      <c r="F379" s="99" t="s">
        <v>3431</v>
      </c>
      <c r="G379" t="s">
        <v>3572</v>
      </c>
      <c r="H379" t="s">
        <v>1689</v>
      </c>
      <c r="I379" t="s">
        <v>2187</v>
      </c>
      <c r="J379" s="101" t="str">
        <f t="shared" si="2"/>
        <v>BDE-167</v>
      </c>
    </row>
    <row r="380" spans="1:10" x14ac:dyDescent="0.25">
      <c r="A380" s="6" t="s">
        <v>975</v>
      </c>
      <c r="B380" s="2" t="s">
        <v>1170</v>
      </c>
      <c r="C380" s="2" t="s">
        <v>432</v>
      </c>
      <c r="D380" s="4">
        <v>168</v>
      </c>
      <c r="E380" t="s">
        <v>3531</v>
      </c>
      <c r="F380" s="99" t="s">
        <v>3431</v>
      </c>
      <c r="G380" t="s">
        <v>3573</v>
      </c>
      <c r="H380" t="s">
        <v>1690</v>
      </c>
      <c r="I380" t="s">
        <v>2188</v>
      </c>
      <c r="J380" s="101" t="str">
        <f t="shared" si="2"/>
        <v>BDE-168</v>
      </c>
    </row>
    <row r="381" spans="1:10" x14ac:dyDescent="0.25">
      <c r="A381" s="6" t="s">
        <v>976</v>
      </c>
      <c r="B381" s="2" t="s">
        <v>1171</v>
      </c>
      <c r="C381" s="2" t="s">
        <v>432</v>
      </c>
      <c r="D381" s="4">
        <v>169</v>
      </c>
      <c r="E381" t="s">
        <v>3532</v>
      </c>
      <c r="F381" s="99" t="s">
        <v>3431</v>
      </c>
      <c r="G381" t="s">
        <v>3574</v>
      </c>
      <c r="H381" t="s">
        <v>1691</v>
      </c>
      <c r="I381" t="s">
        <v>2189</v>
      </c>
      <c r="J381" s="101" t="str">
        <f t="shared" si="2"/>
        <v>BDE-169</v>
      </c>
    </row>
    <row r="382" spans="1:10" x14ac:dyDescent="0.25">
      <c r="A382" s="6" t="s">
        <v>977</v>
      </c>
      <c r="B382" s="2" t="s">
        <v>1193</v>
      </c>
      <c r="C382" s="2" t="s">
        <v>432</v>
      </c>
      <c r="D382" s="4">
        <v>170</v>
      </c>
      <c r="E382" t="s">
        <v>2898</v>
      </c>
      <c r="F382" s="106" t="s">
        <v>2896</v>
      </c>
      <c r="G382" t="s">
        <v>3394</v>
      </c>
      <c r="H382" t="s">
        <v>1692</v>
      </c>
      <c r="I382" t="s">
        <v>2190</v>
      </c>
      <c r="J382" s="101" t="str">
        <f t="shared" si="2"/>
        <v>BDE-170</v>
      </c>
    </row>
    <row r="383" spans="1:10" x14ac:dyDescent="0.25">
      <c r="A383" s="6" t="s">
        <v>978</v>
      </c>
      <c r="B383" s="2" t="s">
        <v>1196</v>
      </c>
      <c r="C383" s="2" t="s">
        <v>432</v>
      </c>
      <c r="D383" s="4">
        <v>171</v>
      </c>
      <c r="E383" t="s">
        <v>3533</v>
      </c>
      <c r="F383" s="99" t="s">
        <v>3431</v>
      </c>
      <c r="G383" t="s">
        <v>3575</v>
      </c>
      <c r="H383" t="s">
        <v>1693</v>
      </c>
      <c r="I383" t="s">
        <v>2191</v>
      </c>
      <c r="J383" s="101" t="str">
        <f t="shared" si="2"/>
        <v>BDE-171</v>
      </c>
    </row>
    <row r="384" spans="1:10" x14ac:dyDescent="0.25">
      <c r="A384" s="6" t="s">
        <v>979</v>
      </c>
      <c r="B384" s="2" t="s">
        <v>1194</v>
      </c>
      <c r="C384" s="2" t="s">
        <v>432</v>
      </c>
      <c r="D384" s="4">
        <v>172</v>
      </c>
      <c r="E384" t="s">
        <v>3534</v>
      </c>
      <c r="F384" s="99" t="s">
        <v>3431</v>
      </c>
      <c r="G384" t="s">
        <v>3576</v>
      </c>
      <c r="H384" t="s">
        <v>1694</v>
      </c>
      <c r="I384" t="s">
        <v>2192</v>
      </c>
      <c r="J384" s="101" t="str">
        <f t="shared" si="2"/>
        <v>BDE-172</v>
      </c>
    </row>
    <row r="385" spans="1:10" x14ac:dyDescent="0.25">
      <c r="A385" s="6" t="s">
        <v>980</v>
      </c>
      <c r="B385" s="2" t="s">
        <v>1211</v>
      </c>
      <c r="C385" s="2" t="s">
        <v>432</v>
      </c>
      <c r="D385" s="4">
        <v>173</v>
      </c>
      <c r="E385" t="s">
        <v>3535</v>
      </c>
      <c r="F385" s="99" t="s">
        <v>3431</v>
      </c>
      <c r="G385" t="s">
        <v>3577</v>
      </c>
      <c r="H385" t="s">
        <v>1695</v>
      </c>
      <c r="I385" t="s">
        <v>2193</v>
      </c>
      <c r="J385" s="101" t="str">
        <f t="shared" si="2"/>
        <v>BDE-173</v>
      </c>
    </row>
    <row r="386" spans="1:10" x14ac:dyDescent="0.25">
      <c r="A386" s="6" t="s">
        <v>981</v>
      </c>
      <c r="B386" s="2" t="s">
        <v>1195</v>
      </c>
      <c r="C386" s="2" t="s">
        <v>432</v>
      </c>
      <c r="D386" s="4">
        <v>174</v>
      </c>
      <c r="E386" t="s">
        <v>3536</v>
      </c>
      <c r="F386" s="99" t="s">
        <v>3431</v>
      </c>
      <c r="G386" t="s">
        <v>3578</v>
      </c>
      <c r="H386" t="s">
        <v>1696</v>
      </c>
      <c r="I386" t="s">
        <v>2194</v>
      </c>
      <c r="J386" s="101" t="str">
        <f t="shared" si="2"/>
        <v>BDE-174</v>
      </c>
    </row>
    <row r="387" spans="1:10" x14ac:dyDescent="0.25">
      <c r="A387" s="6" t="s">
        <v>982</v>
      </c>
      <c r="B387" s="2" t="s">
        <v>1197</v>
      </c>
      <c r="C387" s="2" t="s">
        <v>432</v>
      </c>
      <c r="D387" s="4">
        <v>175</v>
      </c>
      <c r="E387" t="s">
        <v>3537</v>
      </c>
      <c r="F387" s="99" t="s">
        <v>3431</v>
      </c>
      <c r="G387" t="s">
        <v>3579</v>
      </c>
      <c r="H387" t="s">
        <v>1697</v>
      </c>
      <c r="I387" t="s">
        <v>2195</v>
      </c>
      <c r="J387" s="101" t="str">
        <f t="shared" si="2"/>
        <v>BDE-175</v>
      </c>
    </row>
    <row r="388" spans="1:10" x14ac:dyDescent="0.25">
      <c r="A388" s="6" t="s">
        <v>983</v>
      </c>
      <c r="B388" s="2" t="s">
        <v>1198</v>
      </c>
      <c r="C388" s="2" t="s">
        <v>432</v>
      </c>
      <c r="D388" s="4">
        <v>176</v>
      </c>
      <c r="E388" t="s">
        <v>3538</v>
      </c>
      <c r="F388" s="99" t="s">
        <v>3431</v>
      </c>
      <c r="G388" t="s">
        <v>3580</v>
      </c>
      <c r="H388" t="s">
        <v>1698</v>
      </c>
      <c r="I388" t="s">
        <v>2196</v>
      </c>
      <c r="J388" s="101" t="str">
        <f t="shared" si="2"/>
        <v>BDE-176</v>
      </c>
    </row>
    <row r="389" spans="1:10" x14ac:dyDescent="0.25">
      <c r="A389" s="6" t="s">
        <v>984</v>
      </c>
      <c r="B389" s="2" t="s">
        <v>1199</v>
      </c>
      <c r="C389" s="2" t="s">
        <v>432</v>
      </c>
      <c r="D389" s="4">
        <v>177</v>
      </c>
      <c r="E389" t="s">
        <v>3539</v>
      </c>
      <c r="F389" s="99" t="s">
        <v>3431</v>
      </c>
      <c r="G389" t="s">
        <v>3581</v>
      </c>
      <c r="H389" t="s">
        <v>1699</v>
      </c>
      <c r="I389" t="s">
        <v>2197</v>
      </c>
      <c r="J389" s="101" t="str">
        <f t="shared" si="2"/>
        <v>BDE-177</v>
      </c>
    </row>
    <row r="390" spans="1:10" x14ac:dyDescent="0.25">
      <c r="A390" s="6" t="s">
        <v>985</v>
      </c>
      <c r="B390" s="2" t="s">
        <v>1200</v>
      </c>
      <c r="C390" s="2" t="s">
        <v>432</v>
      </c>
      <c r="D390" s="4">
        <v>178</v>
      </c>
      <c r="E390" t="s">
        <v>3540</v>
      </c>
      <c r="F390" s="99" t="s">
        <v>3431</v>
      </c>
      <c r="G390" t="s">
        <v>3582</v>
      </c>
      <c r="H390" t="s">
        <v>1700</v>
      </c>
      <c r="I390" t="s">
        <v>2198</v>
      </c>
      <c r="J390" s="101" t="str">
        <f t="shared" si="2"/>
        <v>BDE-178</v>
      </c>
    </row>
    <row r="391" spans="1:10" x14ac:dyDescent="0.25">
      <c r="A391" s="6" t="s">
        <v>986</v>
      </c>
      <c r="B391" s="2" t="s">
        <v>1201</v>
      </c>
      <c r="C391" s="2" t="s">
        <v>432</v>
      </c>
      <c r="D391" s="4">
        <v>179</v>
      </c>
      <c r="E391" t="s">
        <v>3541</v>
      </c>
      <c r="F391" s="99" t="s">
        <v>3431</v>
      </c>
      <c r="G391" t="s">
        <v>3583</v>
      </c>
      <c r="H391" t="s">
        <v>1701</v>
      </c>
      <c r="I391" t="s">
        <v>2199</v>
      </c>
      <c r="J391" s="101" t="str">
        <f t="shared" si="2"/>
        <v>BDE-179</v>
      </c>
    </row>
    <row r="392" spans="1:10" x14ac:dyDescent="0.25">
      <c r="A392" s="6" t="s">
        <v>987</v>
      </c>
      <c r="B392" s="2" t="s">
        <v>1202</v>
      </c>
      <c r="C392" s="2" t="s">
        <v>432</v>
      </c>
      <c r="D392" s="4">
        <v>180</v>
      </c>
      <c r="E392" t="s">
        <v>3542</v>
      </c>
      <c r="F392" s="99" t="s">
        <v>3431</v>
      </c>
      <c r="G392" t="s">
        <v>3584</v>
      </c>
      <c r="H392" t="s">
        <v>1702</v>
      </c>
      <c r="I392" t="s">
        <v>2200</v>
      </c>
      <c r="J392" s="101" t="str">
        <f t="shared" si="2"/>
        <v>BDE-180</v>
      </c>
    </row>
    <row r="393" spans="1:10" x14ac:dyDescent="0.25">
      <c r="A393" s="6" t="s">
        <v>988</v>
      </c>
      <c r="B393" s="2" t="s">
        <v>1212</v>
      </c>
      <c r="C393" s="2" t="s">
        <v>432</v>
      </c>
      <c r="D393" s="4">
        <v>181</v>
      </c>
      <c r="E393" t="s">
        <v>2876</v>
      </c>
      <c r="F393" s="106" t="s">
        <v>2896</v>
      </c>
      <c r="G393" t="s">
        <v>3395</v>
      </c>
      <c r="H393" t="s">
        <v>1703</v>
      </c>
      <c r="I393" t="s">
        <v>2201</v>
      </c>
      <c r="J393" s="101" t="str">
        <f t="shared" si="2"/>
        <v>BDE-181</v>
      </c>
    </row>
    <row r="394" spans="1:10" x14ac:dyDescent="0.25">
      <c r="A394" s="6" t="s">
        <v>989</v>
      </c>
      <c r="B394" s="2" t="s">
        <v>1203</v>
      </c>
      <c r="C394" s="2" t="s">
        <v>432</v>
      </c>
      <c r="D394" s="4">
        <v>182</v>
      </c>
      <c r="E394" t="s">
        <v>3543</v>
      </c>
      <c r="F394" s="99" t="s">
        <v>3431</v>
      </c>
      <c r="G394" t="s">
        <v>3585</v>
      </c>
      <c r="H394" t="s">
        <v>1704</v>
      </c>
      <c r="I394" t="s">
        <v>2202</v>
      </c>
      <c r="J394" s="101" t="str">
        <f t="shared" si="2"/>
        <v>BDE-182</v>
      </c>
    </row>
    <row r="395" spans="1:10" x14ac:dyDescent="0.25">
      <c r="A395" s="6" t="s">
        <v>990</v>
      </c>
      <c r="B395" s="2" t="s">
        <v>1204</v>
      </c>
      <c r="C395" s="2" t="s">
        <v>432</v>
      </c>
      <c r="D395" s="4">
        <v>183</v>
      </c>
      <c r="E395" t="s">
        <v>2877</v>
      </c>
      <c r="F395" s="106" t="s">
        <v>2896</v>
      </c>
      <c r="G395" t="s">
        <v>3396</v>
      </c>
      <c r="H395" t="s">
        <v>1705</v>
      </c>
      <c r="I395" t="s">
        <v>2203</v>
      </c>
      <c r="J395" s="101" t="str">
        <f t="shared" si="2"/>
        <v>BDE-183</v>
      </c>
    </row>
    <row r="396" spans="1:10" x14ac:dyDescent="0.25">
      <c r="A396" s="6" t="s">
        <v>991</v>
      </c>
      <c r="B396" s="2" t="s">
        <v>1205</v>
      </c>
      <c r="C396" s="2" t="s">
        <v>432</v>
      </c>
      <c r="D396" s="4">
        <v>184</v>
      </c>
      <c r="E396" t="s">
        <v>3429</v>
      </c>
      <c r="F396" s="104" t="s">
        <v>3431</v>
      </c>
      <c r="G396" t="s">
        <v>3430</v>
      </c>
      <c r="H396" t="s">
        <v>1706</v>
      </c>
      <c r="I396" t="s">
        <v>2204</v>
      </c>
      <c r="J396" s="101" t="str">
        <f t="shared" si="2"/>
        <v>BDE-184</v>
      </c>
    </row>
    <row r="397" spans="1:10" x14ac:dyDescent="0.25">
      <c r="A397" s="6" t="s">
        <v>992</v>
      </c>
      <c r="B397" s="2" t="s">
        <v>1213</v>
      </c>
      <c r="C397" s="2" t="s">
        <v>432</v>
      </c>
      <c r="D397" s="4">
        <v>185</v>
      </c>
      <c r="E397" t="s">
        <v>3432</v>
      </c>
      <c r="F397" s="104" t="s">
        <v>3431</v>
      </c>
      <c r="G397" t="s">
        <v>3433</v>
      </c>
      <c r="H397" t="s">
        <v>1707</v>
      </c>
      <c r="I397" t="s">
        <v>2205</v>
      </c>
      <c r="J397" s="101" t="str">
        <f t="shared" si="2"/>
        <v>BDE-185</v>
      </c>
    </row>
    <row r="398" spans="1:10" x14ac:dyDescent="0.25">
      <c r="A398" s="6" t="s">
        <v>993</v>
      </c>
      <c r="B398" s="2" t="s">
        <v>1214</v>
      </c>
      <c r="C398" s="2" t="s">
        <v>432</v>
      </c>
      <c r="D398" s="4">
        <v>186</v>
      </c>
      <c r="E398" t="s">
        <v>3544</v>
      </c>
      <c r="F398" s="99" t="s">
        <v>3431</v>
      </c>
      <c r="G398" t="s">
        <v>3555</v>
      </c>
      <c r="H398" t="s">
        <v>1708</v>
      </c>
      <c r="I398" t="s">
        <v>2206</v>
      </c>
      <c r="J398" s="101" t="str">
        <f t="shared" si="2"/>
        <v>BDE-186</v>
      </c>
    </row>
    <row r="399" spans="1:10" x14ac:dyDescent="0.25">
      <c r="A399" s="6" t="s">
        <v>994</v>
      </c>
      <c r="B399" s="2" t="s">
        <v>1206</v>
      </c>
      <c r="C399" s="2" t="s">
        <v>432</v>
      </c>
      <c r="D399" s="4">
        <v>187</v>
      </c>
      <c r="E399" t="s">
        <v>3545</v>
      </c>
      <c r="F399" s="99" t="s">
        <v>3431</v>
      </c>
      <c r="G399" t="s">
        <v>3556</v>
      </c>
      <c r="H399" t="s">
        <v>1709</v>
      </c>
      <c r="I399" t="s">
        <v>2207</v>
      </c>
      <c r="J399" s="101" t="str">
        <f t="shared" si="2"/>
        <v>BDE-187</v>
      </c>
    </row>
    <row r="400" spans="1:10" x14ac:dyDescent="0.25">
      <c r="A400" s="6" t="s">
        <v>995</v>
      </c>
      <c r="B400" s="2" t="s">
        <v>1207</v>
      </c>
      <c r="C400" s="2" t="s">
        <v>432</v>
      </c>
      <c r="D400" s="4">
        <v>188</v>
      </c>
      <c r="E400" t="s">
        <v>3546</v>
      </c>
      <c r="F400" s="99" t="s">
        <v>3431</v>
      </c>
      <c r="G400" t="s">
        <v>3557</v>
      </c>
      <c r="H400" t="s">
        <v>1710</v>
      </c>
      <c r="I400" t="s">
        <v>2208</v>
      </c>
      <c r="J400" s="101" t="str">
        <f t="shared" si="2"/>
        <v>BDE-188</v>
      </c>
    </row>
    <row r="401" spans="1:10" x14ac:dyDescent="0.25">
      <c r="A401" s="6" t="s">
        <v>996</v>
      </c>
      <c r="B401" s="2" t="s">
        <v>1208</v>
      </c>
      <c r="C401" s="2" t="s">
        <v>432</v>
      </c>
      <c r="D401" s="4">
        <v>189</v>
      </c>
      <c r="E401" t="s">
        <v>3547</v>
      </c>
      <c r="F401" s="99" t="s">
        <v>3431</v>
      </c>
      <c r="G401" t="s">
        <v>3558</v>
      </c>
      <c r="H401" t="s">
        <v>1711</v>
      </c>
      <c r="I401" t="s">
        <v>2209</v>
      </c>
      <c r="J401" s="101" t="str">
        <f t="shared" si="2"/>
        <v>BDE-189</v>
      </c>
    </row>
    <row r="402" spans="1:10" x14ac:dyDescent="0.25">
      <c r="A402" s="6" t="s">
        <v>997</v>
      </c>
      <c r="B402" s="2" t="s">
        <v>1215</v>
      </c>
      <c r="C402" s="2" t="s">
        <v>432</v>
      </c>
      <c r="D402" s="4">
        <v>190</v>
      </c>
      <c r="E402" t="s">
        <v>2878</v>
      </c>
      <c r="F402" s="106" t="s">
        <v>2896</v>
      </c>
      <c r="G402" t="s">
        <v>3397</v>
      </c>
      <c r="H402" t="s">
        <v>1712</v>
      </c>
      <c r="I402" t="s">
        <v>2210</v>
      </c>
      <c r="J402" s="101" t="str">
        <f t="shared" si="2"/>
        <v>BDE-190</v>
      </c>
    </row>
    <row r="403" spans="1:10" x14ac:dyDescent="0.25">
      <c r="A403" s="6" t="s">
        <v>998</v>
      </c>
      <c r="B403" s="2" t="s">
        <v>1209</v>
      </c>
      <c r="C403" s="2" t="s">
        <v>432</v>
      </c>
      <c r="D403" s="4">
        <v>191</v>
      </c>
      <c r="E403" t="s">
        <v>3548</v>
      </c>
      <c r="F403" s="99" t="s">
        <v>3431</v>
      </c>
      <c r="G403" t="s">
        <v>3559</v>
      </c>
      <c r="H403" t="s">
        <v>1713</v>
      </c>
      <c r="I403" t="s">
        <v>2211</v>
      </c>
      <c r="J403" s="101" t="str">
        <f t="shared" si="2"/>
        <v>BDE-191</v>
      </c>
    </row>
    <row r="404" spans="1:10" x14ac:dyDescent="0.25">
      <c r="A404" s="6" t="s">
        <v>999</v>
      </c>
      <c r="B404" s="2" t="s">
        <v>1216</v>
      </c>
      <c r="C404" s="2" t="s">
        <v>432</v>
      </c>
      <c r="D404" s="4">
        <v>192</v>
      </c>
      <c r="E404" t="s">
        <v>3549</v>
      </c>
      <c r="F404" s="99" t="s">
        <v>3431</v>
      </c>
      <c r="G404" t="s">
        <v>3560</v>
      </c>
      <c r="H404" t="s">
        <v>1714</v>
      </c>
      <c r="I404" t="s">
        <v>2212</v>
      </c>
      <c r="J404" s="101" t="str">
        <f t="shared" si="2"/>
        <v>BDE-192</v>
      </c>
    </row>
    <row r="405" spans="1:10" x14ac:dyDescent="0.25">
      <c r="A405" s="6" t="s">
        <v>1000</v>
      </c>
      <c r="B405" s="2" t="s">
        <v>1210</v>
      </c>
      <c r="C405" s="2" t="s">
        <v>432</v>
      </c>
      <c r="D405" s="4">
        <v>193</v>
      </c>
      <c r="E405" t="s">
        <v>3550</v>
      </c>
      <c r="F405" s="99" t="s">
        <v>3431</v>
      </c>
      <c r="G405" t="s">
        <v>3561</v>
      </c>
      <c r="H405" t="s">
        <v>1715</v>
      </c>
      <c r="I405" t="s">
        <v>2213</v>
      </c>
      <c r="J405" s="101" t="str">
        <f t="shared" si="2"/>
        <v>BDE-193</v>
      </c>
    </row>
    <row r="406" spans="1:10" x14ac:dyDescent="0.25">
      <c r="A406" s="6" t="s">
        <v>1001</v>
      </c>
      <c r="B406" s="8" t="s">
        <v>1217</v>
      </c>
      <c r="C406" s="2" t="s">
        <v>432</v>
      </c>
      <c r="D406" s="4">
        <v>194</v>
      </c>
      <c r="E406" t="s">
        <v>2885</v>
      </c>
      <c r="F406" s="26" t="s">
        <v>2882</v>
      </c>
      <c r="G406" t="s">
        <v>3398</v>
      </c>
      <c r="H406" t="s">
        <v>1716</v>
      </c>
      <c r="I406" t="s">
        <v>2214</v>
      </c>
      <c r="J406" s="101" t="str">
        <f t="shared" ref="J406:J421" si="3">CONCATENATE("BDE-",D406)</f>
        <v>BDE-194</v>
      </c>
    </row>
    <row r="407" spans="1:10" x14ac:dyDescent="0.25">
      <c r="A407" s="6" t="s">
        <v>1002</v>
      </c>
      <c r="B407" s="2" t="s">
        <v>1223</v>
      </c>
      <c r="C407" s="2" t="s">
        <v>432</v>
      </c>
      <c r="D407" s="4">
        <v>195</v>
      </c>
      <c r="E407" t="s">
        <v>2886</v>
      </c>
      <c r="F407" s="26" t="s">
        <v>2882</v>
      </c>
      <c r="G407" t="s">
        <v>3399</v>
      </c>
      <c r="H407" t="s">
        <v>1717</v>
      </c>
      <c r="I407" t="s">
        <v>2215</v>
      </c>
      <c r="J407" s="101" t="str">
        <f t="shared" si="3"/>
        <v>BDE-195</v>
      </c>
    </row>
    <row r="408" spans="1:10" x14ac:dyDescent="0.25">
      <c r="A408" s="6" t="s">
        <v>1003</v>
      </c>
      <c r="B408" s="8" t="s">
        <v>1218</v>
      </c>
      <c r="C408" s="2" t="s">
        <v>432</v>
      </c>
      <c r="D408" s="4">
        <v>196</v>
      </c>
      <c r="E408" t="s">
        <v>2879</v>
      </c>
      <c r="F408" s="26" t="s">
        <v>2882</v>
      </c>
      <c r="G408" t="s">
        <v>3400</v>
      </c>
      <c r="H408" t="s">
        <v>1718</v>
      </c>
      <c r="I408" t="s">
        <v>2216</v>
      </c>
      <c r="J408" s="101" t="str">
        <f t="shared" si="3"/>
        <v>BDE-196</v>
      </c>
    </row>
    <row r="409" spans="1:10" x14ac:dyDescent="0.25">
      <c r="A409" s="6" t="s">
        <v>1004</v>
      </c>
      <c r="B409" s="8" t="s">
        <v>1219</v>
      </c>
      <c r="C409" s="2" t="s">
        <v>432</v>
      </c>
      <c r="D409" s="4">
        <v>197</v>
      </c>
      <c r="E409" t="s">
        <v>2884</v>
      </c>
      <c r="F409" s="26" t="s">
        <v>2882</v>
      </c>
      <c r="G409" t="s">
        <v>3401</v>
      </c>
      <c r="H409" t="s">
        <v>1719</v>
      </c>
      <c r="I409" t="s">
        <v>2217</v>
      </c>
      <c r="J409" s="101" t="str">
        <f t="shared" si="3"/>
        <v>BDE-197</v>
      </c>
    </row>
    <row r="410" spans="1:10" x14ac:dyDescent="0.25">
      <c r="A410" s="6" t="s">
        <v>1005</v>
      </c>
      <c r="B410" s="2" t="s">
        <v>1224</v>
      </c>
      <c r="C410" s="2" t="s">
        <v>432</v>
      </c>
      <c r="D410" s="4">
        <v>198</v>
      </c>
      <c r="E410" t="s">
        <v>2880</v>
      </c>
      <c r="F410" s="26" t="s">
        <v>2882</v>
      </c>
      <c r="G410" t="s">
        <v>3402</v>
      </c>
      <c r="H410" t="s">
        <v>1720</v>
      </c>
      <c r="I410" t="s">
        <v>2218</v>
      </c>
      <c r="J410" s="101" t="str">
        <f t="shared" si="3"/>
        <v>BDE-198</v>
      </c>
    </row>
    <row r="411" spans="1:10" x14ac:dyDescent="0.25">
      <c r="A411" s="6" t="s">
        <v>1006</v>
      </c>
      <c r="B411" s="8" t="s">
        <v>1220</v>
      </c>
      <c r="C411" s="2" t="s">
        <v>432</v>
      </c>
      <c r="D411" s="4">
        <v>199</v>
      </c>
      <c r="E411" t="s">
        <v>2883</v>
      </c>
      <c r="F411" s="26" t="s">
        <v>2882</v>
      </c>
      <c r="G411" t="s">
        <v>3403</v>
      </c>
      <c r="H411" t="s">
        <v>1721</v>
      </c>
      <c r="I411" t="s">
        <v>2219</v>
      </c>
      <c r="J411" s="101" t="str">
        <f t="shared" si="3"/>
        <v>BDE-199</v>
      </c>
    </row>
    <row r="412" spans="1:10" x14ac:dyDescent="0.25">
      <c r="A412" s="6" t="s">
        <v>1007</v>
      </c>
      <c r="B412" s="2" t="s">
        <v>1225</v>
      </c>
      <c r="C412" s="2" t="s">
        <v>432</v>
      </c>
      <c r="D412" s="4">
        <v>200</v>
      </c>
      <c r="E412" t="s">
        <v>2887</v>
      </c>
      <c r="F412" s="26" t="s">
        <v>2882</v>
      </c>
      <c r="G412" t="s">
        <v>3404</v>
      </c>
      <c r="H412" t="s">
        <v>1722</v>
      </c>
      <c r="I412" t="s">
        <v>2220</v>
      </c>
      <c r="J412" s="101" t="str">
        <f t="shared" si="3"/>
        <v>BDE-200</v>
      </c>
    </row>
    <row r="413" spans="1:10" x14ac:dyDescent="0.25">
      <c r="A413" s="6" t="s">
        <v>1008</v>
      </c>
      <c r="B413" s="8" t="s">
        <v>1221</v>
      </c>
      <c r="C413" s="2" t="s">
        <v>432</v>
      </c>
      <c r="D413" s="4">
        <v>201</v>
      </c>
      <c r="E413" t="s">
        <v>2888</v>
      </c>
      <c r="F413" s="26" t="s">
        <v>2882</v>
      </c>
      <c r="G413" t="s">
        <v>3405</v>
      </c>
      <c r="H413" t="s">
        <v>1723</v>
      </c>
      <c r="I413" t="s">
        <v>2221</v>
      </c>
      <c r="J413" s="101" t="str">
        <f t="shared" si="3"/>
        <v>BDE-201</v>
      </c>
    </row>
    <row r="414" spans="1:10" x14ac:dyDescent="0.25">
      <c r="A414" s="6" t="s">
        <v>1009</v>
      </c>
      <c r="B414" s="8" t="s">
        <v>1222</v>
      </c>
      <c r="C414" s="2" t="s">
        <v>432</v>
      </c>
      <c r="D414" s="4">
        <v>202</v>
      </c>
      <c r="E414" t="s">
        <v>3551</v>
      </c>
      <c r="F414" s="99" t="s">
        <v>3431</v>
      </c>
      <c r="G414" s="101" t="s">
        <v>3554</v>
      </c>
      <c r="H414" t="s">
        <v>1724</v>
      </c>
      <c r="I414" t="s">
        <v>2222</v>
      </c>
      <c r="J414" s="101" t="str">
        <f t="shared" si="3"/>
        <v>BDE-202</v>
      </c>
    </row>
    <row r="415" spans="1:10" x14ac:dyDescent="0.25">
      <c r="A415" s="6" t="s">
        <v>1010</v>
      </c>
      <c r="B415" s="2" t="s">
        <v>1226</v>
      </c>
      <c r="C415" s="2" t="s">
        <v>432</v>
      </c>
      <c r="D415" s="4">
        <v>203</v>
      </c>
      <c r="E415" t="s">
        <v>652</v>
      </c>
      <c r="F415" s="26" t="s">
        <v>2882</v>
      </c>
      <c r="G415" t="s">
        <v>3406</v>
      </c>
      <c r="H415" t="s">
        <v>1725</v>
      </c>
      <c r="I415" t="s">
        <v>2223</v>
      </c>
      <c r="J415" s="101" t="str">
        <f t="shared" si="3"/>
        <v>BDE-203</v>
      </c>
    </row>
    <row r="416" spans="1:10" x14ac:dyDescent="0.25">
      <c r="A416" s="6" t="s">
        <v>1011</v>
      </c>
      <c r="B416" s="2" t="s">
        <v>1227</v>
      </c>
      <c r="C416" s="2" t="s">
        <v>432</v>
      </c>
      <c r="D416" s="4">
        <v>204</v>
      </c>
      <c r="E416" t="s">
        <v>2889</v>
      </c>
      <c r="F416" s="26" t="s">
        <v>2882</v>
      </c>
      <c r="G416" t="s">
        <v>3407</v>
      </c>
      <c r="H416" t="s">
        <v>1726</v>
      </c>
      <c r="I416" t="s">
        <v>2224</v>
      </c>
      <c r="J416" s="101" t="str">
        <f t="shared" si="3"/>
        <v>BDE-204</v>
      </c>
    </row>
    <row r="417" spans="1:10" x14ac:dyDescent="0.25">
      <c r="A417" s="6" t="s">
        <v>1012</v>
      </c>
      <c r="B417" s="2" t="s">
        <v>1228</v>
      </c>
      <c r="C417" s="2" t="s">
        <v>432</v>
      </c>
      <c r="D417" s="4">
        <v>205</v>
      </c>
      <c r="E417" t="s">
        <v>651</v>
      </c>
      <c r="F417" s="26" t="s">
        <v>2882</v>
      </c>
      <c r="G417" t="s">
        <v>3408</v>
      </c>
      <c r="H417" t="s">
        <v>1727</v>
      </c>
      <c r="I417" t="s">
        <v>2225</v>
      </c>
      <c r="J417" s="101" t="str">
        <f t="shared" si="3"/>
        <v>BDE-205</v>
      </c>
    </row>
    <row r="418" spans="1:10" x14ac:dyDescent="0.25">
      <c r="A418" s="6" t="s">
        <v>1013</v>
      </c>
      <c r="B418" s="8" t="s">
        <v>1229</v>
      </c>
      <c r="C418" s="2" t="s">
        <v>432</v>
      </c>
      <c r="D418" s="4">
        <v>206</v>
      </c>
      <c r="E418" t="s">
        <v>2899</v>
      </c>
      <c r="F418" s="26" t="s">
        <v>2882</v>
      </c>
      <c r="G418" t="s">
        <v>3409</v>
      </c>
      <c r="H418" t="s">
        <v>1728</v>
      </c>
      <c r="I418" t="s">
        <v>2226</v>
      </c>
      <c r="J418" s="101" t="str">
        <f t="shared" si="3"/>
        <v>BDE-206</v>
      </c>
    </row>
    <row r="419" spans="1:10" x14ac:dyDescent="0.25">
      <c r="A419" s="6" t="s">
        <v>1014</v>
      </c>
      <c r="B419" s="8" t="s">
        <v>1230</v>
      </c>
      <c r="C419" s="2" t="s">
        <v>432</v>
      </c>
      <c r="D419" s="4">
        <v>207</v>
      </c>
      <c r="E419" t="s">
        <v>650</v>
      </c>
      <c r="F419" s="26" t="s">
        <v>2882</v>
      </c>
      <c r="G419" t="s">
        <v>3410</v>
      </c>
      <c r="H419" t="s">
        <v>1729</v>
      </c>
      <c r="I419" t="s">
        <v>2227</v>
      </c>
      <c r="J419" s="101" t="str">
        <f t="shared" si="3"/>
        <v>BDE-207</v>
      </c>
    </row>
    <row r="420" spans="1:10" x14ac:dyDescent="0.25">
      <c r="A420" s="6" t="s">
        <v>1015</v>
      </c>
      <c r="B420" s="8" t="s">
        <v>1231</v>
      </c>
      <c r="C420" s="2" t="s">
        <v>432</v>
      </c>
      <c r="D420" s="4">
        <v>208</v>
      </c>
      <c r="E420" s="101" t="s">
        <v>3552</v>
      </c>
      <c r="F420" s="99" t="s">
        <v>3431</v>
      </c>
      <c r="G420" t="s">
        <v>3553</v>
      </c>
      <c r="H420" t="s">
        <v>1730</v>
      </c>
      <c r="I420" t="s">
        <v>2228</v>
      </c>
      <c r="J420" s="101" t="str">
        <f t="shared" si="3"/>
        <v>BDE-208</v>
      </c>
    </row>
    <row r="421" spans="1:10" x14ac:dyDescent="0.25">
      <c r="A421" s="6" t="s">
        <v>1016</v>
      </c>
      <c r="B421" s="2" t="s">
        <v>639</v>
      </c>
      <c r="C421" s="2" t="s">
        <v>432</v>
      </c>
      <c r="D421" s="4">
        <v>209</v>
      </c>
      <c r="E421" t="s">
        <v>649</v>
      </c>
      <c r="F421" s="26" t="s">
        <v>2882</v>
      </c>
      <c r="G421" t="s">
        <v>3411</v>
      </c>
      <c r="H421" t="s">
        <v>1731</v>
      </c>
      <c r="I421" t="s">
        <v>2229</v>
      </c>
      <c r="J421" s="101" t="str">
        <f t="shared" si="3"/>
        <v>BDE-209</v>
      </c>
    </row>
    <row r="422" spans="1:10" x14ac:dyDescent="0.25">
      <c r="B422" s="2" t="s">
        <v>660</v>
      </c>
      <c r="E422" t="s">
        <v>661</v>
      </c>
      <c r="G422" t="s">
        <v>3255</v>
      </c>
      <c r="H422" t="s">
        <v>1732</v>
      </c>
      <c r="I422" t="s">
        <v>2230</v>
      </c>
    </row>
    <row r="423" spans="1:10" x14ac:dyDescent="0.25">
      <c r="A423" s="6" t="s">
        <v>654</v>
      </c>
      <c r="B423" s="2" t="s">
        <v>1238</v>
      </c>
      <c r="C423" s="2" t="s">
        <v>655</v>
      </c>
      <c r="E423" t="s">
        <v>656</v>
      </c>
      <c r="G423" t="s">
        <v>3256</v>
      </c>
      <c r="H423" t="s">
        <v>1733</v>
      </c>
      <c r="I423" t="s">
        <v>2231</v>
      </c>
    </row>
    <row r="424" spans="1:10" x14ac:dyDescent="0.25">
      <c r="A424" s="6" t="s">
        <v>1017</v>
      </c>
      <c r="B424" s="2" t="s">
        <v>1239</v>
      </c>
      <c r="C424" s="2" t="s">
        <v>655</v>
      </c>
      <c r="E424" t="s">
        <v>657</v>
      </c>
      <c r="G424" t="s">
        <v>3257</v>
      </c>
      <c r="H424" t="s">
        <v>1734</v>
      </c>
      <c r="I424" t="s">
        <v>2232</v>
      </c>
    </row>
    <row r="425" spans="1:10" x14ac:dyDescent="0.25">
      <c r="A425" s="6" t="s">
        <v>1018</v>
      </c>
      <c r="B425" s="2" t="s">
        <v>1240</v>
      </c>
      <c r="C425" s="2" t="s">
        <v>655</v>
      </c>
      <c r="E425" t="s">
        <v>670</v>
      </c>
      <c r="G425" t="s">
        <v>3258</v>
      </c>
      <c r="H425" t="s">
        <v>1735</v>
      </c>
      <c r="I425" t="s">
        <v>2233</v>
      </c>
    </row>
    <row r="426" spans="1:10" x14ac:dyDescent="0.25">
      <c r="A426" s="6" t="s">
        <v>1019</v>
      </c>
      <c r="B426" s="2" t="s">
        <v>1241</v>
      </c>
      <c r="C426" s="2" t="s">
        <v>655</v>
      </c>
      <c r="E426" t="s">
        <v>671</v>
      </c>
      <c r="G426" t="s">
        <v>3259</v>
      </c>
      <c r="H426" t="s">
        <v>1736</v>
      </c>
      <c r="I426" t="s">
        <v>2234</v>
      </c>
    </row>
    <row r="427" spans="1:10" x14ac:dyDescent="0.25">
      <c r="A427" s="6" t="s">
        <v>1020</v>
      </c>
      <c r="B427" s="2" t="s">
        <v>1242</v>
      </c>
      <c r="C427" s="2" t="s">
        <v>655</v>
      </c>
      <c r="E427" t="s">
        <v>672</v>
      </c>
      <c r="G427" t="s">
        <v>3260</v>
      </c>
      <c r="H427" t="s">
        <v>1737</v>
      </c>
      <c r="I427" t="s">
        <v>2235</v>
      </c>
    </row>
    <row r="428" spans="1:10" x14ac:dyDescent="0.25">
      <c r="A428" s="6" t="s">
        <v>1021</v>
      </c>
      <c r="B428" s="2" t="s">
        <v>1243</v>
      </c>
      <c r="C428" s="2" t="s">
        <v>655</v>
      </c>
      <c r="E428" t="s">
        <v>673</v>
      </c>
      <c r="H428" t="s">
        <v>1738</v>
      </c>
      <c r="I428" t="s">
        <v>2236</v>
      </c>
    </row>
    <row r="429" spans="1:10" x14ac:dyDescent="0.25">
      <c r="A429" s="6" t="s">
        <v>1022</v>
      </c>
      <c r="B429" s="2" t="s">
        <v>1244</v>
      </c>
      <c r="C429" s="2" t="s">
        <v>655</v>
      </c>
      <c r="E429" t="s">
        <v>674</v>
      </c>
      <c r="F429" s="26" t="s">
        <v>2882</v>
      </c>
      <c r="G429" t="s">
        <v>3261</v>
      </c>
      <c r="H429" t="s">
        <v>1739</v>
      </c>
      <c r="I429" t="s">
        <v>2237</v>
      </c>
    </row>
    <row r="430" spans="1:10" x14ac:dyDescent="0.25">
      <c r="A430" s="6" t="s">
        <v>1023</v>
      </c>
      <c r="B430" s="2" t="s">
        <v>1245</v>
      </c>
      <c r="C430" s="2" t="s">
        <v>655</v>
      </c>
      <c r="E430" t="s">
        <v>675</v>
      </c>
      <c r="G430" t="s">
        <v>3262</v>
      </c>
      <c r="H430" t="s">
        <v>1740</v>
      </c>
      <c r="I430" t="s">
        <v>2238</v>
      </c>
    </row>
    <row r="431" spans="1:10" x14ac:dyDescent="0.25">
      <c r="A431" s="6" t="s">
        <v>1024</v>
      </c>
      <c r="B431" s="2" t="s">
        <v>1246</v>
      </c>
      <c r="C431" s="2" t="s">
        <v>655</v>
      </c>
      <c r="E431" t="s">
        <v>2790</v>
      </c>
      <c r="H431" t="s">
        <v>1741</v>
      </c>
      <c r="I431" t="s">
        <v>2239</v>
      </c>
    </row>
    <row r="432" spans="1:10" x14ac:dyDescent="0.25">
      <c r="A432" s="6" t="s">
        <v>1025</v>
      </c>
      <c r="B432" s="2" t="s">
        <v>1247</v>
      </c>
      <c r="C432" s="2" t="s">
        <v>655</v>
      </c>
      <c r="E432" t="s">
        <v>2766</v>
      </c>
      <c r="G432" t="s">
        <v>3263</v>
      </c>
      <c r="H432" t="s">
        <v>1742</v>
      </c>
      <c r="I432" t="s">
        <v>2240</v>
      </c>
    </row>
    <row r="433" spans="1:9" x14ac:dyDescent="0.25">
      <c r="A433" s="6" t="s">
        <v>1026</v>
      </c>
      <c r="B433" s="2" t="s">
        <v>1248</v>
      </c>
      <c r="C433" s="2" t="s">
        <v>655</v>
      </c>
      <c r="E433" t="s">
        <v>2765</v>
      </c>
      <c r="G433" t="s">
        <v>3264</v>
      </c>
      <c r="H433" t="s">
        <v>1743</v>
      </c>
      <c r="I433" t="s">
        <v>2241</v>
      </c>
    </row>
    <row r="434" spans="1:9" x14ac:dyDescent="0.25">
      <c r="A434" s="6" t="s">
        <v>1027</v>
      </c>
      <c r="B434" s="2" t="s">
        <v>1249</v>
      </c>
      <c r="C434" s="2" t="s">
        <v>655</v>
      </c>
      <c r="E434" t="s">
        <v>2763</v>
      </c>
      <c r="H434" t="s">
        <v>1744</v>
      </c>
      <c r="I434" t="s">
        <v>2242</v>
      </c>
    </row>
    <row r="435" spans="1:9" x14ac:dyDescent="0.25">
      <c r="A435" s="6" t="s">
        <v>678</v>
      </c>
      <c r="B435" t="s">
        <v>1250</v>
      </c>
      <c r="C435" s="2" t="s">
        <v>655</v>
      </c>
      <c r="E435" t="s">
        <v>2791</v>
      </c>
      <c r="G435" t="s">
        <v>3265</v>
      </c>
      <c r="H435" t="s">
        <v>1745</v>
      </c>
      <c r="I435" t="s">
        <v>2243</v>
      </c>
    </row>
    <row r="436" spans="1:9" x14ac:dyDescent="0.25">
      <c r="A436" s="6" t="s">
        <v>679</v>
      </c>
      <c r="B436" t="s">
        <v>1251</v>
      </c>
      <c r="C436" s="2" t="s">
        <v>655</v>
      </c>
      <c r="E436" t="s">
        <v>2767</v>
      </c>
      <c r="G436" t="s">
        <v>3266</v>
      </c>
      <c r="H436" t="s">
        <v>1746</v>
      </c>
      <c r="I436" t="s">
        <v>2244</v>
      </c>
    </row>
    <row r="437" spans="1:9" x14ac:dyDescent="0.25">
      <c r="A437" s="6" t="s">
        <v>680</v>
      </c>
      <c r="B437" t="s">
        <v>1252</v>
      </c>
      <c r="C437" s="2" t="s">
        <v>655</v>
      </c>
      <c r="H437" t="s">
        <v>1747</v>
      </c>
      <c r="I437" t="s">
        <v>2245</v>
      </c>
    </row>
    <row r="438" spans="1:9" x14ac:dyDescent="0.25">
      <c r="A438" s="6" t="s">
        <v>681</v>
      </c>
      <c r="B438" t="s">
        <v>1253</v>
      </c>
      <c r="C438" s="2" t="s">
        <v>655</v>
      </c>
      <c r="E438" s="101" t="s">
        <v>3610</v>
      </c>
      <c r="F438" s="99" t="s">
        <v>3431</v>
      </c>
      <c r="G438" s="101" t="s">
        <v>3614</v>
      </c>
      <c r="H438" t="s">
        <v>1748</v>
      </c>
      <c r="I438" t="s">
        <v>2246</v>
      </c>
    </row>
    <row r="439" spans="1:9" x14ac:dyDescent="0.25">
      <c r="A439" s="6" t="s">
        <v>682</v>
      </c>
      <c r="B439" t="s">
        <v>1254</v>
      </c>
      <c r="C439" s="2" t="s">
        <v>655</v>
      </c>
      <c r="E439" s="101" t="s">
        <v>3611</v>
      </c>
      <c r="F439" s="99" t="s">
        <v>3431</v>
      </c>
      <c r="G439" s="101" t="s">
        <v>3615</v>
      </c>
      <c r="H439" t="s">
        <v>1749</v>
      </c>
      <c r="I439" t="s">
        <v>2247</v>
      </c>
    </row>
    <row r="440" spans="1:9" x14ac:dyDescent="0.25">
      <c r="A440" s="6" t="s">
        <v>683</v>
      </c>
      <c r="B440" t="s">
        <v>1255</v>
      </c>
      <c r="C440" s="2" t="s">
        <v>655</v>
      </c>
      <c r="E440" s="101" t="s">
        <v>3612</v>
      </c>
      <c r="F440" s="99" t="s">
        <v>3431</v>
      </c>
      <c r="G440" s="101" t="s">
        <v>3616</v>
      </c>
      <c r="H440" t="s">
        <v>1750</v>
      </c>
      <c r="I440" t="s">
        <v>2248</v>
      </c>
    </row>
    <row r="441" spans="1:9" x14ac:dyDescent="0.25">
      <c r="A441" s="6" t="s">
        <v>684</v>
      </c>
      <c r="B441" t="s">
        <v>1256</v>
      </c>
      <c r="C441" s="2" t="s">
        <v>655</v>
      </c>
      <c r="E441" s="101" t="s">
        <v>3613</v>
      </c>
      <c r="F441" s="99" t="s">
        <v>3431</v>
      </c>
      <c r="G441" s="101" t="s">
        <v>3617</v>
      </c>
      <c r="H441" t="s">
        <v>1751</v>
      </c>
      <c r="I441" t="s">
        <v>2249</v>
      </c>
    </row>
    <row r="442" spans="1:9" x14ac:dyDescent="0.25">
      <c r="A442" s="6" t="s">
        <v>685</v>
      </c>
      <c r="B442" t="s">
        <v>1257</v>
      </c>
      <c r="C442" s="2" t="s">
        <v>655</v>
      </c>
      <c r="E442" t="s">
        <v>2764</v>
      </c>
      <c r="G442" t="s">
        <v>3267</v>
      </c>
      <c r="H442" t="s">
        <v>1752</v>
      </c>
      <c r="I442" t="s">
        <v>2250</v>
      </c>
    </row>
    <row r="443" spans="1:9" x14ac:dyDescent="0.25">
      <c r="A443" s="6" t="s">
        <v>686</v>
      </c>
      <c r="B443" t="s">
        <v>1258</v>
      </c>
      <c r="C443" s="2" t="s">
        <v>655</v>
      </c>
      <c r="E443" t="s">
        <v>3618</v>
      </c>
      <c r="F443" s="99" t="s">
        <v>3431</v>
      </c>
      <c r="G443" s="101" t="s">
        <v>3622</v>
      </c>
      <c r="H443" t="s">
        <v>1753</v>
      </c>
      <c r="I443" t="s">
        <v>2251</v>
      </c>
    </row>
    <row r="444" spans="1:9" x14ac:dyDescent="0.25">
      <c r="A444" s="6" t="s">
        <v>687</v>
      </c>
      <c r="B444" t="s">
        <v>1259</v>
      </c>
      <c r="C444" s="2" t="s">
        <v>655</v>
      </c>
      <c r="E444" t="s">
        <v>3619</v>
      </c>
      <c r="F444" s="99" t="s">
        <v>3431</v>
      </c>
      <c r="G444" s="101" t="s">
        <v>3623</v>
      </c>
      <c r="H444" t="s">
        <v>1754</v>
      </c>
      <c r="I444" t="s">
        <v>2252</v>
      </c>
    </row>
    <row r="445" spans="1:9" x14ac:dyDescent="0.25">
      <c r="A445" s="6" t="s">
        <v>688</v>
      </c>
      <c r="B445" t="s">
        <v>1260</v>
      </c>
      <c r="C445" s="2" t="s">
        <v>655</v>
      </c>
      <c r="E445" t="s">
        <v>3620</v>
      </c>
      <c r="F445" s="99" t="s">
        <v>3431</v>
      </c>
      <c r="G445" s="101" t="s">
        <v>3624</v>
      </c>
      <c r="H445" t="s">
        <v>1755</v>
      </c>
      <c r="I445" t="s">
        <v>2253</v>
      </c>
    </row>
    <row r="446" spans="1:9" x14ac:dyDescent="0.25">
      <c r="A446" s="6" t="s">
        <v>689</v>
      </c>
      <c r="B446" t="s">
        <v>1261</v>
      </c>
      <c r="C446" s="2" t="s">
        <v>655</v>
      </c>
      <c r="E446" t="s">
        <v>3621</v>
      </c>
      <c r="F446" s="99" t="s">
        <v>3431</v>
      </c>
      <c r="G446" s="101" t="s">
        <v>3625</v>
      </c>
      <c r="H446" t="s">
        <v>1756</v>
      </c>
      <c r="I446" t="s">
        <v>2254</v>
      </c>
    </row>
    <row r="447" spans="1:9" x14ac:dyDescent="0.25">
      <c r="A447" s="6" t="s">
        <v>690</v>
      </c>
      <c r="B447" t="s">
        <v>1262</v>
      </c>
      <c r="C447" s="2" t="s">
        <v>655</v>
      </c>
      <c r="H447" t="s">
        <v>1757</v>
      </c>
      <c r="I447" t="s">
        <v>2255</v>
      </c>
    </row>
    <row r="448" spans="1:9" x14ac:dyDescent="0.25">
      <c r="A448" s="6" t="s">
        <v>691</v>
      </c>
      <c r="B448" t="s">
        <v>1263</v>
      </c>
      <c r="C448" s="2" t="s">
        <v>655</v>
      </c>
      <c r="E448" t="s">
        <v>2768</v>
      </c>
      <c r="G448" t="s">
        <v>3268</v>
      </c>
      <c r="H448" t="s">
        <v>1758</v>
      </c>
      <c r="I448" t="s">
        <v>2256</v>
      </c>
    </row>
    <row r="449" spans="1:9" x14ac:dyDescent="0.25">
      <c r="A449" s="6" t="s">
        <v>692</v>
      </c>
      <c r="B449" t="s">
        <v>1264</v>
      </c>
      <c r="C449" s="2" t="s">
        <v>655</v>
      </c>
      <c r="E449" t="s">
        <v>2769</v>
      </c>
      <c r="G449" t="s">
        <v>3269</v>
      </c>
      <c r="H449" t="s">
        <v>1759</v>
      </c>
      <c r="I449" t="s">
        <v>2257</v>
      </c>
    </row>
    <row r="450" spans="1:9" x14ac:dyDescent="0.25">
      <c r="A450" s="6" t="s">
        <v>693</v>
      </c>
      <c r="B450" t="s">
        <v>1265</v>
      </c>
      <c r="C450" s="2" t="s">
        <v>655</v>
      </c>
      <c r="E450" t="s">
        <v>2772</v>
      </c>
      <c r="F450" s="26" t="s">
        <v>2882</v>
      </c>
      <c r="G450" t="s">
        <v>3270</v>
      </c>
      <c r="H450" t="s">
        <v>1760</v>
      </c>
      <c r="I450" t="s">
        <v>2258</v>
      </c>
    </row>
    <row r="451" spans="1:9" x14ac:dyDescent="0.25">
      <c r="A451" s="6" t="s">
        <v>694</v>
      </c>
      <c r="B451" t="s">
        <v>1266</v>
      </c>
      <c r="C451" s="2" t="s">
        <v>655</v>
      </c>
      <c r="E451" t="s">
        <v>2771</v>
      </c>
      <c r="G451" t="s">
        <v>3271</v>
      </c>
      <c r="H451" t="s">
        <v>1761</v>
      </c>
      <c r="I451" t="s">
        <v>2259</v>
      </c>
    </row>
    <row r="452" spans="1:9" x14ac:dyDescent="0.25">
      <c r="A452" s="6" t="s">
        <v>695</v>
      </c>
      <c r="B452" t="s">
        <v>1267</v>
      </c>
      <c r="C452" s="2" t="s">
        <v>655</v>
      </c>
      <c r="E452" t="s">
        <v>3626</v>
      </c>
      <c r="F452" s="99" t="s">
        <v>3431</v>
      </c>
      <c r="G452" s="101" t="s">
        <v>3629</v>
      </c>
      <c r="H452" t="s">
        <v>1762</v>
      </c>
      <c r="I452" t="s">
        <v>2260</v>
      </c>
    </row>
    <row r="453" spans="1:9" x14ac:dyDescent="0.25">
      <c r="A453" s="6" t="s">
        <v>696</v>
      </c>
      <c r="B453" t="s">
        <v>1268</v>
      </c>
      <c r="C453" s="2" t="s">
        <v>655</v>
      </c>
      <c r="E453" t="s">
        <v>3627</v>
      </c>
      <c r="F453" s="99" t="s">
        <v>3431</v>
      </c>
      <c r="G453" s="101" t="s">
        <v>3630</v>
      </c>
      <c r="H453" t="s">
        <v>1763</v>
      </c>
      <c r="I453" t="s">
        <v>2261</v>
      </c>
    </row>
    <row r="454" spans="1:9" x14ac:dyDescent="0.25">
      <c r="A454" s="6" t="s">
        <v>697</v>
      </c>
      <c r="B454" t="s">
        <v>1269</v>
      </c>
      <c r="C454" s="2" t="s">
        <v>655</v>
      </c>
      <c r="E454" t="s">
        <v>3628</v>
      </c>
      <c r="F454" s="99" t="s">
        <v>3431</v>
      </c>
      <c r="G454" s="101" t="s">
        <v>3631</v>
      </c>
      <c r="H454" t="s">
        <v>1764</v>
      </c>
      <c r="I454" t="s">
        <v>2262</v>
      </c>
    </row>
    <row r="455" spans="1:9" x14ac:dyDescent="0.25">
      <c r="A455" s="6" t="s">
        <v>698</v>
      </c>
      <c r="B455" t="s">
        <v>1270</v>
      </c>
      <c r="C455" s="2" t="s">
        <v>655</v>
      </c>
      <c r="H455" t="s">
        <v>1765</v>
      </c>
      <c r="I455" t="s">
        <v>2263</v>
      </c>
    </row>
    <row r="456" spans="1:9" x14ac:dyDescent="0.25">
      <c r="A456" s="6" t="s">
        <v>699</v>
      </c>
      <c r="B456" t="s">
        <v>1271</v>
      </c>
      <c r="C456" s="2" t="s">
        <v>655</v>
      </c>
      <c r="E456" t="s">
        <v>2770</v>
      </c>
      <c r="F456" s="26" t="s">
        <v>2882</v>
      </c>
      <c r="G456" t="s">
        <v>3272</v>
      </c>
      <c r="H456" t="s">
        <v>1766</v>
      </c>
      <c r="I456" t="s">
        <v>2264</v>
      </c>
    </row>
    <row r="457" spans="1:9" x14ac:dyDescent="0.25">
      <c r="A457" s="6" t="s">
        <v>700</v>
      </c>
      <c r="B457" t="s">
        <v>1272</v>
      </c>
      <c r="C457" s="2" t="s">
        <v>655</v>
      </c>
      <c r="E457" t="s">
        <v>2773</v>
      </c>
      <c r="H457" t="s">
        <v>1767</v>
      </c>
      <c r="I457" t="s">
        <v>2265</v>
      </c>
    </row>
    <row r="458" spans="1:9" x14ac:dyDescent="0.25">
      <c r="A458" s="6" t="s">
        <v>701</v>
      </c>
      <c r="B458" t="s">
        <v>1273</v>
      </c>
      <c r="C458" s="2" t="s">
        <v>655</v>
      </c>
      <c r="E458" t="s">
        <v>2774</v>
      </c>
      <c r="F458" s="26" t="s">
        <v>2882</v>
      </c>
      <c r="H458" t="s">
        <v>1768</v>
      </c>
      <c r="I458" t="s">
        <v>2266</v>
      </c>
    </row>
    <row r="459" spans="1:9" x14ac:dyDescent="0.25">
      <c r="A459" s="6" t="s">
        <v>702</v>
      </c>
      <c r="B459" t="s">
        <v>1274</v>
      </c>
      <c r="C459" s="2" t="s">
        <v>655</v>
      </c>
      <c r="E459" s="101" t="s">
        <v>3632</v>
      </c>
      <c r="F459" s="99" t="s">
        <v>3431</v>
      </c>
      <c r="G459" s="101" t="s">
        <v>3634</v>
      </c>
      <c r="H459" t="s">
        <v>1769</v>
      </c>
      <c r="I459" t="s">
        <v>2267</v>
      </c>
    </row>
    <row r="460" spans="1:9" x14ac:dyDescent="0.25">
      <c r="A460" s="6" t="s">
        <v>703</v>
      </c>
      <c r="B460" t="s">
        <v>1275</v>
      </c>
      <c r="C460" s="2" t="s">
        <v>655</v>
      </c>
      <c r="E460" s="101" t="s">
        <v>3633</v>
      </c>
      <c r="F460" s="99" t="s">
        <v>3431</v>
      </c>
      <c r="G460" s="101" t="s">
        <v>3635</v>
      </c>
      <c r="H460" t="s">
        <v>1770</v>
      </c>
      <c r="I460" t="s">
        <v>2268</v>
      </c>
    </row>
    <row r="461" spans="1:9" x14ac:dyDescent="0.25">
      <c r="A461" s="6" t="s">
        <v>704</v>
      </c>
      <c r="B461" t="s">
        <v>1276</v>
      </c>
      <c r="C461" s="2" t="s">
        <v>655</v>
      </c>
      <c r="E461" t="s">
        <v>2921</v>
      </c>
      <c r="F461" s="26" t="s">
        <v>2882</v>
      </c>
      <c r="H461" t="s">
        <v>1771</v>
      </c>
      <c r="I461" t="s">
        <v>2269</v>
      </c>
    </row>
    <row r="462" spans="1:9" x14ac:dyDescent="0.25">
      <c r="A462" s="6" t="s">
        <v>705</v>
      </c>
      <c r="B462" t="s">
        <v>1277</v>
      </c>
      <c r="C462" s="2" t="s">
        <v>655</v>
      </c>
      <c r="E462" s="101" t="s">
        <v>3636</v>
      </c>
      <c r="F462" s="99" t="s">
        <v>3431</v>
      </c>
      <c r="G462" s="101" t="s">
        <v>3638</v>
      </c>
      <c r="H462" t="s">
        <v>1772</v>
      </c>
      <c r="I462" t="s">
        <v>2270</v>
      </c>
    </row>
    <row r="463" spans="1:9" x14ac:dyDescent="0.25">
      <c r="A463" s="6" t="s">
        <v>706</v>
      </c>
      <c r="B463" t="s">
        <v>1278</v>
      </c>
      <c r="C463" s="2" t="s">
        <v>655</v>
      </c>
      <c r="E463" s="101" t="s">
        <v>3637</v>
      </c>
      <c r="F463" s="99" t="s">
        <v>3431</v>
      </c>
      <c r="G463" s="101" t="s">
        <v>3639</v>
      </c>
      <c r="H463" t="s">
        <v>1773</v>
      </c>
      <c r="I463" t="s">
        <v>2271</v>
      </c>
    </row>
    <row r="464" spans="1:9" x14ac:dyDescent="0.25">
      <c r="A464" s="6" t="s">
        <v>707</v>
      </c>
      <c r="B464" t="s">
        <v>1279</v>
      </c>
      <c r="C464" s="2" t="s">
        <v>655</v>
      </c>
      <c r="E464" t="s">
        <v>2933</v>
      </c>
      <c r="F464" s="26" t="s">
        <v>2882</v>
      </c>
      <c r="G464" t="s">
        <v>3273</v>
      </c>
      <c r="H464" t="s">
        <v>1774</v>
      </c>
      <c r="I464" t="s">
        <v>2272</v>
      </c>
    </row>
    <row r="465" spans="1:9" x14ac:dyDescent="0.25">
      <c r="A465" s="6" t="s">
        <v>708</v>
      </c>
      <c r="B465" t="s">
        <v>1280</v>
      </c>
      <c r="C465" s="2" t="s">
        <v>655</v>
      </c>
      <c r="E465" t="s">
        <v>3640</v>
      </c>
      <c r="F465" s="99" t="s">
        <v>3431</v>
      </c>
      <c r="G465" s="101" t="s">
        <v>3642</v>
      </c>
      <c r="H465" t="s">
        <v>1775</v>
      </c>
      <c r="I465" t="s">
        <v>2273</v>
      </c>
    </row>
    <row r="466" spans="1:9" x14ac:dyDescent="0.25">
      <c r="A466" s="6" t="s">
        <v>709</v>
      </c>
      <c r="B466" t="s">
        <v>1281</v>
      </c>
      <c r="C466" s="2" t="s">
        <v>655</v>
      </c>
      <c r="G466" s="101"/>
      <c r="H466" t="s">
        <v>1776</v>
      </c>
      <c r="I466" t="s">
        <v>2274</v>
      </c>
    </row>
    <row r="467" spans="1:9" x14ac:dyDescent="0.25">
      <c r="A467" s="6" t="s">
        <v>710</v>
      </c>
      <c r="B467" t="s">
        <v>1282</v>
      </c>
      <c r="C467" s="2" t="s">
        <v>655</v>
      </c>
      <c r="E467" t="s">
        <v>3641</v>
      </c>
      <c r="F467" s="99" t="s">
        <v>3431</v>
      </c>
      <c r="G467" s="101" t="s">
        <v>3643</v>
      </c>
      <c r="H467" t="s">
        <v>1777</v>
      </c>
      <c r="I467" t="s">
        <v>2275</v>
      </c>
    </row>
    <row r="468" spans="1:9" x14ac:dyDescent="0.25">
      <c r="A468" s="6" t="s">
        <v>711</v>
      </c>
      <c r="B468" t="s">
        <v>1283</v>
      </c>
      <c r="C468" s="2" t="s">
        <v>655</v>
      </c>
      <c r="E468" t="s">
        <v>2775</v>
      </c>
      <c r="F468" s="26" t="s">
        <v>2882</v>
      </c>
      <c r="G468" t="s">
        <v>3274</v>
      </c>
      <c r="H468" t="s">
        <v>1778</v>
      </c>
      <c r="I468" t="s">
        <v>2276</v>
      </c>
    </row>
    <row r="469" spans="1:9" x14ac:dyDescent="0.25">
      <c r="A469" s="6" t="s">
        <v>712</v>
      </c>
      <c r="B469" t="s">
        <v>1284</v>
      </c>
      <c r="C469" s="2" t="s">
        <v>655</v>
      </c>
      <c r="E469" t="s">
        <v>2934</v>
      </c>
      <c r="F469" s="26" t="s">
        <v>2882</v>
      </c>
      <c r="G469" t="s">
        <v>3275</v>
      </c>
      <c r="H469" t="s">
        <v>1779</v>
      </c>
      <c r="I469" t="s">
        <v>2277</v>
      </c>
    </row>
    <row r="470" spans="1:9" x14ac:dyDescent="0.25">
      <c r="A470" s="6" t="s">
        <v>713</v>
      </c>
      <c r="B470" t="s">
        <v>1285</v>
      </c>
      <c r="C470" s="2" t="s">
        <v>655</v>
      </c>
      <c r="E470" t="s">
        <v>2776</v>
      </c>
      <c r="G470" t="s">
        <v>3276</v>
      </c>
      <c r="H470" t="s">
        <v>1780</v>
      </c>
      <c r="I470" t="s">
        <v>2278</v>
      </c>
    </row>
    <row r="471" spans="1:9" x14ac:dyDescent="0.25">
      <c r="A471" s="6" t="s">
        <v>714</v>
      </c>
      <c r="B471" t="s">
        <v>1286</v>
      </c>
      <c r="C471" s="2" t="s">
        <v>655</v>
      </c>
      <c r="E471" t="s">
        <v>2777</v>
      </c>
      <c r="F471" s="26" t="s">
        <v>2882</v>
      </c>
      <c r="G471" t="s">
        <v>3277</v>
      </c>
      <c r="H471" t="s">
        <v>1781</v>
      </c>
      <c r="I471" t="s">
        <v>2279</v>
      </c>
    </row>
    <row r="472" spans="1:9" x14ac:dyDescent="0.25">
      <c r="A472" s="6" t="s">
        <v>715</v>
      </c>
      <c r="B472" t="s">
        <v>1287</v>
      </c>
      <c r="C472" s="2" t="s">
        <v>655</v>
      </c>
      <c r="E472" t="s">
        <v>2935</v>
      </c>
      <c r="F472" s="26" t="s">
        <v>2882</v>
      </c>
      <c r="G472" t="s">
        <v>3278</v>
      </c>
      <c r="H472" t="s">
        <v>1782</v>
      </c>
      <c r="I472" t="s">
        <v>2280</v>
      </c>
    </row>
    <row r="473" spans="1:9" x14ac:dyDescent="0.25">
      <c r="A473" s="6" t="s">
        <v>716</v>
      </c>
      <c r="B473" t="s">
        <v>1288</v>
      </c>
      <c r="C473" s="2" t="s">
        <v>655</v>
      </c>
      <c r="E473" s="101" t="s">
        <v>3644</v>
      </c>
      <c r="F473" s="99" t="s">
        <v>3431</v>
      </c>
      <c r="G473" s="101" t="s">
        <v>3649</v>
      </c>
      <c r="H473" t="s">
        <v>1783</v>
      </c>
      <c r="I473" t="s">
        <v>2281</v>
      </c>
    </row>
    <row r="474" spans="1:9" x14ac:dyDescent="0.25">
      <c r="A474" s="6" t="s">
        <v>717</v>
      </c>
      <c r="B474" t="s">
        <v>1289</v>
      </c>
      <c r="C474" s="2" t="s">
        <v>655</v>
      </c>
      <c r="E474" s="101" t="s">
        <v>3645</v>
      </c>
      <c r="F474" s="99" t="s">
        <v>3431</v>
      </c>
      <c r="G474" s="101" t="s">
        <v>3650</v>
      </c>
      <c r="H474" t="s">
        <v>1784</v>
      </c>
      <c r="I474" t="s">
        <v>2282</v>
      </c>
    </row>
    <row r="475" spans="1:9" x14ac:dyDescent="0.25">
      <c r="A475" s="6" t="s">
        <v>718</v>
      </c>
      <c r="B475" t="s">
        <v>1290</v>
      </c>
      <c r="C475" s="2" t="s">
        <v>655</v>
      </c>
      <c r="E475" s="101" t="s">
        <v>3646</v>
      </c>
      <c r="F475" s="99" t="s">
        <v>3431</v>
      </c>
      <c r="G475" s="101" t="s">
        <v>3651</v>
      </c>
      <c r="H475" t="s">
        <v>1785</v>
      </c>
      <c r="I475" t="s">
        <v>2283</v>
      </c>
    </row>
    <row r="476" spans="1:9" x14ac:dyDescent="0.25">
      <c r="A476" s="6" t="s">
        <v>719</v>
      </c>
      <c r="B476" t="s">
        <v>1291</v>
      </c>
      <c r="C476" s="2" t="s">
        <v>655</v>
      </c>
      <c r="E476" s="101" t="s">
        <v>3647</v>
      </c>
      <c r="F476" s="99" t="s">
        <v>3431</v>
      </c>
      <c r="G476" s="101" t="s">
        <v>3652</v>
      </c>
      <c r="H476" t="s">
        <v>1786</v>
      </c>
      <c r="I476" t="s">
        <v>2284</v>
      </c>
    </row>
    <row r="477" spans="1:9" x14ac:dyDescent="0.25">
      <c r="A477" s="6" t="s">
        <v>720</v>
      </c>
      <c r="B477" t="s">
        <v>1292</v>
      </c>
      <c r="C477" s="2" t="s">
        <v>655</v>
      </c>
      <c r="E477" s="101" t="s">
        <v>3648</v>
      </c>
      <c r="F477" s="99" t="s">
        <v>3431</v>
      </c>
      <c r="G477" s="101" t="s">
        <v>3653</v>
      </c>
      <c r="H477" t="s">
        <v>1787</v>
      </c>
      <c r="I477" t="s">
        <v>2285</v>
      </c>
    </row>
    <row r="478" spans="1:9" x14ac:dyDescent="0.25">
      <c r="A478" s="6" t="s">
        <v>721</v>
      </c>
      <c r="B478" t="s">
        <v>1293</v>
      </c>
      <c r="C478" s="2" t="s">
        <v>655</v>
      </c>
      <c r="E478" t="s">
        <v>2779</v>
      </c>
      <c r="G478" t="s">
        <v>3279</v>
      </c>
      <c r="H478" t="s">
        <v>1788</v>
      </c>
      <c r="I478" t="s">
        <v>2286</v>
      </c>
    </row>
    <row r="479" spans="1:9" x14ac:dyDescent="0.25">
      <c r="A479" s="6" t="s">
        <v>722</v>
      </c>
      <c r="B479" t="s">
        <v>1294</v>
      </c>
      <c r="C479" s="2" t="s">
        <v>655</v>
      </c>
      <c r="E479" t="s">
        <v>2936</v>
      </c>
      <c r="F479" s="26" t="s">
        <v>2882</v>
      </c>
      <c r="G479" t="s">
        <v>3280</v>
      </c>
      <c r="H479" t="s">
        <v>1789</v>
      </c>
      <c r="I479" t="s">
        <v>2287</v>
      </c>
    </row>
    <row r="480" spans="1:9" x14ac:dyDescent="0.25">
      <c r="A480" s="11" t="s">
        <v>723</v>
      </c>
      <c r="B480" t="s">
        <v>1790</v>
      </c>
      <c r="C480" s="2" t="s">
        <v>655</v>
      </c>
      <c r="E480" s="7" t="s">
        <v>2780</v>
      </c>
      <c r="F480" s="26" t="s">
        <v>2882</v>
      </c>
      <c r="G480" t="s">
        <v>3281</v>
      </c>
      <c r="H480" t="s">
        <v>1792</v>
      </c>
      <c r="I480" t="s">
        <v>2288</v>
      </c>
    </row>
    <row r="481" spans="1:9" x14ac:dyDescent="0.25">
      <c r="A481" s="6" t="s">
        <v>724</v>
      </c>
      <c r="B481" t="s">
        <v>1295</v>
      </c>
      <c r="C481" s="2" t="s">
        <v>655</v>
      </c>
      <c r="E481" s="101" t="s">
        <v>3654</v>
      </c>
      <c r="G481" s="101" t="s">
        <v>3656</v>
      </c>
      <c r="H481" t="s">
        <v>1793</v>
      </c>
      <c r="I481" t="s">
        <v>2289</v>
      </c>
    </row>
    <row r="482" spans="1:9" x14ac:dyDescent="0.25">
      <c r="A482" s="6" t="s">
        <v>725</v>
      </c>
      <c r="B482" t="s">
        <v>1296</v>
      </c>
      <c r="C482" s="2" t="s">
        <v>655</v>
      </c>
      <c r="E482" s="101" t="s">
        <v>3655</v>
      </c>
      <c r="G482" s="101" t="s">
        <v>3657</v>
      </c>
      <c r="H482" t="s">
        <v>1794</v>
      </c>
      <c r="I482" t="s">
        <v>2290</v>
      </c>
    </row>
    <row r="483" spans="1:9" x14ac:dyDescent="0.25">
      <c r="A483" s="6" t="s">
        <v>726</v>
      </c>
      <c r="B483" t="s">
        <v>1297</v>
      </c>
      <c r="C483" s="2" t="s">
        <v>655</v>
      </c>
      <c r="E483" t="s">
        <v>2781</v>
      </c>
      <c r="G483" t="s">
        <v>3282</v>
      </c>
      <c r="H483" t="s">
        <v>1795</v>
      </c>
      <c r="I483" t="s">
        <v>2291</v>
      </c>
    </row>
    <row r="484" spans="1:9" x14ac:dyDescent="0.25">
      <c r="A484" s="6" t="s">
        <v>727</v>
      </c>
      <c r="B484" t="s">
        <v>1298</v>
      </c>
      <c r="C484" s="2" t="s">
        <v>655</v>
      </c>
      <c r="E484" s="101" t="s">
        <v>3658</v>
      </c>
      <c r="G484" s="101" t="s">
        <v>3659</v>
      </c>
      <c r="H484" t="s">
        <v>1796</v>
      </c>
      <c r="I484" t="s">
        <v>2292</v>
      </c>
    </row>
    <row r="485" spans="1:9" x14ac:dyDescent="0.25">
      <c r="A485" s="6" t="s">
        <v>728</v>
      </c>
      <c r="B485" t="s">
        <v>1299</v>
      </c>
      <c r="C485" s="2" t="s">
        <v>655</v>
      </c>
      <c r="E485" t="s">
        <v>2783</v>
      </c>
      <c r="F485" s="26" t="s">
        <v>2882</v>
      </c>
      <c r="G485" t="s">
        <v>3283</v>
      </c>
      <c r="H485" t="s">
        <v>1797</v>
      </c>
      <c r="I485" t="s">
        <v>2293</v>
      </c>
    </row>
    <row r="486" spans="1:9" x14ac:dyDescent="0.25">
      <c r="A486" s="6" t="s">
        <v>729</v>
      </c>
      <c r="B486" t="s">
        <v>1300</v>
      </c>
      <c r="C486" s="2" t="s">
        <v>655</v>
      </c>
      <c r="E486" t="s">
        <v>2785</v>
      </c>
      <c r="F486" s="26" t="s">
        <v>2882</v>
      </c>
      <c r="G486" t="s">
        <v>3284</v>
      </c>
      <c r="H486" t="s">
        <v>1798</v>
      </c>
      <c r="I486" t="s">
        <v>2294</v>
      </c>
    </row>
    <row r="487" spans="1:9" x14ac:dyDescent="0.25">
      <c r="A487" s="6" t="s">
        <v>730</v>
      </c>
      <c r="B487" t="s">
        <v>1301</v>
      </c>
      <c r="C487" s="2" t="s">
        <v>655</v>
      </c>
      <c r="E487" s="101" t="s">
        <v>3660</v>
      </c>
      <c r="F487" s="99" t="s">
        <v>3431</v>
      </c>
      <c r="G487" s="101" t="s">
        <v>3661</v>
      </c>
      <c r="H487" t="s">
        <v>1799</v>
      </c>
      <c r="I487" t="s">
        <v>2295</v>
      </c>
    </row>
    <row r="488" spans="1:9" x14ac:dyDescent="0.25">
      <c r="A488" s="6" t="s">
        <v>731</v>
      </c>
      <c r="B488" t="s">
        <v>1302</v>
      </c>
      <c r="C488" s="2" t="s">
        <v>655</v>
      </c>
      <c r="E488" t="s">
        <v>2784</v>
      </c>
      <c r="G488" t="s">
        <v>3285</v>
      </c>
      <c r="H488" t="s">
        <v>1800</v>
      </c>
      <c r="I488" t="s">
        <v>2296</v>
      </c>
    </row>
    <row r="489" spans="1:9" x14ac:dyDescent="0.25">
      <c r="A489" s="6" t="s">
        <v>732</v>
      </c>
      <c r="B489" t="s">
        <v>1303</v>
      </c>
      <c r="C489" s="2" t="s">
        <v>655</v>
      </c>
      <c r="E489" t="s">
        <v>2786</v>
      </c>
      <c r="G489" t="s">
        <v>3286</v>
      </c>
      <c r="H489" t="s">
        <v>1801</v>
      </c>
      <c r="I489" t="s">
        <v>2297</v>
      </c>
    </row>
    <row r="490" spans="1:9" x14ac:dyDescent="0.25">
      <c r="A490" s="6" t="s">
        <v>733</v>
      </c>
      <c r="B490" t="s">
        <v>1304</v>
      </c>
      <c r="C490" s="2" t="s">
        <v>655</v>
      </c>
      <c r="E490" s="101" t="s">
        <v>3662</v>
      </c>
      <c r="F490" s="99" t="s">
        <v>3431</v>
      </c>
      <c r="G490" s="101" t="s">
        <v>3663</v>
      </c>
      <c r="H490" t="s">
        <v>1802</v>
      </c>
      <c r="I490" t="s">
        <v>2298</v>
      </c>
    </row>
    <row r="491" spans="1:9" x14ac:dyDescent="0.25">
      <c r="A491" s="6" t="s">
        <v>734</v>
      </c>
      <c r="B491" t="s">
        <v>1305</v>
      </c>
      <c r="C491" s="2" t="s">
        <v>655</v>
      </c>
      <c r="E491" s="1" t="s">
        <v>2926</v>
      </c>
      <c r="F491" s="26" t="s">
        <v>2882</v>
      </c>
      <c r="G491" t="s">
        <v>3287</v>
      </c>
      <c r="H491" t="s">
        <v>1803</v>
      </c>
      <c r="I491" t="s">
        <v>2299</v>
      </c>
    </row>
    <row r="492" spans="1:9" x14ac:dyDescent="0.25">
      <c r="A492" s="6" t="s">
        <v>735</v>
      </c>
      <c r="B492" t="s">
        <v>1306</v>
      </c>
      <c r="C492" s="2" t="s">
        <v>655</v>
      </c>
      <c r="E492" s="1" t="s">
        <v>2788</v>
      </c>
      <c r="F492" s="26" t="s">
        <v>2882</v>
      </c>
      <c r="G492" t="s">
        <v>3288</v>
      </c>
      <c r="H492" t="s">
        <v>1804</v>
      </c>
      <c r="I492" t="s">
        <v>2300</v>
      </c>
    </row>
    <row r="493" spans="1:9" x14ac:dyDescent="0.25">
      <c r="A493" s="6" t="s">
        <v>736</v>
      </c>
      <c r="B493" t="s">
        <v>1307</v>
      </c>
      <c r="C493" s="2" t="s">
        <v>655</v>
      </c>
      <c r="E493" s="1" t="s">
        <v>2787</v>
      </c>
      <c r="F493" s="1"/>
      <c r="G493" t="s">
        <v>3289</v>
      </c>
      <c r="H493" t="s">
        <v>1805</v>
      </c>
      <c r="I493" t="s">
        <v>2301</v>
      </c>
    </row>
    <row r="494" spans="1:9" x14ac:dyDescent="0.25">
      <c r="A494" s="6" t="s">
        <v>737</v>
      </c>
      <c r="B494" t="s">
        <v>1308</v>
      </c>
      <c r="C494" s="2" t="s">
        <v>655</v>
      </c>
      <c r="E494" s="1" t="s">
        <v>2782</v>
      </c>
      <c r="F494" s="1"/>
      <c r="G494" t="s">
        <v>3290</v>
      </c>
      <c r="H494" t="s">
        <v>1806</v>
      </c>
      <c r="I494" t="s">
        <v>2302</v>
      </c>
    </row>
    <row r="495" spans="1:9" x14ac:dyDescent="0.25">
      <c r="A495" s="6" t="s">
        <v>738</v>
      </c>
      <c r="B495" t="s">
        <v>1309</v>
      </c>
      <c r="C495" s="2" t="s">
        <v>655</v>
      </c>
      <c r="E495" s="7" t="s">
        <v>804</v>
      </c>
      <c r="F495" s="7"/>
      <c r="G495" t="s">
        <v>3291</v>
      </c>
      <c r="H495" t="s">
        <v>1807</v>
      </c>
      <c r="I495" t="s">
        <v>2303</v>
      </c>
    </row>
    <row r="496" spans="1:9" x14ac:dyDescent="0.25">
      <c r="A496" s="6" t="s">
        <v>739</v>
      </c>
      <c r="B496" t="s">
        <v>1310</v>
      </c>
      <c r="C496" s="2" t="s">
        <v>655</v>
      </c>
      <c r="E496" s="7" t="s">
        <v>805</v>
      </c>
      <c r="F496" s="7"/>
      <c r="H496" t="s">
        <v>1808</v>
      </c>
      <c r="I496" t="s">
        <v>2304</v>
      </c>
    </row>
    <row r="497" spans="1:10" x14ac:dyDescent="0.25">
      <c r="A497" s="6" t="s">
        <v>740</v>
      </c>
      <c r="B497" t="s">
        <v>1311</v>
      </c>
      <c r="C497" s="2" t="s">
        <v>655</v>
      </c>
      <c r="E497" s="1" t="s">
        <v>803</v>
      </c>
      <c r="F497" s="1"/>
      <c r="G497" t="s">
        <v>3292</v>
      </c>
      <c r="H497" t="s">
        <v>1809</v>
      </c>
      <c r="I497" t="s">
        <v>2305</v>
      </c>
    </row>
    <row r="498" spans="1:10" x14ac:dyDescent="0.25">
      <c r="A498" s="6" t="s">
        <v>2993</v>
      </c>
      <c r="B498" t="s">
        <v>2995</v>
      </c>
      <c r="C498" t="s">
        <v>2953</v>
      </c>
      <c r="E498" s="1" t="s">
        <v>2997</v>
      </c>
      <c r="F498" s="1"/>
      <c r="G498" t="s">
        <v>3412</v>
      </c>
      <c r="H498" t="s">
        <v>3008</v>
      </c>
    </row>
    <row r="499" spans="1:10" x14ac:dyDescent="0.25">
      <c r="A499" s="6" t="s">
        <v>2994</v>
      </c>
      <c r="B499" t="s">
        <v>2996</v>
      </c>
      <c r="C499" t="s">
        <v>2953</v>
      </c>
      <c r="E499" s="1" t="s">
        <v>2998</v>
      </c>
      <c r="F499" s="1"/>
      <c r="G499" t="s">
        <v>3413</v>
      </c>
      <c r="H499" t="s">
        <v>3009</v>
      </c>
    </row>
    <row r="500" spans="1:10" x14ac:dyDescent="0.25">
      <c r="A500" s="6" t="s">
        <v>2989</v>
      </c>
      <c r="B500" t="s">
        <v>2988</v>
      </c>
      <c r="C500" t="s">
        <v>2953</v>
      </c>
      <c r="E500" s="1" t="s">
        <v>2999</v>
      </c>
      <c r="F500" s="1"/>
      <c r="G500" t="s">
        <v>3414</v>
      </c>
      <c r="H500" t="s">
        <v>3010</v>
      </c>
    </row>
    <row r="501" spans="1:10" x14ac:dyDescent="0.25">
      <c r="A501" s="6" t="s">
        <v>2948</v>
      </c>
      <c r="B501" t="s">
        <v>2982</v>
      </c>
      <c r="C501" t="s">
        <v>2953</v>
      </c>
      <c r="D501"/>
      <c r="E501" t="s">
        <v>2954</v>
      </c>
      <c r="G501" t="s">
        <v>3415</v>
      </c>
      <c r="H501" t="s">
        <v>3011</v>
      </c>
    </row>
    <row r="502" spans="1:10" x14ac:dyDescent="0.25">
      <c r="A502" s="6" t="s">
        <v>2949</v>
      </c>
      <c r="B502" t="s">
        <v>2983</v>
      </c>
      <c r="C502" t="s">
        <v>2953</v>
      </c>
      <c r="D502"/>
      <c r="E502" t="s">
        <v>2955</v>
      </c>
      <c r="G502" t="s">
        <v>3416</v>
      </c>
      <c r="H502" t="s">
        <v>3012</v>
      </c>
    </row>
    <row r="503" spans="1:10" x14ac:dyDescent="0.25">
      <c r="A503" s="6" t="s">
        <v>2950</v>
      </c>
      <c r="B503" t="s">
        <v>2984</v>
      </c>
      <c r="C503" t="s">
        <v>2953</v>
      </c>
      <c r="D503"/>
      <c r="E503" t="s">
        <v>2956</v>
      </c>
      <c r="G503" t="s">
        <v>3417</v>
      </c>
      <c r="H503" t="s">
        <v>3013</v>
      </c>
    </row>
    <row r="504" spans="1:10" x14ac:dyDescent="0.25">
      <c r="A504" s="6" t="s">
        <v>2951</v>
      </c>
      <c r="B504" t="s">
        <v>2985</v>
      </c>
      <c r="C504" t="s">
        <v>2953</v>
      </c>
      <c r="D504"/>
      <c r="E504" t="s">
        <v>2957</v>
      </c>
      <c r="G504" t="s">
        <v>3418</v>
      </c>
      <c r="H504" t="s">
        <v>3014</v>
      </c>
      <c r="J504" s="101" t="s">
        <v>3664</v>
      </c>
    </row>
    <row r="505" spans="1:10" x14ac:dyDescent="0.25">
      <c r="A505" s="6" t="s">
        <v>2952</v>
      </c>
      <c r="B505" t="s">
        <v>2986</v>
      </c>
      <c r="C505" t="s">
        <v>2953</v>
      </c>
      <c r="D505"/>
      <c r="E505" t="s">
        <v>2958</v>
      </c>
      <c r="G505" t="s">
        <v>3419</v>
      </c>
      <c r="H505" t="s">
        <v>3015</v>
      </c>
      <c r="J505" s="101"/>
    </row>
    <row r="506" spans="1:10" x14ac:dyDescent="0.25">
      <c r="A506" s="6" t="s">
        <v>2959</v>
      </c>
      <c r="B506" t="s">
        <v>2987</v>
      </c>
      <c r="C506" t="s">
        <v>2953</v>
      </c>
      <c r="D506"/>
      <c r="E506" t="s">
        <v>2960</v>
      </c>
      <c r="G506" t="s">
        <v>3420</v>
      </c>
      <c r="H506" t="s">
        <v>3016</v>
      </c>
      <c r="J506" s="101"/>
    </row>
    <row r="507" spans="1:10" x14ac:dyDescent="0.25">
      <c r="A507" s="6" t="s">
        <v>2961</v>
      </c>
      <c r="B507" t="s">
        <v>2981</v>
      </c>
      <c r="C507" t="s">
        <v>2953</v>
      </c>
      <c r="D507"/>
      <c r="E507" t="s">
        <v>2962</v>
      </c>
      <c r="G507" t="s">
        <v>3421</v>
      </c>
      <c r="H507" t="s">
        <v>3017</v>
      </c>
      <c r="J507" s="101"/>
    </row>
    <row r="508" spans="1:10" x14ac:dyDescent="0.25">
      <c r="A508" s="6" t="s">
        <v>2963</v>
      </c>
      <c r="B508" t="s">
        <v>2974</v>
      </c>
      <c r="C508" t="s">
        <v>2953</v>
      </c>
      <c r="D508"/>
      <c r="E508" t="s">
        <v>2964</v>
      </c>
      <c r="G508" t="s">
        <v>3422</v>
      </c>
      <c r="H508" t="s">
        <v>3018</v>
      </c>
      <c r="J508" s="101"/>
    </row>
    <row r="509" spans="1:10" x14ac:dyDescent="0.25">
      <c r="A509" s="6" t="s">
        <v>2965</v>
      </c>
      <c r="B509" s="1" t="s">
        <v>2975</v>
      </c>
      <c r="C509" t="s">
        <v>2953</v>
      </c>
      <c r="D509"/>
      <c r="E509" t="s">
        <v>2966</v>
      </c>
      <c r="G509" t="s">
        <v>3423</v>
      </c>
      <c r="H509" t="s">
        <v>3019</v>
      </c>
      <c r="J509" s="101"/>
    </row>
    <row r="510" spans="1:10" x14ac:dyDescent="0.25">
      <c r="A510" s="6" t="s">
        <v>2967</v>
      </c>
      <c r="B510" t="s">
        <v>2976</v>
      </c>
      <c r="C510" t="s">
        <v>2953</v>
      </c>
      <c r="D510"/>
      <c r="E510" t="s">
        <v>2968</v>
      </c>
      <c r="G510" t="s">
        <v>3424</v>
      </c>
      <c r="H510" t="s">
        <v>3021</v>
      </c>
      <c r="I510" t="s">
        <v>3020</v>
      </c>
      <c r="J510" s="101"/>
    </row>
    <row r="511" spans="1:10" x14ac:dyDescent="0.25">
      <c r="A511" s="6" t="s">
        <v>2969</v>
      </c>
      <c r="B511" t="s">
        <v>2977</v>
      </c>
      <c r="C511" t="s">
        <v>2953</v>
      </c>
      <c r="D511"/>
      <c r="E511" t="s">
        <v>2970</v>
      </c>
      <c r="G511" t="s">
        <v>3425</v>
      </c>
      <c r="H511" t="s">
        <v>3022</v>
      </c>
      <c r="J511" s="101"/>
    </row>
    <row r="512" spans="1:10" x14ac:dyDescent="0.25">
      <c r="A512" s="6" t="s">
        <v>2973</v>
      </c>
      <c r="B512" t="s">
        <v>2979</v>
      </c>
      <c r="C512" t="s">
        <v>2953</v>
      </c>
      <c r="D512"/>
      <c r="E512" t="s">
        <v>2978</v>
      </c>
      <c r="G512" t="s">
        <v>3426</v>
      </c>
      <c r="H512" t="s">
        <v>3023</v>
      </c>
      <c r="J512" s="101"/>
    </row>
    <row r="513" spans="1:10" x14ac:dyDescent="0.25">
      <c r="A513" s="6" t="s">
        <v>2991</v>
      </c>
      <c r="B513" t="s">
        <v>2990</v>
      </c>
      <c r="C513" t="s">
        <v>2953</v>
      </c>
      <c r="D513"/>
      <c r="E513" t="s">
        <v>2992</v>
      </c>
      <c r="G513" t="s">
        <v>3427</v>
      </c>
      <c r="H513" t="s">
        <v>3024</v>
      </c>
      <c r="J513" s="101"/>
    </row>
    <row r="514" spans="1:10" x14ac:dyDescent="0.25">
      <c r="A514" s="6" t="s">
        <v>2971</v>
      </c>
      <c r="B514" t="s">
        <v>2980</v>
      </c>
      <c r="C514" t="s">
        <v>2953</v>
      </c>
      <c r="E514" t="s">
        <v>2972</v>
      </c>
      <c r="G514" t="s">
        <v>3428</v>
      </c>
      <c r="H514" t="s">
        <v>3025</v>
      </c>
      <c r="J514" s="101" t="s">
        <v>3665</v>
      </c>
    </row>
  </sheetData>
  <hyperlinks>
    <hyperlink ref="F410" r:id="rId1"/>
    <hyperlink ref="F408" r:id="rId2"/>
    <hyperlink ref="F411" r:id="rId3"/>
    <hyperlink ref="F409" r:id="rId4"/>
    <hyperlink ref="F367" r:id="rId5"/>
    <hyperlink ref="F365" r:id="rId6"/>
    <hyperlink ref="F366" r:id="rId7"/>
    <hyperlink ref="F312" r:id="rId8"/>
    <hyperlink ref="F406" r:id="rId9"/>
    <hyperlink ref="F407" r:id="rId10"/>
    <hyperlink ref="F415" r:id="rId11"/>
    <hyperlink ref="F412" r:id="rId12"/>
    <hyperlink ref="F413" r:id="rId13"/>
    <hyperlink ref="F416" r:id="rId14"/>
    <hyperlink ref="F417" r:id="rId15"/>
    <hyperlink ref="F421" r:id="rId16"/>
    <hyperlink ref="F259" r:id="rId17"/>
    <hyperlink ref="F3" r:id="rId18"/>
    <hyperlink ref="F2" r:id="rId19"/>
    <hyperlink ref="F4:F211" r:id="rId20" display="Wikipedia"/>
    <hyperlink ref="F418" r:id="rId21"/>
    <hyperlink ref="F419" r:id="rId22"/>
    <hyperlink ref="F461" r:id="rId23"/>
    <hyperlink ref="F458" r:id="rId24"/>
    <hyperlink ref="F468" r:id="rId25"/>
    <hyperlink ref="F471" r:id="rId26"/>
    <hyperlink ref="F480" r:id="rId27"/>
    <hyperlink ref="F485" r:id="rId28"/>
    <hyperlink ref="F486" r:id="rId29"/>
    <hyperlink ref="F491" r:id="rId30"/>
    <hyperlink ref="F492" r:id="rId31"/>
    <hyperlink ref="F429" r:id="rId32"/>
    <hyperlink ref="F456" r:id="rId33"/>
    <hyperlink ref="F450" r:id="rId34"/>
    <hyperlink ref="F464" r:id="rId35"/>
    <hyperlink ref="F469" r:id="rId36"/>
    <hyperlink ref="F472" r:id="rId37"/>
    <hyperlink ref="F479" r:id="rId38"/>
    <hyperlink ref="F396" r:id="rId39"/>
    <hyperlink ref="F397" r:id="rId40"/>
    <hyperlink ref="F213" r:id="rId41"/>
    <hyperlink ref="F217" r:id="rId42"/>
    <hyperlink ref="F221" r:id="rId43"/>
    <hyperlink ref="F236" r:id="rId44"/>
    <hyperlink ref="F251" r:id="rId45"/>
    <hyperlink ref="F252" r:id="rId46"/>
    <hyperlink ref="F257" r:id="rId47"/>
  </hyperlinks>
  <pageMargins left="0.7" right="0.7" top="0.75" bottom="0.75" header="0.3" footer="0.3"/>
  <pageSetup orientation="portrait"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3"/>
  <sheetViews>
    <sheetView zoomScaleNormal="100" workbookViewId="0">
      <pane xSplit="2" ySplit="3" topLeftCell="C175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7.28515625" style="15" bestFit="1" customWidth="1"/>
    <col min="2" max="2" width="36" style="1" bestFit="1" customWidth="1"/>
    <col min="3" max="3" width="9.7109375" style="1" customWidth="1"/>
    <col min="9" max="9" width="12" bestFit="1" customWidth="1"/>
    <col min="10" max="12" width="10.42578125" customWidth="1"/>
    <col min="13" max="13" width="9" customWidth="1"/>
    <col min="14" max="16" width="9.7109375" customWidth="1"/>
    <col min="18" max="18" width="25.7109375" customWidth="1"/>
    <col min="20" max="20" width="11" bestFit="1" customWidth="1"/>
    <col min="21" max="21" width="9.42578125" customWidth="1"/>
    <col min="25" max="25" width="9.42578125" bestFit="1" customWidth="1"/>
    <col min="26" max="27" width="9.42578125" customWidth="1"/>
    <col min="28" max="28" width="9.7109375" customWidth="1"/>
    <col min="29" max="29" width="12.85546875" style="110" bestFit="1" customWidth="1"/>
    <col min="30" max="30" width="9.7109375" customWidth="1"/>
    <col min="32" max="32" width="20.7109375" style="110" bestFit="1" customWidth="1"/>
    <col min="36" max="36" width="10.7109375" customWidth="1"/>
    <col min="37" max="37" width="9.28515625" customWidth="1"/>
    <col min="40" max="40" width="8.85546875" style="87"/>
    <col min="42" max="42" width="9.7109375" customWidth="1"/>
    <col min="43" max="43" width="12.42578125" style="110" bestFit="1" customWidth="1"/>
    <col min="44" max="44" width="9.7109375" customWidth="1"/>
    <col min="45" max="45" width="10" customWidth="1"/>
    <col min="46" max="46" width="17.7109375" style="110" customWidth="1"/>
    <col min="50" max="50" width="12" bestFit="1" customWidth="1"/>
    <col min="51" max="51" width="9.7109375" customWidth="1"/>
    <col min="57" max="57" width="8.85546875" customWidth="1"/>
    <col min="58" max="59" width="10.42578125" customWidth="1"/>
    <col min="61" max="62" width="8.85546875" style="87"/>
    <col min="65" max="65" width="9.7109375" customWidth="1"/>
    <col min="66" max="66" width="12.85546875" style="110" customWidth="1"/>
    <col min="67" max="67" width="9.7109375" customWidth="1"/>
    <col min="68" max="68" width="10.7109375" customWidth="1"/>
    <col min="69" max="69" width="26.7109375" style="110" bestFit="1" customWidth="1"/>
    <col min="72" max="72" width="10.42578125" customWidth="1"/>
    <col min="73" max="73" width="9.5703125" bestFit="1" customWidth="1"/>
    <col min="78" max="79" width="9.5703125" bestFit="1" customWidth="1"/>
    <col min="80" max="80" width="12.140625" customWidth="1"/>
    <col min="84" max="84" width="10.42578125" bestFit="1" customWidth="1"/>
    <col min="85" max="85" width="9.42578125" customWidth="1"/>
    <col min="95" max="96" width="9.5703125" bestFit="1" customWidth="1"/>
    <col min="97" max="97" width="9.85546875" bestFit="1" customWidth="1"/>
  </cols>
  <sheetData>
    <row r="1" spans="1:97" x14ac:dyDescent="0.25">
      <c r="J1" s="26" t="s">
        <v>2890</v>
      </c>
      <c r="K1" s="26" t="s">
        <v>2890</v>
      </c>
      <c r="M1" s="26"/>
      <c r="X1" s="26" t="s">
        <v>2890</v>
      </c>
      <c r="Y1" s="26" t="s">
        <v>2890</v>
      </c>
      <c r="AA1" s="26"/>
      <c r="AN1"/>
      <c r="AT1" s="99"/>
      <c r="BF1" s="26" t="s">
        <v>2890</v>
      </c>
      <c r="BG1" s="26" t="s">
        <v>2890</v>
      </c>
      <c r="BH1" s="26" t="s">
        <v>2890</v>
      </c>
      <c r="BI1"/>
      <c r="BJ1" s="26"/>
      <c r="BK1" s="26"/>
      <c r="BL1" s="26"/>
      <c r="BR1" s="83" t="s">
        <v>3689</v>
      </c>
      <c r="CC1" s="83" t="s">
        <v>3692</v>
      </c>
    </row>
    <row r="2" spans="1:97" ht="14.45" customHeight="1" x14ac:dyDescent="0.25">
      <c r="A2" s="50"/>
      <c r="B2" s="51"/>
      <c r="C2" s="51"/>
      <c r="D2" s="204" t="s">
        <v>2310</v>
      </c>
      <c r="E2" s="205"/>
      <c r="F2" s="205"/>
      <c r="G2" s="205"/>
      <c r="H2" s="205"/>
      <c r="I2" s="205"/>
      <c r="J2" s="205"/>
      <c r="K2" s="205"/>
      <c r="L2" s="205"/>
      <c r="M2" s="206"/>
      <c r="N2" s="191" t="s">
        <v>2315</v>
      </c>
      <c r="O2" s="191" t="s">
        <v>2316</v>
      </c>
      <c r="P2" s="191" t="s">
        <v>2941</v>
      </c>
      <c r="Q2" s="210" t="s">
        <v>3693</v>
      </c>
      <c r="R2" s="211"/>
      <c r="S2" s="207" t="s">
        <v>2327</v>
      </c>
      <c r="T2" s="208"/>
      <c r="U2" s="208"/>
      <c r="V2" s="208"/>
      <c r="W2" s="208"/>
      <c r="X2" s="208"/>
      <c r="Y2" s="208"/>
      <c r="Z2" s="208"/>
      <c r="AA2" s="209"/>
      <c r="AB2" s="189" t="s">
        <v>2910</v>
      </c>
      <c r="AC2" s="189" t="s">
        <v>3672</v>
      </c>
      <c r="AD2" s="189" t="s">
        <v>2942</v>
      </c>
      <c r="AE2" s="212" t="s">
        <v>3697</v>
      </c>
      <c r="AF2" s="213"/>
      <c r="AG2" s="214" t="s">
        <v>3698</v>
      </c>
      <c r="AH2" s="195" t="s">
        <v>2892</v>
      </c>
      <c r="AI2" s="196"/>
      <c r="AJ2" s="196"/>
      <c r="AK2" s="196"/>
      <c r="AL2" s="196"/>
      <c r="AM2" s="196"/>
      <c r="AN2" s="196"/>
      <c r="AO2" s="197"/>
      <c r="AP2" s="189" t="s">
        <v>2915</v>
      </c>
      <c r="AQ2" s="189" t="s">
        <v>3674</v>
      </c>
      <c r="AR2" s="189" t="s">
        <v>2944</v>
      </c>
      <c r="AS2" s="216" t="s">
        <v>3705</v>
      </c>
      <c r="AT2" s="217"/>
      <c r="AU2" s="200" t="s">
        <v>2326</v>
      </c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2"/>
      <c r="BM2" s="189" t="s">
        <v>2909</v>
      </c>
      <c r="BN2" s="189" t="s">
        <v>3676</v>
      </c>
      <c r="BO2" s="189" t="s">
        <v>2946</v>
      </c>
      <c r="BP2" s="187" t="s">
        <v>3706</v>
      </c>
      <c r="BQ2" s="188"/>
      <c r="BR2" s="195" t="s">
        <v>3682</v>
      </c>
      <c r="BS2" s="196"/>
      <c r="BT2" s="196"/>
      <c r="BU2" s="196"/>
      <c r="BV2" s="196"/>
      <c r="BW2" s="196"/>
      <c r="BX2" s="196"/>
      <c r="BY2" s="197"/>
      <c r="BZ2" s="191" t="s">
        <v>3679</v>
      </c>
      <c r="CA2" s="191" t="s">
        <v>3680</v>
      </c>
      <c r="CB2" s="198" t="s">
        <v>3681</v>
      </c>
      <c r="CC2" s="200" t="s">
        <v>3687</v>
      </c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2"/>
      <c r="CQ2" s="191" t="s">
        <v>3684</v>
      </c>
      <c r="CR2" s="191" t="s">
        <v>3685</v>
      </c>
      <c r="CS2" s="193" t="s">
        <v>3686</v>
      </c>
    </row>
    <row r="3" spans="1:97" ht="45.75" thickBot="1" x14ac:dyDescent="0.3">
      <c r="A3" s="52"/>
      <c r="B3" s="53" t="s">
        <v>420</v>
      </c>
      <c r="C3" s="54" t="s">
        <v>2328</v>
      </c>
      <c r="D3" s="55" t="s">
        <v>2308</v>
      </c>
      <c r="E3" s="56" t="s">
        <v>2309</v>
      </c>
      <c r="F3" s="47" t="s">
        <v>2311</v>
      </c>
      <c r="G3" s="47" t="s">
        <v>2312</v>
      </c>
      <c r="H3" s="47" t="s">
        <v>2313</v>
      </c>
      <c r="I3" s="47" t="s">
        <v>2314</v>
      </c>
      <c r="J3" s="47" t="s">
        <v>3003</v>
      </c>
      <c r="K3" s="47" t="s">
        <v>3004</v>
      </c>
      <c r="L3" s="80" t="s">
        <v>3033</v>
      </c>
      <c r="M3" s="64" t="s">
        <v>3028</v>
      </c>
      <c r="N3" s="192"/>
      <c r="O3" s="192"/>
      <c r="P3" s="192"/>
      <c r="Q3" s="57" t="s">
        <v>2908</v>
      </c>
      <c r="R3" s="58" t="s">
        <v>2901</v>
      </c>
      <c r="S3" s="59" t="s">
        <v>2317</v>
      </c>
      <c r="T3" s="46" t="s">
        <v>2319</v>
      </c>
      <c r="U3" s="46" t="s">
        <v>2320</v>
      </c>
      <c r="V3" s="60" t="s">
        <v>2321</v>
      </c>
      <c r="W3" s="46" t="s">
        <v>2322</v>
      </c>
      <c r="X3" s="46" t="s">
        <v>3005</v>
      </c>
      <c r="Y3" s="46" t="s">
        <v>3006</v>
      </c>
      <c r="Z3" s="82" t="s">
        <v>3033</v>
      </c>
      <c r="AA3" s="64" t="s">
        <v>3028</v>
      </c>
      <c r="AB3" s="203"/>
      <c r="AC3" s="203"/>
      <c r="AD3" s="203"/>
      <c r="AE3" s="57" t="s">
        <v>3696</v>
      </c>
      <c r="AF3" s="58" t="s">
        <v>2901</v>
      </c>
      <c r="AG3" s="215"/>
      <c r="AH3" s="59" t="s">
        <v>2317</v>
      </c>
      <c r="AI3" s="56" t="s">
        <v>2309</v>
      </c>
      <c r="AJ3" s="46" t="s">
        <v>2319</v>
      </c>
      <c r="AK3" s="46" t="s">
        <v>2320</v>
      </c>
      <c r="AL3" s="60" t="s">
        <v>2321</v>
      </c>
      <c r="AM3" s="46" t="s">
        <v>2322</v>
      </c>
      <c r="AN3" s="86" t="s">
        <v>3033</v>
      </c>
      <c r="AO3" s="70" t="s">
        <v>3028</v>
      </c>
      <c r="AP3" s="190"/>
      <c r="AQ3" s="203"/>
      <c r="AR3" s="190"/>
      <c r="AS3" s="57" t="s">
        <v>3703</v>
      </c>
      <c r="AT3" s="58" t="s">
        <v>2901</v>
      </c>
      <c r="AU3" s="61" t="s">
        <v>2323</v>
      </c>
      <c r="AV3" s="48" t="s">
        <v>2324</v>
      </c>
      <c r="AW3" s="56" t="s">
        <v>2309</v>
      </c>
      <c r="AX3" s="46" t="s">
        <v>2319</v>
      </c>
      <c r="AY3" s="46" t="s">
        <v>2320</v>
      </c>
      <c r="AZ3" s="60" t="s">
        <v>2321</v>
      </c>
      <c r="BA3" s="46" t="s">
        <v>2322</v>
      </c>
      <c r="BB3" s="77" t="s">
        <v>3032</v>
      </c>
      <c r="BC3" s="62" t="s">
        <v>2325</v>
      </c>
      <c r="BD3" s="77" t="s">
        <v>3031</v>
      </c>
      <c r="BE3" s="46" t="s">
        <v>2314</v>
      </c>
      <c r="BF3" s="47" t="s">
        <v>3003</v>
      </c>
      <c r="BG3" s="47" t="s">
        <v>3004</v>
      </c>
      <c r="BH3" s="49" t="s">
        <v>3007</v>
      </c>
      <c r="BI3" s="78" t="s">
        <v>3035</v>
      </c>
      <c r="BJ3" s="86" t="s">
        <v>3033</v>
      </c>
      <c r="BK3" s="78" t="s">
        <v>3030</v>
      </c>
      <c r="BL3" s="75" t="s">
        <v>3028</v>
      </c>
      <c r="BM3" s="203"/>
      <c r="BN3" s="203"/>
      <c r="BO3" s="203"/>
      <c r="BP3" s="57" t="s">
        <v>3704</v>
      </c>
      <c r="BQ3" s="58" t="s">
        <v>2901</v>
      </c>
      <c r="BR3" s="59" t="s">
        <v>2317</v>
      </c>
      <c r="BS3" s="56" t="s">
        <v>2309</v>
      </c>
      <c r="BT3" s="46" t="s">
        <v>2319</v>
      </c>
      <c r="BU3" s="46" t="s">
        <v>2320</v>
      </c>
      <c r="BV3" s="60" t="s">
        <v>2321</v>
      </c>
      <c r="BW3" s="46" t="s">
        <v>2322</v>
      </c>
      <c r="BX3" s="130" t="s">
        <v>3033</v>
      </c>
      <c r="BY3" s="130" t="s">
        <v>3028</v>
      </c>
      <c r="BZ3" s="192"/>
      <c r="CA3" s="192"/>
      <c r="CB3" s="199"/>
      <c r="CC3" s="61" t="s">
        <v>2323</v>
      </c>
      <c r="CD3" s="48" t="s">
        <v>2324</v>
      </c>
      <c r="CE3" s="56" t="s">
        <v>2309</v>
      </c>
      <c r="CF3" s="46" t="s">
        <v>2319</v>
      </c>
      <c r="CG3" s="46" t="s">
        <v>2320</v>
      </c>
      <c r="CH3" s="60" t="s">
        <v>2321</v>
      </c>
      <c r="CI3" s="46" t="s">
        <v>2322</v>
      </c>
      <c r="CJ3" s="62" t="s">
        <v>2325</v>
      </c>
      <c r="CK3" s="46" t="s">
        <v>2314</v>
      </c>
      <c r="CL3" s="130" t="s">
        <v>3003</v>
      </c>
      <c r="CM3" s="130" t="s">
        <v>3004</v>
      </c>
      <c r="CN3" s="49" t="s">
        <v>3007</v>
      </c>
      <c r="CO3" s="130" t="s">
        <v>3033</v>
      </c>
      <c r="CP3" s="130" t="s">
        <v>3028</v>
      </c>
      <c r="CQ3" s="192"/>
      <c r="CR3" s="192"/>
      <c r="CS3" s="194"/>
    </row>
    <row r="4" spans="1:97" x14ac:dyDescent="0.25">
      <c r="B4" s="8" t="s">
        <v>0</v>
      </c>
      <c r="C4" s="8">
        <v>154.21</v>
      </c>
      <c r="D4" s="27">
        <v>3.76</v>
      </c>
      <c r="E4" s="16">
        <v>4.1595499648075398</v>
      </c>
      <c r="F4" s="16">
        <v>3.7167908440000001</v>
      </c>
      <c r="G4" s="16">
        <v>3.41362269</v>
      </c>
      <c r="H4" s="16">
        <v>3.7309999999999999</v>
      </c>
      <c r="I4" s="16">
        <v>3.8186</v>
      </c>
      <c r="J4" s="16">
        <v>4.0199999999999996</v>
      </c>
      <c r="K4" s="16">
        <v>3.89</v>
      </c>
      <c r="L4" s="16">
        <v>3.65</v>
      </c>
      <c r="M4" s="73">
        <v>4.10215</v>
      </c>
      <c r="N4" s="16">
        <f t="shared" ref="N4:N67" si="0">AVERAGE(D4:M4)</f>
        <v>3.8261713498807537</v>
      </c>
      <c r="O4" s="16">
        <f>LOG10(AVERAGE(10^D4,10^E4,10^F4,10^G4,10^H4,10^I4,10^J4,10^K4,10^L4,10^M4))</f>
        <v>3.8768865786949895</v>
      </c>
      <c r="P4" s="16">
        <f t="shared" ref="P4:P67" si="1">MEDIAN(D4:M4)</f>
        <v>3.7892999999999999</v>
      </c>
      <c r="Q4" s="114">
        <v>4.008</v>
      </c>
      <c r="R4" s="113" t="s">
        <v>3029</v>
      </c>
      <c r="S4" s="18">
        <v>25.07</v>
      </c>
      <c r="T4" s="16">
        <v>66.959999999999994</v>
      </c>
      <c r="U4" s="16">
        <v>43.18</v>
      </c>
      <c r="V4" s="16">
        <v>54.58</v>
      </c>
      <c r="W4" s="16">
        <v>17.93</v>
      </c>
      <c r="X4" s="16">
        <v>38.200000000000003</v>
      </c>
      <c r="Y4" s="16">
        <v>25.7</v>
      </c>
      <c r="Z4" s="16">
        <v>42.3</v>
      </c>
      <c r="AA4" s="39">
        <v>35.732999999999997</v>
      </c>
      <c r="AB4" s="16">
        <f t="shared" ref="AB4:AB67" si="2">AVERAGE(S4,T4,U4,V4,W4,X4,Y4,Z4,AA4)</f>
        <v>38.850333333333339</v>
      </c>
      <c r="AC4" s="114">
        <f t="shared" ref="AC4:AC67" si="3">GEOMEAN(S4,T4,U4,V4,W4,X4,Y4,Z4,AA4)</f>
        <v>36.14350665357918</v>
      </c>
      <c r="AD4" s="16">
        <f t="shared" ref="AD4:AD67" si="4">MEDIAN(S4,T4,U4,V4,W4,X4,Y4,Z4,AA4)</f>
        <v>38.200000000000003</v>
      </c>
      <c r="AE4" s="16">
        <v>69.850000000000023</v>
      </c>
      <c r="AF4" s="150" t="s">
        <v>2329</v>
      </c>
      <c r="AG4" s="98">
        <f t="shared" ref="AG4:AG67" si="5">IF(ISNUMBER(AE4),AE4,T4)</f>
        <v>69.850000000000023</v>
      </c>
      <c r="AH4" s="18">
        <v>7.3499999999999998E-3</v>
      </c>
      <c r="AI4" s="16">
        <v>3.0385866241934699E-2</v>
      </c>
      <c r="AJ4" s="16">
        <v>1.1481536214968826E-2</v>
      </c>
      <c r="AK4" s="16">
        <v>7.5857757502918358E-2</v>
      </c>
      <c r="AL4" s="16">
        <v>6.4565422903465513E-4</v>
      </c>
      <c r="AM4" s="16">
        <v>7.4131024130091731E-4</v>
      </c>
      <c r="AN4" s="94">
        <v>0.18</v>
      </c>
      <c r="AO4" s="39">
        <v>1.7250700000000001E-2</v>
      </c>
      <c r="AP4" s="16">
        <f t="shared" ref="AP4:AP67" si="6">AVERAGE($AH4:$AM4,$AN4,$AO4)</f>
        <v>4.0464103053769677E-2</v>
      </c>
      <c r="AQ4" s="114">
        <f t="shared" ref="AQ4:AQ67" si="7">GEOMEAN($AH4:$AM4,$AN4,$AO4)</f>
        <v>1.1419044714630231E-2</v>
      </c>
      <c r="AR4" s="16">
        <f t="shared" ref="AR4:AR67" si="8">MEDIAN($AH4:$AM4,$AN4,$AO4)</f>
        <v>1.4366118107484414E-2</v>
      </c>
      <c r="AS4" s="114" t="s">
        <v>2891</v>
      </c>
      <c r="AT4" s="156"/>
      <c r="AU4" s="18">
        <v>13.64</v>
      </c>
      <c r="AV4" s="16">
        <v>9.9723000000000006</v>
      </c>
      <c r="AW4" s="16">
        <v>6.8953050070669697</v>
      </c>
      <c r="AX4" s="16">
        <v>4.96</v>
      </c>
      <c r="AY4" s="16">
        <v>53.54</v>
      </c>
      <c r="AZ4" s="16">
        <v>1.85</v>
      </c>
      <c r="BA4" s="16">
        <v>1.26</v>
      </c>
      <c r="BB4" s="68">
        <v>-3.81</v>
      </c>
      <c r="BC4" s="16">
        <f>1000*$C4*10^BB4</f>
        <v>23.884301080249351</v>
      </c>
      <c r="BD4" s="67">
        <v>-4.38</v>
      </c>
      <c r="BE4" s="16">
        <f>1000*$C4*10^BD4</f>
        <v>6.4285427624960363</v>
      </c>
      <c r="BF4" s="16">
        <v>15.1</v>
      </c>
      <c r="BG4" s="16">
        <v>14.1</v>
      </c>
      <c r="BH4" s="16">
        <v>14.4</v>
      </c>
      <c r="BI4" s="68">
        <v>1.1900000000000001E-4</v>
      </c>
      <c r="BJ4" s="94">
        <f>IF(ISNUMBER(BI4),1000*$C4*BI4,"")</f>
        <v>18.350989999999999</v>
      </c>
      <c r="BK4" s="68">
        <v>3.5914999999999997E-5</v>
      </c>
      <c r="BL4" s="16">
        <f>1000*$C4*BK4</f>
        <v>5.5384521499999995</v>
      </c>
      <c r="BM4" s="16">
        <f>AVERAGE($AU4,$AV4,$AW4,$AX4,$AY4,$AZ4,$BA4,$BC4,$BE4,$BF4,$BG4,$BH4,$BJ4,$BL4)</f>
        <v>13.565706499986598</v>
      </c>
      <c r="BN4" s="114">
        <f>GEOMEAN($AU4,$AV4,$AW4,$AX4,$AY4,$AZ4,$BA4,$BC4,$BE4,$BF4,$BG4,$BH4,$BJ4,$BL4)</f>
        <v>9.12565558877988</v>
      </c>
      <c r="BO4" s="16">
        <f>MEDIAN($AU4,$AV4,$AW4,$AX4,$AY4,$AZ4,$BA4,$BC4,$BE4,$BF4,$BG4,$BH4,$BJ4,$BL4)</f>
        <v>11.806150000000001</v>
      </c>
      <c r="BP4" s="114" t="s">
        <v>2891</v>
      </c>
      <c r="BQ4" s="98"/>
      <c r="BR4" s="132">
        <f t="shared" ref="BR4:BR67" si="9">LOG(AH4)</f>
        <v>-2.1337126609158052</v>
      </c>
      <c r="BS4" s="96">
        <f t="shared" ref="BS4:BS67" si="10">LOG(AI4)</f>
        <v>-1.5173283782493698</v>
      </c>
      <c r="BT4" s="96">
        <f t="shared" ref="BT4:BT67" si="11">LOG(AJ4)</f>
        <v>-1.94</v>
      </c>
      <c r="BU4" s="96">
        <f t="shared" ref="BU4:BU67" si="12">LOG(AK4)</f>
        <v>-1.1200000000000001</v>
      </c>
      <c r="BV4" s="96">
        <f t="shared" ref="BV4:BV67" si="13">LOG(AL4)</f>
        <v>-3.1900000000000004</v>
      </c>
      <c r="BW4" s="96">
        <f t="shared" ref="BW4:BW67" si="14">LOG(AM4)</f>
        <v>-3.1300000000000003</v>
      </c>
      <c r="BX4" s="96">
        <f t="shared" ref="BX4:BX67" si="15">IF(ISNUMBER(AN4),LOG(AN4),"N/A")</f>
        <v>-0.74472749489669399</v>
      </c>
      <c r="BY4" s="96">
        <f t="shared" ref="BY4:BY67" si="16">LOG(AO4)</f>
        <v>-1.7631932774040833</v>
      </c>
      <c r="BZ4" s="96">
        <f t="shared" ref="BZ4:BZ67" si="17">AVERAGE(BR4:BY4)</f>
        <v>-1.9423702264332441</v>
      </c>
      <c r="CA4" s="96">
        <f t="shared" ref="CA4:CA67" si="18">MEDIAN(BR4:BY4)</f>
        <v>-1.8515966387020417</v>
      </c>
      <c r="CB4" s="133" t="str">
        <f t="shared" ref="CB4:CB67" si="19">IF(ISNUMBER(AS4),LOG(AS4),AS4)</f>
        <v>---</v>
      </c>
      <c r="CC4" s="132">
        <f t="shared" ref="CC4:CC67" si="20">LOG(AU4)</f>
        <v>1.1348143703204601</v>
      </c>
      <c r="CD4" s="96">
        <f t="shared" ref="CD4:CD67" si="21">LOG(AV4)</f>
        <v>0.99879533505283469</v>
      </c>
      <c r="CE4" s="96">
        <f t="shared" ref="CE4:CE67" si="22">LOG(AW4)</f>
        <v>0.83855348152802522</v>
      </c>
      <c r="CF4" s="96">
        <f t="shared" ref="CF4:CF67" si="23">LOG(AX4)</f>
        <v>0.69548167649019743</v>
      </c>
      <c r="CG4" s="96">
        <f t="shared" ref="CG4:CG67" si="24">LOG(AY4)</f>
        <v>1.7286783668509138</v>
      </c>
      <c r="CH4" s="96">
        <f t="shared" ref="CH4:CH67" si="25">IF(ISNUMBER(AZ4),LOG(AZ4),"N/A")</f>
        <v>0.26717172840301384</v>
      </c>
      <c r="CI4" s="96">
        <f t="shared" ref="CI4:CI67" si="26">LOG(BA4)</f>
        <v>0.10037054511756291</v>
      </c>
      <c r="CJ4" s="96">
        <f t="shared" ref="CJ4:CJ67" si="27">LOG(BC4)</f>
        <v>1.378112537165024</v>
      </c>
      <c r="CK4" s="96">
        <f t="shared" ref="CK4:CK67" si="28">LOG(BE4)</f>
        <v>0.80811253716502407</v>
      </c>
      <c r="CL4" s="96">
        <f t="shared" ref="CL4:CL67" si="29">LOG(BF4)</f>
        <v>1.1789769472931695</v>
      </c>
      <c r="CM4" s="96">
        <f t="shared" ref="CM4:CM67" si="30">LOG(BG4)</f>
        <v>1.1492191126553799</v>
      </c>
      <c r="CN4" s="96">
        <f t="shared" ref="CN4:CN67" si="31">LOG(BH4)</f>
        <v>1.1583624920952498</v>
      </c>
      <c r="CO4" s="96">
        <f t="shared" ref="CO4:CO67" si="32">IF(ISNUMBER(BJ4),LOG(BJ4),"N/A")</f>
        <v>1.2636594985575551</v>
      </c>
      <c r="CP4" s="96">
        <f t="shared" ref="CP4:CP67" si="33">LOG(BL4)</f>
        <v>0.74338840793434213</v>
      </c>
      <c r="CQ4" s="96">
        <f>AVERAGE(CC4:CP4)</f>
        <v>0.96026407404491088</v>
      </c>
      <c r="CR4" s="96">
        <f>MEDIAN(CC4:CP4)</f>
        <v>1.0668048526866474</v>
      </c>
      <c r="CS4" s="133" t="str">
        <f t="shared" ref="CS4:CS67" si="34">IF(ISNUMBER(BP4),LOG(BP4),BP4)</f>
        <v>---</v>
      </c>
    </row>
    <row r="5" spans="1:97" x14ac:dyDescent="0.25">
      <c r="A5" s="15" t="s">
        <v>2331</v>
      </c>
      <c r="B5" s="8" t="s">
        <v>2</v>
      </c>
      <c r="C5" s="8">
        <v>188.65</v>
      </c>
      <c r="D5" s="27">
        <v>4.4000000000000004</v>
      </c>
      <c r="E5" s="16">
        <v>4.6381417447166697</v>
      </c>
      <c r="F5" s="16">
        <v>4.354360529</v>
      </c>
      <c r="G5" s="16">
        <v>4.0701870339999999</v>
      </c>
      <c r="H5" s="16">
        <v>4.2489999999999997</v>
      </c>
      <c r="I5" s="16">
        <v>4.5918999999999999</v>
      </c>
      <c r="J5" s="16">
        <v>4.59</v>
      </c>
      <c r="K5" s="16">
        <v>4.49</v>
      </c>
      <c r="L5" s="16">
        <v>3.88</v>
      </c>
      <c r="M5" s="39">
        <v>4.5806199999999997</v>
      </c>
      <c r="N5" s="16">
        <f t="shared" si="0"/>
        <v>4.3844209307716664</v>
      </c>
      <c r="O5" s="16">
        <f t="shared" ref="O5:O68" si="35">LOG10(AVERAGE(10^D5,10^E5,10^F5,10^G5,10^H5,10^I5,10^J5,10^K5,10^L5,10^M5))</f>
        <v>4.4397032085855006</v>
      </c>
      <c r="P5" s="16">
        <f t="shared" si="1"/>
        <v>4.4450000000000003</v>
      </c>
      <c r="Q5" s="114">
        <f>AVERAGE(4.531,4.73)</f>
        <v>4.6304999999999996</v>
      </c>
      <c r="R5" s="113" t="s">
        <v>2903</v>
      </c>
      <c r="S5" s="18">
        <v>53.61</v>
      </c>
      <c r="T5" s="16">
        <v>26.08</v>
      </c>
      <c r="U5" s="16">
        <v>62.05</v>
      </c>
      <c r="V5" s="16">
        <v>21.6</v>
      </c>
      <c r="W5" s="16">
        <v>39.5</v>
      </c>
      <c r="X5" s="16">
        <v>36.700000000000003</v>
      </c>
      <c r="Y5" s="16">
        <v>33.6</v>
      </c>
      <c r="Z5" s="16">
        <v>42.3</v>
      </c>
      <c r="AA5" s="39">
        <v>44.989600000000003</v>
      </c>
      <c r="AB5" s="16">
        <f t="shared" si="2"/>
        <v>40.047733333333341</v>
      </c>
      <c r="AC5" s="114">
        <f t="shared" si="3"/>
        <v>38.212058131139059</v>
      </c>
      <c r="AD5" s="16">
        <f t="shared" si="4"/>
        <v>39.5</v>
      </c>
      <c r="AE5" s="16">
        <v>32.150000000000034</v>
      </c>
      <c r="AF5" s="149" t="s">
        <v>2329</v>
      </c>
      <c r="AG5" s="19">
        <f t="shared" si="5"/>
        <v>32.150000000000034</v>
      </c>
      <c r="AH5" s="18">
        <v>6.62E-3</v>
      </c>
      <c r="AI5" s="16">
        <v>5.9229247149349198E-3</v>
      </c>
      <c r="AJ5" s="16">
        <v>6.0255958607435718E-3</v>
      </c>
      <c r="AK5" s="16">
        <v>1.1481536214968826E-2</v>
      </c>
      <c r="AL5" s="16">
        <v>1.5135612484362072E-3</v>
      </c>
      <c r="AM5" s="16">
        <v>9.7723722095581023E-4</v>
      </c>
      <c r="AN5" s="94">
        <v>2.4299999999999999E-2</v>
      </c>
      <c r="AO5" s="39">
        <v>3.3460400000000002E-3</v>
      </c>
      <c r="AP5" s="94">
        <f t="shared" si="6"/>
        <v>7.5233619075049168E-3</v>
      </c>
      <c r="AQ5" s="114">
        <f t="shared" si="7"/>
        <v>4.8886781995550127E-3</v>
      </c>
      <c r="AR5" s="94">
        <f t="shared" si="8"/>
        <v>5.9742602878392458E-3</v>
      </c>
      <c r="AS5" s="114" t="s">
        <v>2891</v>
      </c>
      <c r="AT5" s="156"/>
      <c r="AU5" s="18">
        <v>7.0229999999999997</v>
      </c>
      <c r="AV5" s="16">
        <v>2.48</v>
      </c>
      <c r="AW5" s="16">
        <v>3.0396737201687798</v>
      </c>
      <c r="AX5" s="16">
        <v>3.63</v>
      </c>
      <c r="AY5" s="16">
        <v>10.59</v>
      </c>
      <c r="AZ5" s="16">
        <v>30.98</v>
      </c>
      <c r="BA5" s="16">
        <v>0.86</v>
      </c>
      <c r="BB5" s="68">
        <v>-4.57</v>
      </c>
      <c r="BC5" s="16">
        <f t="shared" ref="BC5:BC67" si="36">1000*$C5*10^BB5</f>
        <v>5.0775804076081137</v>
      </c>
      <c r="BD5" s="67">
        <v>-4.8899999999999997</v>
      </c>
      <c r="BE5" s="16">
        <f t="shared" ref="BE5:BE68" si="37">1000*$C5*10^BD5</f>
        <v>2.4302827792690986</v>
      </c>
      <c r="BF5" s="16">
        <v>2.66</v>
      </c>
      <c r="BG5" s="16">
        <v>3.68</v>
      </c>
      <c r="BH5" s="16">
        <v>3.94</v>
      </c>
      <c r="BI5" s="68">
        <v>3.18E-5</v>
      </c>
      <c r="BJ5" s="94">
        <f t="shared" ref="BJ5:BJ68" si="38">IF(ISNUMBER(BI5),1000*$C5*BI5,"")</f>
        <v>5.9990699999999997</v>
      </c>
      <c r="BK5" s="68">
        <v>1.37491E-5</v>
      </c>
      <c r="BL5" s="16">
        <f t="shared" ref="BL5:BL68" si="39">1000*$C5*BK5</f>
        <v>2.5937677150000003</v>
      </c>
      <c r="BM5" s="16">
        <f t="shared" ref="BM5:BM68" si="40">AVERAGE($AU5,$AV5,$AW5,$AX5,$AY5,$AZ5,$BA5,$BC5,$BE5,$BF5,$BG5,$BH5,$BJ5,$BL5)</f>
        <v>6.0702410444318557</v>
      </c>
      <c r="BN5" s="114">
        <f t="shared" ref="BN5:BN68" si="41">GEOMEAN($AU5,$AV5,$AW5,$AX5,$AY5,$AZ5,$BA5,$BC5,$BE5,$BF5,$BG5,$BH5,$BJ5,$BL5)</f>
        <v>4.1167331781274177</v>
      </c>
      <c r="BO5" s="16">
        <f t="shared" ref="BO5:BO68" si="42">MEDIAN($AU5,$AV5,$AW5,$AX5,$AY5,$AZ5,$BA5,$BC5,$BE5,$BF5,$BG5,$BH5,$BJ5,$BL5)</f>
        <v>3.6550000000000002</v>
      </c>
      <c r="BP5" s="114" t="s">
        <v>2891</v>
      </c>
      <c r="BQ5" s="98"/>
      <c r="BR5" s="18">
        <f t="shared" si="9"/>
        <v>-2.1791420105602999</v>
      </c>
      <c r="BS5" s="114">
        <f t="shared" si="10"/>
        <v>-2.2274637875508727</v>
      </c>
      <c r="BT5" s="114">
        <f t="shared" si="11"/>
        <v>-2.2200000000000002</v>
      </c>
      <c r="BU5" s="114">
        <f t="shared" si="12"/>
        <v>-1.94</v>
      </c>
      <c r="BV5" s="114">
        <f t="shared" si="13"/>
        <v>-2.8200000000000003</v>
      </c>
      <c r="BW5" s="114">
        <f t="shared" si="14"/>
        <v>-3.0100000000000002</v>
      </c>
      <c r="BX5" s="114">
        <f t="shared" si="15"/>
        <v>-1.6143937264016879</v>
      </c>
      <c r="BY5" s="114">
        <f t="shared" si="16"/>
        <v>-2.4754688715997326</v>
      </c>
      <c r="BZ5" s="114">
        <f t="shared" si="17"/>
        <v>-2.3108085495140744</v>
      </c>
      <c r="CA5" s="114">
        <f t="shared" si="18"/>
        <v>-2.2237318937754367</v>
      </c>
      <c r="CB5" s="98" t="str">
        <f t="shared" si="19"/>
        <v>---</v>
      </c>
      <c r="CC5" s="18">
        <f t="shared" si="20"/>
        <v>0.84652266841628676</v>
      </c>
      <c r="CD5" s="114">
        <f t="shared" si="21"/>
        <v>0.39445168082621629</v>
      </c>
      <c r="CE5" s="114">
        <f t="shared" si="22"/>
        <v>0.48282696876167036</v>
      </c>
      <c r="CF5" s="114">
        <f t="shared" si="23"/>
        <v>0.55990662503611255</v>
      </c>
      <c r="CG5" s="114">
        <f t="shared" si="24"/>
        <v>1.024895960107485</v>
      </c>
      <c r="CH5" s="114">
        <f t="shared" si="25"/>
        <v>1.4910814134231871</v>
      </c>
      <c r="CI5" s="114">
        <f t="shared" si="26"/>
        <v>-6.5501548756432285E-2</v>
      </c>
      <c r="CJ5" s="114">
        <f t="shared" si="27"/>
        <v>0.70565680953701326</v>
      </c>
      <c r="CK5" s="114">
        <f t="shared" si="28"/>
        <v>0.38565680953701459</v>
      </c>
      <c r="CL5" s="114">
        <f t="shared" si="29"/>
        <v>0.42488163663106698</v>
      </c>
      <c r="CM5" s="114">
        <f t="shared" si="30"/>
        <v>0.56584781867351763</v>
      </c>
      <c r="CN5" s="114">
        <f t="shared" si="31"/>
        <v>0.59549622182557416</v>
      </c>
      <c r="CO5" s="114">
        <f t="shared" si="32"/>
        <v>0.778083929521447</v>
      </c>
      <c r="CP5" s="114">
        <f t="shared" si="33"/>
        <v>0.41393108022502545</v>
      </c>
      <c r="CQ5" s="114">
        <f>AVERAGE(CC5:CP5)</f>
        <v>0.61455271955465596</v>
      </c>
      <c r="CR5" s="114">
        <f>MEDIAN(CC5:CP5)</f>
        <v>0.56287722185481504</v>
      </c>
      <c r="CS5" s="98" t="str">
        <f t="shared" si="34"/>
        <v>---</v>
      </c>
    </row>
    <row r="6" spans="1:97" x14ac:dyDescent="0.25">
      <c r="A6" s="15" t="s">
        <v>2332</v>
      </c>
      <c r="B6" s="8" t="s">
        <v>4</v>
      </c>
      <c r="C6" s="8">
        <v>188.65</v>
      </c>
      <c r="D6" s="27">
        <v>4.4000000000000004</v>
      </c>
      <c r="E6" s="16">
        <v>4.5811639358770204</v>
      </c>
      <c r="F6" s="16">
        <v>4.354360529</v>
      </c>
      <c r="G6" s="16">
        <v>4.0701870339999999</v>
      </c>
      <c r="H6" s="16">
        <v>4.2489999999999997</v>
      </c>
      <c r="I6" s="16">
        <v>4.6092000000000004</v>
      </c>
      <c r="J6" s="16">
        <v>4.57</v>
      </c>
      <c r="K6" s="16">
        <v>4.62</v>
      </c>
      <c r="L6" s="16">
        <v>4.12</v>
      </c>
      <c r="M6" s="39">
        <v>4.6479900000000001</v>
      </c>
      <c r="N6" s="16">
        <f t="shared" si="0"/>
        <v>4.4221901498877019</v>
      </c>
      <c r="O6" s="16">
        <f t="shared" si="35"/>
        <v>4.4661215250517063</v>
      </c>
      <c r="P6" s="16">
        <f t="shared" si="1"/>
        <v>4.4850000000000003</v>
      </c>
      <c r="Q6" s="16" t="s">
        <v>2891</v>
      </c>
      <c r="R6" s="114"/>
      <c r="S6" s="18">
        <v>53.61</v>
      </c>
      <c r="T6" s="16">
        <v>36.700000000000003</v>
      </c>
      <c r="U6" s="16">
        <v>62.05</v>
      </c>
      <c r="V6" s="16">
        <v>27.93</v>
      </c>
      <c r="W6" s="16">
        <v>70.77</v>
      </c>
      <c r="X6" s="16">
        <v>55.7</v>
      </c>
      <c r="Y6" s="16">
        <v>48.1</v>
      </c>
      <c r="Z6" s="16">
        <v>40.9</v>
      </c>
      <c r="AA6" s="39">
        <v>45.0824</v>
      </c>
      <c r="AB6" s="16">
        <f t="shared" si="2"/>
        <v>48.982488888888888</v>
      </c>
      <c r="AC6" s="114">
        <f t="shared" si="3"/>
        <v>47.330918552041013</v>
      </c>
      <c r="AD6" s="16">
        <f t="shared" si="4"/>
        <v>48.1</v>
      </c>
      <c r="AE6" s="16">
        <v>17</v>
      </c>
      <c r="AF6" s="150" t="s">
        <v>2760</v>
      </c>
      <c r="AG6" s="19">
        <f t="shared" si="5"/>
        <v>17</v>
      </c>
      <c r="AH6" s="18">
        <v>4.4299999999999999E-3</v>
      </c>
      <c r="AI6" s="16">
        <v>4.1633924189069501E-3</v>
      </c>
      <c r="AJ6" s="16">
        <v>6.4565422903465524E-3</v>
      </c>
      <c r="AK6" s="16">
        <v>1.1481536214968826E-2</v>
      </c>
      <c r="AL6" s="16">
        <v>7.244359600749894E-3</v>
      </c>
      <c r="AM6" s="16">
        <v>9.7723722095581023E-4</v>
      </c>
      <c r="AN6" s="94">
        <v>2.1100000000000001E-2</v>
      </c>
      <c r="AO6" s="39">
        <v>4.4401099999999997E-3</v>
      </c>
      <c r="AP6" s="94">
        <f t="shared" si="6"/>
        <v>7.536647218241003E-3</v>
      </c>
      <c r="AQ6" s="114">
        <f t="shared" si="7"/>
        <v>5.5550875411862323E-3</v>
      </c>
      <c r="AR6" s="94">
        <f t="shared" si="8"/>
        <v>5.448326145173276E-3</v>
      </c>
      <c r="AS6" s="114" t="s">
        <v>2891</v>
      </c>
      <c r="AT6" s="156"/>
      <c r="AU6" s="18">
        <v>9.5389999999999997</v>
      </c>
      <c r="AV6" s="16">
        <v>2.48</v>
      </c>
      <c r="AW6" s="16">
        <v>3.49764536753593</v>
      </c>
      <c r="AX6" s="16">
        <v>1.33</v>
      </c>
      <c r="AY6" s="16">
        <v>10.59</v>
      </c>
      <c r="AZ6" s="16">
        <v>1.84</v>
      </c>
      <c r="BA6" s="16">
        <v>0.34</v>
      </c>
      <c r="BB6" s="68">
        <v>-4.57</v>
      </c>
      <c r="BC6" s="16">
        <f t="shared" si="36"/>
        <v>5.0775804076081137</v>
      </c>
      <c r="BD6" s="67">
        <v>-4.8899999999999997</v>
      </c>
      <c r="BE6" s="16">
        <f t="shared" si="37"/>
        <v>2.4302827792690986</v>
      </c>
      <c r="BF6" s="16">
        <v>2.66</v>
      </c>
      <c r="BG6" s="16">
        <v>2.73</v>
      </c>
      <c r="BH6" s="16">
        <v>2.99</v>
      </c>
      <c r="BI6" s="68">
        <v>4.2599999999999999E-5</v>
      </c>
      <c r="BJ6" s="94">
        <f t="shared" si="38"/>
        <v>8.0364900000000006</v>
      </c>
      <c r="BK6" s="68">
        <v>1.03155E-5</v>
      </c>
      <c r="BL6" s="16">
        <f t="shared" si="39"/>
        <v>1.9460190749999999</v>
      </c>
      <c r="BM6" s="16">
        <f t="shared" si="40"/>
        <v>3.9633584021009383</v>
      </c>
      <c r="BN6" s="114">
        <f t="shared" si="41"/>
        <v>2.905464121855863</v>
      </c>
      <c r="BO6" s="16">
        <f t="shared" si="42"/>
        <v>2.6950000000000003</v>
      </c>
      <c r="BP6" s="114" t="s">
        <v>2891</v>
      </c>
      <c r="BQ6" s="98"/>
      <c r="BR6" s="18">
        <f t="shared" si="9"/>
        <v>-2.3535962737769305</v>
      </c>
      <c r="BS6" s="114">
        <f t="shared" si="10"/>
        <v>-2.3805526529292345</v>
      </c>
      <c r="BT6" s="114">
        <f t="shared" si="11"/>
        <v>-2.1900000000000004</v>
      </c>
      <c r="BU6" s="114">
        <f t="shared" si="12"/>
        <v>-1.94</v>
      </c>
      <c r="BV6" s="114">
        <f t="shared" si="13"/>
        <v>-2.1400000000000006</v>
      </c>
      <c r="BW6" s="114">
        <f t="shared" si="14"/>
        <v>-3.0100000000000002</v>
      </c>
      <c r="BX6" s="114">
        <f t="shared" si="15"/>
        <v>-1.6757175447023074</v>
      </c>
      <c r="BY6" s="114">
        <f t="shared" si="16"/>
        <v>-2.3526062704706856</v>
      </c>
      <c r="BZ6" s="114">
        <f t="shared" si="17"/>
        <v>-2.2553090927348949</v>
      </c>
      <c r="CA6" s="114">
        <f t="shared" si="18"/>
        <v>-2.271303135235343</v>
      </c>
      <c r="CB6" s="98" t="str">
        <f t="shared" si="19"/>
        <v>---</v>
      </c>
      <c r="CC6" s="18">
        <f t="shared" si="20"/>
        <v>0.97950284878740124</v>
      </c>
      <c r="CD6" s="114">
        <f t="shared" si="21"/>
        <v>0.39445168082621629</v>
      </c>
      <c r="CE6" s="114">
        <f t="shared" si="22"/>
        <v>0.54377577348745232</v>
      </c>
      <c r="CF6" s="114">
        <f t="shared" si="23"/>
        <v>0.12385164096708581</v>
      </c>
      <c r="CG6" s="114">
        <f t="shared" si="24"/>
        <v>1.024895960107485</v>
      </c>
      <c r="CH6" s="114">
        <f t="shared" si="25"/>
        <v>0.26481782300953649</v>
      </c>
      <c r="CI6" s="114">
        <f t="shared" si="26"/>
        <v>-0.46852108295774486</v>
      </c>
      <c r="CJ6" s="114">
        <f t="shared" si="27"/>
        <v>0.70565680953701326</v>
      </c>
      <c r="CK6" s="114">
        <f t="shared" si="28"/>
        <v>0.38565680953701459</v>
      </c>
      <c r="CL6" s="114">
        <f t="shared" si="29"/>
        <v>0.42488163663106698</v>
      </c>
      <c r="CM6" s="114">
        <f t="shared" si="30"/>
        <v>0.43616264704075602</v>
      </c>
      <c r="CN6" s="114">
        <f t="shared" si="31"/>
        <v>0.47567118832442967</v>
      </c>
      <c r="CO6" s="114">
        <f t="shared" si="32"/>
        <v>0.90506640863973331</v>
      </c>
      <c r="CP6" s="114">
        <f t="shared" si="33"/>
        <v>0.28914709293471808</v>
      </c>
      <c r="CQ6" s="114">
        <f t="shared" ref="CQ6:CQ69" si="43">AVERAGE(CC6:CP6)</f>
        <v>0.46321551691944035</v>
      </c>
      <c r="CR6" s="114">
        <f t="shared" ref="CR6:CR69" si="44">MEDIAN(CC6:CP6)</f>
        <v>0.43052214183591153</v>
      </c>
      <c r="CS6" s="98" t="str">
        <f t="shared" si="34"/>
        <v>---</v>
      </c>
    </row>
    <row r="7" spans="1:97" x14ac:dyDescent="0.25">
      <c r="A7" s="15" t="s">
        <v>2333</v>
      </c>
      <c r="B7" s="8" t="s">
        <v>6</v>
      </c>
      <c r="C7" s="8">
        <v>188.65</v>
      </c>
      <c r="D7" s="27">
        <v>4.4000000000000004</v>
      </c>
      <c r="E7" s="16">
        <v>4.5868357972119904</v>
      </c>
      <c r="F7" s="16">
        <v>4.354360529</v>
      </c>
      <c r="G7" s="16">
        <v>4.0701870339999999</v>
      </c>
      <c r="H7" s="16">
        <v>4.2489999999999997</v>
      </c>
      <c r="I7" s="16">
        <v>4.6100000000000003</v>
      </c>
      <c r="J7" s="16">
        <v>4.57</v>
      </c>
      <c r="K7" s="16">
        <v>4.62</v>
      </c>
      <c r="L7" s="16">
        <v>4.08</v>
      </c>
      <c r="M7" s="39">
        <v>4.6498799999999996</v>
      </c>
      <c r="N7" s="16">
        <f t="shared" si="0"/>
        <v>4.419026336021199</v>
      </c>
      <c r="O7" s="16">
        <f t="shared" si="35"/>
        <v>4.4655422053484939</v>
      </c>
      <c r="P7" s="16">
        <f t="shared" si="1"/>
        <v>4.4850000000000003</v>
      </c>
      <c r="Q7" s="16" t="s">
        <v>2891</v>
      </c>
      <c r="R7" s="114"/>
      <c r="S7" s="18">
        <v>53.61</v>
      </c>
      <c r="T7" s="16">
        <v>73.349999999999994</v>
      </c>
      <c r="U7" s="16">
        <v>62.05</v>
      </c>
      <c r="V7" s="16">
        <v>77.05</v>
      </c>
      <c r="W7" s="16">
        <v>77.7</v>
      </c>
      <c r="X7" s="16">
        <v>56.9</v>
      </c>
      <c r="Y7" s="16">
        <v>48.1</v>
      </c>
      <c r="Z7" s="16">
        <v>69.2</v>
      </c>
      <c r="AA7" s="39">
        <v>45.208599999999997</v>
      </c>
      <c r="AB7" s="16">
        <f t="shared" si="2"/>
        <v>62.574288888888901</v>
      </c>
      <c r="AC7" s="114">
        <f t="shared" si="3"/>
        <v>61.457372012875233</v>
      </c>
      <c r="AD7" s="16">
        <f t="shared" si="4"/>
        <v>62.05</v>
      </c>
      <c r="AE7" s="16">
        <v>78.400000000000006</v>
      </c>
      <c r="AF7" s="150" t="s">
        <v>2760</v>
      </c>
      <c r="AG7" s="19">
        <f t="shared" si="5"/>
        <v>78.400000000000006</v>
      </c>
      <c r="AH7" s="18">
        <v>8.83E-4</v>
      </c>
      <c r="AI7" s="16">
        <v>2.3106495717495502E-3</v>
      </c>
      <c r="AJ7" s="16">
        <v>7.0794578438413795E-3</v>
      </c>
      <c r="AK7" s="16">
        <v>1.1481536214968826E-2</v>
      </c>
      <c r="AL7" s="16">
        <v>7.244359600749894E-3</v>
      </c>
      <c r="AM7" s="16">
        <v>9.7723722095581023E-4</v>
      </c>
      <c r="AN7" s="94">
        <v>0.107</v>
      </c>
      <c r="AO7" s="39">
        <v>4.6408500000000002E-3</v>
      </c>
      <c r="AP7" s="94">
        <f t="shared" si="6"/>
        <v>1.7702136306533181E-2</v>
      </c>
      <c r="AQ7" s="114">
        <f t="shared" si="7"/>
        <v>5.2566554557230399E-3</v>
      </c>
      <c r="AR7" s="94">
        <f t="shared" si="8"/>
        <v>5.8601539219206899E-3</v>
      </c>
      <c r="AS7" s="114">
        <v>1.5463782638490727E-3</v>
      </c>
      <c r="AT7" s="156" t="s">
        <v>2914</v>
      </c>
      <c r="AU7" s="18">
        <v>2.88</v>
      </c>
      <c r="AV7" s="16">
        <v>2.48</v>
      </c>
      <c r="AW7" s="16">
        <v>2.0159583978726698</v>
      </c>
      <c r="AX7" s="16">
        <v>0.71</v>
      </c>
      <c r="AY7" s="16">
        <v>10.59</v>
      </c>
      <c r="AZ7" s="16">
        <v>1.22</v>
      </c>
      <c r="BA7" s="16">
        <v>0.16</v>
      </c>
      <c r="BB7" s="68">
        <v>-4.57</v>
      </c>
      <c r="BC7" s="16">
        <f t="shared" si="36"/>
        <v>5.0775804076081137</v>
      </c>
      <c r="BD7" s="67">
        <v>-4.8899999999999997</v>
      </c>
      <c r="BE7" s="16">
        <f t="shared" si="37"/>
        <v>2.4302827792690986</v>
      </c>
      <c r="BF7" s="16">
        <v>2.73</v>
      </c>
      <c r="BG7" s="16">
        <v>2.73</v>
      </c>
      <c r="BH7" s="16">
        <v>2.99</v>
      </c>
      <c r="BI7" s="68">
        <v>2.6699999999999998E-5</v>
      </c>
      <c r="BJ7" s="94">
        <f t="shared" si="38"/>
        <v>5.0369549999999998</v>
      </c>
      <c r="BK7" s="68">
        <v>9.9489200000000003E-6</v>
      </c>
      <c r="BL7" s="16">
        <f t="shared" si="39"/>
        <v>1.876863758</v>
      </c>
      <c r="BM7" s="16">
        <f t="shared" si="40"/>
        <v>3.0662600244821343</v>
      </c>
      <c r="BN7" s="114">
        <f t="shared" si="41"/>
        <v>2.1805306638838635</v>
      </c>
      <c r="BO7" s="16">
        <f t="shared" si="42"/>
        <v>2.605</v>
      </c>
      <c r="BP7" s="114">
        <v>1.4219086026996306</v>
      </c>
      <c r="BQ7" s="156" t="s">
        <v>3919</v>
      </c>
      <c r="BR7" s="18">
        <f t="shared" si="9"/>
        <v>-3.0540392964224314</v>
      </c>
      <c r="BS7" s="114">
        <f t="shared" si="10"/>
        <v>-2.6362659137139786</v>
      </c>
      <c r="BT7" s="114">
        <f t="shared" si="11"/>
        <v>-2.15</v>
      </c>
      <c r="BU7" s="114">
        <f t="shared" si="12"/>
        <v>-1.94</v>
      </c>
      <c r="BV7" s="114">
        <f t="shared" si="13"/>
        <v>-2.1400000000000006</v>
      </c>
      <c r="BW7" s="114">
        <f t="shared" si="14"/>
        <v>-3.0100000000000002</v>
      </c>
      <c r="BX7" s="114">
        <f t="shared" si="15"/>
        <v>-0.97061622231479039</v>
      </c>
      <c r="BY7" s="114">
        <f t="shared" si="16"/>
        <v>-2.3334024684749708</v>
      </c>
      <c r="BZ7" s="114">
        <f t="shared" si="17"/>
        <v>-2.2792904876157714</v>
      </c>
      <c r="CA7" s="114">
        <f t="shared" si="18"/>
        <v>-2.2417012342374854</v>
      </c>
      <c r="CB7" s="98">
        <f t="shared" si="19"/>
        <v>-2.8106842634523108</v>
      </c>
      <c r="CC7" s="18">
        <f t="shared" si="20"/>
        <v>0.45939248775923086</v>
      </c>
      <c r="CD7" s="114">
        <f t="shared" si="21"/>
        <v>0.39445168082621629</v>
      </c>
      <c r="CE7" s="114">
        <f t="shared" si="22"/>
        <v>0.30448156559057177</v>
      </c>
      <c r="CF7" s="114">
        <f t="shared" si="23"/>
        <v>-0.14874165128092473</v>
      </c>
      <c r="CG7" s="114">
        <f t="shared" si="24"/>
        <v>1.024895960107485</v>
      </c>
      <c r="CH7" s="114">
        <f t="shared" si="25"/>
        <v>8.6359830674748214E-2</v>
      </c>
      <c r="CI7" s="114">
        <f t="shared" si="26"/>
        <v>-0.79588001734407521</v>
      </c>
      <c r="CJ7" s="114">
        <f t="shared" si="27"/>
        <v>0.70565680953701326</v>
      </c>
      <c r="CK7" s="114">
        <f t="shared" si="28"/>
        <v>0.38565680953701459</v>
      </c>
      <c r="CL7" s="114">
        <f t="shared" si="29"/>
        <v>0.43616264704075602</v>
      </c>
      <c r="CM7" s="114">
        <f t="shared" si="30"/>
        <v>0.43616264704075602</v>
      </c>
      <c r="CN7" s="114">
        <f t="shared" si="31"/>
        <v>0.47567118832442967</v>
      </c>
      <c r="CO7" s="114">
        <f t="shared" si="32"/>
        <v>0.7021680709015895</v>
      </c>
      <c r="CP7" s="114">
        <f t="shared" si="33"/>
        <v>0.27343274822267666</v>
      </c>
      <c r="CQ7" s="114">
        <f t="shared" si="43"/>
        <v>0.33856219835267776</v>
      </c>
      <c r="CR7" s="114">
        <f t="shared" si="44"/>
        <v>0.41530716393348616</v>
      </c>
      <c r="CS7" s="98">
        <f t="shared" si="34"/>
        <v>0.15287168175318044</v>
      </c>
    </row>
    <row r="8" spans="1:97" x14ac:dyDescent="0.25">
      <c r="A8" s="15" t="s">
        <v>2334</v>
      </c>
      <c r="B8" s="8" t="s">
        <v>8</v>
      </c>
      <c r="C8" s="8">
        <v>223.1</v>
      </c>
      <c r="D8" s="27">
        <v>5.05</v>
      </c>
      <c r="E8" s="16">
        <v>5.1677016029365799</v>
      </c>
      <c r="F8" s="16">
        <v>4.9919302139999999</v>
      </c>
      <c r="G8" s="16">
        <v>4.7267513780000003</v>
      </c>
      <c r="H8" s="16">
        <v>4.7670000000000003</v>
      </c>
      <c r="I8" s="16">
        <v>5.0679999999999996</v>
      </c>
      <c r="J8" s="16">
        <v>5.15</v>
      </c>
      <c r="K8" s="16">
        <v>5.0199999999999996</v>
      </c>
      <c r="L8" s="16">
        <v>4.3899999999999997</v>
      </c>
      <c r="M8" s="39">
        <v>5.0137200000000002</v>
      </c>
      <c r="N8" s="16">
        <f t="shared" si="0"/>
        <v>4.9345103194936577</v>
      </c>
      <c r="O8" s="16">
        <f t="shared" si="35"/>
        <v>4.982246884633307</v>
      </c>
      <c r="P8" s="16">
        <f t="shared" si="1"/>
        <v>5.0168599999999994</v>
      </c>
      <c r="Q8" s="16">
        <v>4.9649999999999999</v>
      </c>
      <c r="R8" s="113" t="s">
        <v>3029</v>
      </c>
      <c r="S8" s="18">
        <v>81.47</v>
      </c>
      <c r="T8" s="16">
        <v>30.56</v>
      </c>
      <c r="U8" s="16">
        <v>80.930000000000007</v>
      </c>
      <c r="V8" s="16">
        <v>40.93</v>
      </c>
      <c r="W8" s="16">
        <v>26.33</v>
      </c>
      <c r="X8" s="16">
        <v>53.1</v>
      </c>
      <c r="Y8" s="16">
        <v>48.2</v>
      </c>
      <c r="Z8" s="16">
        <v>74.5</v>
      </c>
      <c r="AA8" s="39">
        <v>81.921700000000001</v>
      </c>
      <c r="AB8" s="16">
        <f t="shared" si="2"/>
        <v>57.549077777777789</v>
      </c>
      <c r="AC8" s="114">
        <f t="shared" si="3"/>
        <v>53.162519543969303</v>
      </c>
      <c r="AD8" s="16">
        <f t="shared" si="4"/>
        <v>53.1</v>
      </c>
      <c r="AE8" s="16">
        <v>61</v>
      </c>
      <c r="AF8" s="149" t="s">
        <v>2947</v>
      </c>
      <c r="AG8" s="19">
        <f t="shared" si="5"/>
        <v>61</v>
      </c>
      <c r="AH8" s="18">
        <v>3.0499999999999999E-4</v>
      </c>
      <c r="AI8" s="16">
        <v>8.1321632607678099E-4</v>
      </c>
      <c r="AJ8" s="16">
        <v>1.0232929922807533E-3</v>
      </c>
      <c r="AK8" s="16">
        <v>1.7782794100389223E-3</v>
      </c>
      <c r="AL8" s="16">
        <v>3.5481338923357528E-3</v>
      </c>
      <c r="AM8" s="16">
        <v>3.1622776601683783E-4</v>
      </c>
      <c r="AN8" s="94">
        <v>5.3699999999999998E-3</v>
      </c>
      <c r="AO8" s="39">
        <v>1.6722499999999999E-3</v>
      </c>
      <c r="AP8" s="94">
        <f t="shared" si="6"/>
        <v>1.8533000483436307E-3</v>
      </c>
      <c r="AQ8" s="114">
        <f t="shared" si="7"/>
        <v>1.2084332804973414E-3</v>
      </c>
      <c r="AR8" s="94">
        <f t="shared" si="8"/>
        <v>1.3477714961403766E-3</v>
      </c>
      <c r="AS8" s="114" t="s">
        <v>2891</v>
      </c>
      <c r="AT8" s="156"/>
      <c r="AU8" s="18">
        <v>1.621</v>
      </c>
      <c r="AV8" s="16">
        <v>0.59619</v>
      </c>
      <c r="AW8" s="16">
        <v>0.62259553246980504</v>
      </c>
      <c r="AX8" s="16">
        <v>1.36</v>
      </c>
      <c r="AY8" s="16">
        <v>2.0299999999999998</v>
      </c>
      <c r="AZ8" s="16">
        <v>0.39</v>
      </c>
      <c r="BA8" s="16">
        <v>0.49</v>
      </c>
      <c r="BB8" s="68">
        <v>-5.33</v>
      </c>
      <c r="BC8" s="16">
        <f t="shared" si="36"/>
        <v>1.0435171002117385</v>
      </c>
      <c r="BD8" s="67">
        <v>-5.82</v>
      </c>
      <c r="BE8" s="16">
        <f t="shared" si="37"/>
        <v>0.33767551452611766</v>
      </c>
      <c r="BF8" s="16">
        <v>0.499</v>
      </c>
      <c r="BG8" s="16">
        <v>1.34</v>
      </c>
      <c r="BH8" s="16">
        <v>0.93</v>
      </c>
      <c r="BI8" s="68">
        <v>3.8800000000000001E-6</v>
      </c>
      <c r="BJ8" s="94">
        <f t="shared" si="38"/>
        <v>0.86562800000000006</v>
      </c>
      <c r="BK8" s="68">
        <v>1.39286E-6</v>
      </c>
      <c r="BL8" s="16">
        <f t="shared" si="39"/>
        <v>0.31074706600000002</v>
      </c>
      <c r="BM8" s="16">
        <f t="shared" si="40"/>
        <v>0.88831094380054698</v>
      </c>
      <c r="BN8" s="114">
        <f t="shared" si="41"/>
        <v>0.75262427440776247</v>
      </c>
      <c r="BO8" s="16">
        <f t="shared" si="42"/>
        <v>0.74411176623490261</v>
      </c>
      <c r="BP8" s="114" t="s">
        <v>2891</v>
      </c>
      <c r="BQ8" s="98"/>
      <c r="BR8" s="18">
        <f t="shared" si="9"/>
        <v>-3.5157001606532141</v>
      </c>
      <c r="BS8" s="114">
        <f t="shared" si="10"/>
        <v>-3.0897939110793948</v>
      </c>
      <c r="BT8" s="114">
        <f t="shared" si="11"/>
        <v>-2.99</v>
      </c>
      <c r="BU8" s="114">
        <f t="shared" si="12"/>
        <v>-2.75</v>
      </c>
      <c r="BV8" s="114">
        <f t="shared" si="13"/>
        <v>-2.4500000000000002</v>
      </c>
      <c r="BW8" s="114">
        <f t="shared" si="14"/>
        <v>-3.5</v>
      </c>
      <c r="BX8" s="114">
        <f t="shared" si="15"/>
        <v>-2.2700257143004445</v>
      </c>
      <c r="BY8" s="114">
        <f t="shared" si="16"/>
        <v>-2.7766987953753293</v>
      </c>
      <c r="BZ8" s="114">
        <f t="shared" si="17"/>
        <v>-2.9177773226760477</v>
      </c>
      <c r="CA8" s="114">
        <f t="shared" si="18"/>
        <v>-2.883349397687665</v>
      </c>
      <c r="CB8" s="98" t="str">
        <f t="shared" si="19"/>
        <v>---</v>
      </c>
      <c r="CC8" s="18">
        <f t="shared" si="20"/>
        <v>0.20978301484851494</v>
      </c>
      <c r="CD8" s="114">
        <f t="shared" si="21"/>
        <v>-0.22461531274022353</v>
      </c>
      <c r="CE8" s="114">
        <f t="shared" si="22"/>
        <v>-0.20579399998930914</v>
      </c>
      <c r="CF8" s="114">
        <f t="shared" si="23"/>
        <v>0.13353890837021754</v>
      </c>
      <c r="CG8" s="114">
        <f t="shared" si="24"/>
        <v>0.30749603791321289</v>
      </c>
      <c r="CH8" s="114">
        <f t="shared" si="25"/>
        <v>-0.40893539297350079</v>
      </c>
      <c r="CI8" s="114">
        <f t="shared" si="26"/>
        <v>-0.30980391997148632</v>
      </c>
      <c r="CJ8" s="114">
        <f t="shared" si="27"/>
        <v>1.8499570283837447E-2</v>
      </c>
      <c r="CK8" s="114">
        <f t="shared" si="28"/>
        <v>-0.47150042971616274</v>
      </c>
      <c r="CL8" s="114">
        <f t="shared" si="29"/>
        <v>-0.30189945437661009</v>
      </c>
      <c r="CM8" s="114">
        <f t="shared" si="30"/>
        <v>0.12710479836480765</v>
      </c>
      <c r="CN8" s="114">
        <f t="shared" si="31"/>
        <v>-3.1517051446064863E-2</v>
      </c>
      <c r="CO8" s="114">
        <f t="shared" si="32"/>
        <v>-6.2668704121954993E-2</v>
      </c>
      <c r="CP8" s="114">
        <f t="shared" si="33"/>
        <v>-0.50759296317232028</v>
      </c>
      <c r="CQ8" s="114">
        <f t="shared" si="43"/>
        <v>-0.12342177848050298</v>
      </c>
      <c r="CR8" s="114">
        <f t="shared" si="44"/>
        <v>-0.13423135205563208</v>
      </c>
      <c r="CS8" s="98" t="str">
        <f t="shared" si="34"/>
        <v>---</v>
      </c>
    </row>
    <row r="9" spans="1:97" x14ac:dyDescent="0.25">
      <c r="A9" s="15" t="s">
        <v>2335</v>
      </c>
      <c r="B9" s="8" t="s">
        <v>10</v>
      </c>
      <c r="C9" s="8">
        <v>223.1</v>
      </c>
      <c r="D9" s="27">
        <v>5.05</v>
      </c>
      <c r="E9" s="16">
        <v>5.2636028966453203</v>
      </c>
      <c r="F9" s="16">
        <v>4.9919302139999999</v>
      </c>
      <c r="G9" s="16">
        <v>4.7267513780000003</v>
      </c>
      <c r="H9" s="16">
        <v>4.7670000000000003</v>
      </c>
      <c r="I9" s="16">
        <v>5.1043000000000003</v>
      </c>
      <c r="J9" s="16">
        <v>5.15</v>
      </c>
      <c r="K9" s="16">
        <v>5.04</v>
      </c>
      <c r="L9" s="16">
        <v>4</v>
      </c>
      <c r="M9" s="39">
        <v>5.1251899999999999</v>
      </c>
      <c r="N9" s="16">
        <f t="shared" si="0"/>
        <v>4.9218774488645325</v>
      </c>
      <c r="O9" s="16">
        <f t="shared" si="35"/>
        <v>5.0116068535335314</v>
      </c>
      <c r="P9" s="16">
        <f t="shared" si="1"/>
        <v>5.0449999999999999</v>
      </c>
      <c r="Q9" s="16" t="s">
        <v>2891</v>
      </c>
      <c r="R9" s="114"/>
      <c r="S9" s="18">
        <v>81.47</v>
      </c>
      <c r="T9" s="16">
        <v>33.159999999999997</v>
      </c>
      <c r="U9" s="16">
        <v>80.930000000000007</v>
      </c>
      <c r="V9" s="16">
        <v>61.54</v>
      </c>
      <c r="W9" s="16">
        <v>26.33</v>
      </c>
      <c r="X9" s="16">
        <v>52.2</v>
      </c>
      <c r="Y9" s="16">
        <v>48.2</v>
      </c>
      <c r="Z9" s="16"/>
      <c r="AA9" s="39">
        <v>85.713399999999993</v>
      </c>
      <c r="AB9" s="16">
        <f t="shared" si="2"/>
        <v>58.692924999999995</v>
      </c>
      <c r="AC9" s="114">
        <f t="shared" si="3"/>
        <v>54.373469942657394</v>
      </c>
      <c r="AD9" s="16">
        <f t="shared" si="4"/>
        <v>56.870000000000005</v>
      </c>
      <c r="AE9" s="16" t="s">
        <v>2891</v>
      </c>
      <c r="AF9" s="40"/>
      <c r="AG9" s="19">
        <f t="shared" si="5"/>
        <v>33.159999999999997</v>
      </c>
      <c r="AH9" s="18">
        <v>5.5699999999999999E-4</v>
      </c>
      <c r="AI9" s="16">
        <v>3.6558943194087102E-4</v>
      </c>
      <c r="AJ9" s="16">
        <v>1.9498445997580441E-3</v>
      </c>
      <c r="AK9" s="16">
        <v>1.7782794100389223E-3</v>
      </c>
      <c r="AL9" s="16">
        <v>1.905460717963246E-3</v>
      </c>
      <c r="AM9" s="16">
        <v>2.1877616239495499E-3</v>
      </c>
      <c r="AN9" s="94"/>
      <c r="AO9" s="39">
        <v>1.5684099999999999E-3</v>
      </c>
      <c r="AP9" s="94">
        <f t="shared" si="6"/>
        <v>1.4731922548072332E-3</v>
      </c>
      <c r="AQ9" s="114">
        <f t="shared" si="7"/>
        <v>1.2442315352844634E-3</v>
      </c>
      <c r="AR9" s="94">
        <f t="shared" si="8"/>
        <v>1.7782794100389223E-3</v>
      </c>
      <c r="AS9" s="114" t="s">
        <v>2891</v>
      </c>
      <c r="AT9" s="156"/>
      <c r="AU9" s="18">
        <v>2.7970000000000002</v>
      </c>
      <c r="AV9" s="16">
        <v>0.59619</v>
      </c>
      <c r="AW9" s="16">
        <v>0.55714366301771201</v>
      </c>
      <c r="AX9" s="16">
        <v>0.69</v>
      </c>
      <c r="AY9" s="16">
        <v>2.0299999999999998</v>
      </c>
      <c r="AZ9" s="16">
        <v>0.64</v>
      </c>
      <c r="BA9" s="16">
        <v>0.22</v>
      </c>
      <c r="BB9" s="68">
        <v>-5.33</v>
      </c>
      <c r="BC9" s="16">
        <f t="shared" si="36"/>
        <v>1.0435171002117385</v>
      </c>
      <c r="BD9" s="67">
        <v>-5.83</v>
      </c>
      <c r="BE9" s="16">
        <f t="shared" si="37"/>
        <v>0.32998908140032668</v>
      </c>
      <c r="BF9" s="16">
        <v>0.56000000000000005</v>
      </c>
      <c r="BG9" s="16">
        <v>1.25</v>
      </c>
      <c r="BH9" s="16">
        <v>0.93</v>
      </c>
      <c r="BI9" s="68">
        <v>4.5900000000000001E-6</v>
      </c>
      <c r="BJ9" s="94">
        <f t="shared" si="38"/>
        <v>1.0240290000000001</v>
      </c>
      <c r="BK9" s="68">
        <v>4.1992999999999998E-6</v>
      </c>
      <c r="BL9" s="16">
        <f t="shared" si="39"/>
        <v>0.93686382999999995</v>
      </c>
      <c r="BM9" s="16">
        <f t="shared" si="40"/>
        <v>0.97176661961641264</v>
      </c>
      <c r="BN9" s="114">
        <f t="shared" si="41"/>
        <v>0.793748518704948</v>
      </c>
      <c r="BO9" s="16">
        <f t="shared" si="42"/>
        <v>0.81</v>
      </c>
      <c r="BP9" s="114" t="s">
        <v>2891</v>
      </c>
      <c r="BQ9" s="98"/>
      <c r="BR9" s="18">
        <f t="shared" si="9"/>
        <v>-3.2541448048262711</v>
      </c>
      <c r="BS9" s="114">
        <f t="shared" si="10"/>
        <v>-3.4370063668662691</v>
      </c>
      <c r="BT9" s="114">
        <f t="shared" si="11"/>
        <v>-2.7100000000000004</v>
      </c>
      <c r="BU9" s="114">
        <f t="shared" si="12"/>
        <v>-2.75</v>
      </c>
      <c r="BV9" s="114">
        <f t="shared" si="13"/>
        <v>-2.72</v>
      </c>
      <c r="BW9" s="114">
        <f t="shared" si="14"/>
        <v>-2.6600000000000006</v>
      </c>
      <c r="BX9" s="114" t="str">
        <f t="shared" si="15"/>
        <v>N/A</v>
      </c>
      <c r="BY9" s="114">
        <f t="shared" si="16"/>
        <v>-2.8045403973518273</v>
      </c>
      <c r="BZ9" s="114">
        <f t="shared" si="17"/>
        <v>-2.9050987955777674</v>
      </c>
      <c r="CA9" s="114">
        <f t="shared" si="18"/>
        <v>-2.75</v>
      </c>
      <c r="CB9" s="98" t="str">
        <f t="shared" si="19"/>
        <v>---</v>
      </c>
      <c r="CC9" s="18">
        <f t="shared" si="20"/>
        <v>0.44669246637152726</v>
      </c>
      <c r="CD9" s="114">
        <f t="shared" si="21"/>
        <v>-0.22461531274022353</v>
      </c>
      <c r="CE9" s="114">
        <f t="shared" si="22"/>
        <v>-0.25403280480641244</v>
      </c>
      <c r="CF9" s="114">
        <f t="shared" si="23"/>
        <v>-0.16115090926274472</v>
      </c>
      <c r="CG9" s="114">
        <f t="shared" si="24"/>
        <v>0.30749603791321289</v>
      </c>
      <c r="CH9" s="114">
        <f t="shared" si="25"/>
        <v>-0.19382002601611281</v>
      </c>
      <c r="CI9" s="114">
        <f t="shared" si="26"/>
        <v>-0.65757731917779372</v>
      </c>
      <c r="CJ9" s="114">
        <f t="shared" si="27"/>
        <v>1.8499570283837447E-2</v>
      </c>
      <c r="CK9" s="114">
        <f t="shared" si="28"/>
        <v>-0.4815004297161628</v>
      </c>
      <c r="CL9" s="114">
        <f t="shared" si="29"/>
        <v>-0.25181197299379954</v>
      </c>
      <c r="CM9" s="114">
        <f t="shared" si="30"/>
        <v>9.691001300805642E-2</v>
      </c>
      <c r="CN9" s="114">
        <f t="shared" si="31"/>
        <v>-3.1517051446064863E-2</v>
      </c>
      <c r="CO9" s="114">
        <f t="shared" si="32"/>
        <v>1.0312255821099004E-2</v>
      </c>
      <c r="CP9" s="114">
        <f t="shared" si="33"/>
        <v>-2.8323527764450466E-2</v>
      </c>
      <c r="CQ9" s="114">
        <f t="shared" si="43"/>
        <v>-0.10031707218043083</v>
      </c>
      <c r="CR9" s="114">
        <f t="shared" si="44"/>
        <v>-9.6333980354404797E-2</v>
      </c>
      <c r="CS9" s="98" t="str">
        <f t="shared" si="34"/>
        <v>---</v>
      </c>
    </row>
    <row r="10" spans="1:97" x14ac:dyDescent="0.25">
      <c r="A10" s="15" t="s">
        <v>2336</v>
      </c>
      <c r="B10" s="8" t="s">
        <v>12</v>
      </c>
      <c r="C10" s="8">
        <v>223.1</v>
      </c>
      <c r="D10" s="27">
        <v>5.05</v>
      </c>
      <c r="E10" s="16">
        <v>5.0969865885141497</v>
      </c>
      <c r="F10" s="16">
        <v>4.9919302139999999</v>
      </c>
      <c r="G10" s="16">
        <v>4.7267513780000003</v>
      </c>
      <c r="H10" s="16">
        <v>4.7670000000000003</v>
      </c>
      <c r="I10" s="16">
        <v>5.0887000000000002</v>
      </c>
      <c r="J10" s="16">
        <v>5.14</v>
      </c>
      <c r="K10" s="16">
        <v>5.14</v>
      </c>
      <c r="L10" s="16">
        <v>4.49</v>
      </c>
      <c r="M10" s="39">
        <v>5.0438000000000001</v>
      </c>
      <c r="N10" s="16">
        <f t="shared" si="0"/>
        <v>4.9535168180514146</v>
      </c>
      <c r="O10" s="16">
        <f t="shared" si="35"/>
        <v>4.9944998442703437</v>
      </c>
      <c r="P10" s="16">
        <f t="shared" si="1"/>
        <v>5.0468999999999999</v>
      </c>
      <c r="Q10" s="16" t="s">
        <v>2891</v>
      </c>
      <c r="R10" s="114"/>
      <c r="S10" s="18">
        <v>81.47</v>
      </c>
      <c r="T10" s="16">
        <v>7.8</v>
      </c>
      <c r="U10" s="16">
        <v>80.930000000000007</v>
      </c>
      <c r="V10" s="16">
        <v>63.39</v>
      </c>
      <c r="W10" s="16">
        <v>26.33</v>
      </c>
      <c r="X10" s="16">
        <v>58</v>
      </c>
      <c r="Y10" s="16">
        <v>58</v>
      </c>
      <c r="Z10" s="16"/>
      <c r="AA10" s="39">
        <v>84.122399999999999</v>
      </c>
      <c r="AB10" s="16">
        <f t="shared" si="2"/>
        <v>57.505299999999991</v>
      </c>
      <c r="AC10" s="114">
        <f t="shared" si="3"/>
        <v>47.117272141803099</v>
      </c>
      <c r="AD10" s="16">
        <f t="shared" si="4"/>
        <v>60.695</v>
      </c>
      <c r="AE10" s="16" t="s">
        <v>2891</v>
      </c>
      <c r="AF10" s="40"/>
      <c r="AG10" s="19">
        <f t="shared" si="5"/>
        <v>7.8</v>
      </c>
      <c r="AH10" s="18">
        <v>6.5899999999999997E-4</v>
      </c>
      <c r="AI10" s="16">
        <v>5.8325946093613196E-4</v>
      </c>
      <c r="AJ10" s="16">
        <v>1.3489628825916523E-3</v>
      </c>
      <c r="AK10" s="16">
        <v>1.7782794100389223E-3</v>
      </c>
      <c r="AL10" s="16">
        <v>7.079457843841378E-4</v>
      </c>
      <c r="AM10" s="16">
        <v>2.1877616239495499E-3</v>
      </c>
      <c r="AN10" s="94"/>
      <c r="AO10" s="39">
        <v>1.50172E-3</v>
      </c>
      <c r="AP10" s="94">
        <f t="shared" si="6"/>
        <v>1.2524184517000564E-3</v>
      </c>
      <c r="AQ10" s="114">
        <f t="shared" si="7"/>
        <v>1.1151511556387796E-3</v>
      </c>
      <c r="AR10" s="94">
        <f t="shared" si="8"/>
        <v>1.3489628825916523E-3</v>
      </c>
      <c r="AS10" s="114" t="s">
        <v>2891</v>
      </c>
      <c r="AT10" s="156"/>
      <c r="AU10" s="18">
        <v>3.3250000000000002</v>
      </c>
      <c r="AV10" s="16">
        <v>0.59619</v>
      </c>
      <c r="AW10" s="16">
        <v>0.93910955040237598</v>
      </c>
      <c r="AX10" s="16">
        <v>0.82</v>
      </c>
      <c r="AY10" s="16">
        <v>2.0299999999999998</v>
      </c>
      <c r="AZ10" s="16">
        <v>1.35</v>
      </c>
      <c r="BA10" s="16">
        <v>0.16</v>
      </c>
      <c r="BB10" s="68">
        <v>-5.33</v>
      </c>
      <c r="BC10" s="16">
        <f t="shared" si="36"/>
        <v>1.0435171002117385</v>
      </c>
      <c r="BD10" s="67">
        <v>-5.82</v>
      </c>
      <c r="BE10" s="16">
        <f t="shared" si="37"/>
        <v>0.33767551452611766</v>
      </c>
      <c r="BF10" s="16">
        <v>0.53500000000000003</v>
      </c>
      <c r="BG10" s="16">
        <v>0.75600000000000001</v>
      </c>
      <c r="BH10" s="16">
        <v>0.75600000000000001</v>
      </c>
      <c r="BI10" s="68">
        <v>3.0899999999999997E-7</v>
      </c>
      <c r="BJ10" s="94">
        <f t="shared" si="38"/>
        <v>6.8937899999999996E-2</v>
      </c>
      <c r="BK10" s="68">
        <v>1.4013499999999999E-6</v>
      </c>
      <c r="BL10" s="16">
        <f t="shared" si="39"/>
        <v>0.31264118499999999</v>
      </c>
      <c r="BM10" s="16">
        <f t="shared" si="40"/>
        <v>0.93071937501001667</v>
      </c>
      <c r="BN10" s="114">
        <f t="shared" si="41"/>
        <v>0.63008178912040091</v>
      </c>
      <c r="BO10" s="16">
        <f t="shared" si="42"/>
        <v>0.75600000000000001</v>
      </c>
      <c r="BP10" s="114" t="s">
        <v>2891</v>
      </c>
      <c r="BQ10" s="98"/>
      <c r="BR10" s="18">
        <f t="shared" si="9"/>
        <v>-3.1811145854059903</v>
      </c>
      <c r="BS10" s="114">
        <f t="shared" si="10"/>
        <v>-3.2341382078723471</v>
      </c>
      <c r="BT10" s="114">
        <f t="shared" si="11"/>
        <v>-2.8700000000000006</v>
      </c>
      <c r="BU10" s="114">
        <f t="shared" si="12"/>
        <v>-2.75</v>
      </c>
      <c r="BV10" s="114">
        <f t="shared" si="13"/>
        <v>-3.15</v>
      </c>
      <c r="BW10" s="114">
        <f t="shared" si="14"/>
        <v>-2.6600000000000006</v>
      </c>
      <c r="BX10" s="114" t="str">
        <f t="shared" si="15"/>
        <v>N/A</v>
      </c>
      <c r="BY10" s="114">
        <f t="shared" si="16"/>
        <v>-2.8234110352351736</v>
      </c>
      <c r="BZ10" s="114">
        <f t="shared" si="17"/>
        <v>-2.9526662612162164</v>
      </c>
      <c r="CA10" s="114">
        <f t="shared" si="18"/>
        <v>-2.8700000000000006</v>
      </c>
      <c r="CB10" s="98" t="str">
        <f t="shared" si="19"/>
        <v>---</v>
      </c>
      <c r="CC10" s="18">
        <f t="shared" si="20"/>
        <v>0.52179164963912339</v>
      </c>
      <c r="CD10" s="114">
        <f t="shared" si="21"/>
        <v>-0.22461531274022353</v>
      </c>
      <c r="CE10" s="114">
        <f t="shared" si="22"/>
        <v>-2.7283742813638889E-2</v>
      </c>
      <c r="CF10" s="114">
        <f t="shared" si="23"/>
        <v>-8.6186147616283335E-2</v>
      </c>
      <c r="CG10" s="114">
        <f t="shared" si="24"/>
        <v>0.30749603791321289</v>
      </c>
      <c r="CH10" s="114">
        <f t="shared" si="25"/>
        <v>0.13033376849500614</v>
      </c>
      <c r="CI10" s="114">
        <f t="shared" si="26"/>
        <v>-0.79588001734407521</v>
      </c>
      <c r="CJ10" s="114">
        <f t="shared" si="27"/>
        <v>1.8499570283837447E-2</v>
      </c>
      <c r="CK10" s="114">
        <f t="shared" si="28"/>
        <v>-0.47150042971616274</v>
      </c>
      <c r="CL10" s="114">
        <f t="shared" si="29"/>
        <v>-0.27164621797877153</v>
      </c>
      <c r="CM10" s="114">
        <f t="shared" si="30"/>
        <v>-0.12147820449879346</v>
      </c>
      <c r="CN10" s="114">
        <f t="shared" si="31"/>
        <v>-0.12147820449879346</v>
      </c>
      <c r="CO10" s="114">
        <f t="shared" si="32"/>
        <v>-1.1615419502913276</v>
      </c>
      <c r="CP10" s="114">
        <f t="shared" si="33"/>
        <v>-0.50495381185722121</v>
      </c>
      <c r="CQ10" s="114">
        <f t="shared" si="43"/>
        <v>-0.20060307235886507</v>
      </c>
      <c r="CR10" s="114">
        <f t="shared" si="44"/>
        <v>-0.12147820449879346</v>
      </c>
      <c r="CS10" s="98" t="str">
        <f t="shared" si="34"/>
        <v>---</v>
      </c>
    </row>
    <row r="11" spans="1:97" x14ac:dyDescent="0.25">
      <c r="A11" s="15" t="s">
        <v>2337</v>
      </c>
      <c r="B11" s="8" t="s">
        <v>14</v>
      </c>
      <c r="C11" s="8">
        <v>223.1</v>
      </c>
      <c r="D11" s="27">
        <v>5.05</v>
      </c>
      <c r="E11" s="16">
        <v>5.2198858018924899</v>
      </c>
      <c r="F11" s="16">
        <v>4.9919302139999999</v>
      </c>
      <c r="G11" s="16">
        <v>4.7267513780000003</v>
      </c>
      <c r="H11" s="16">
        <v>4.7670000000000003</v>
      </c>
      <c r="I11" s="16">
        <v>5.1688000000000001</v>
      </c>
      <c r="J11" s="16">
        <v>5.14</v>
      </c>
      <c r="K11" s="16">
        <v>5.13</v>
      </c>
      <c r="L11" s="16">
        <v>4.71</v>
      </c>
      <c r="M11" s="39">
        <v>5.17638</v>
      </c>
      <c r="N11" s="16">
        <f t="shared" si="0"/>
        <v>5.0080747393892491</v>
      </c>
      <c r="O11" s="16">
        <f t="shared" si="35"/>
        <v>5.0452765035481582</v>
      </c>
      <c r="P11" s="16">
        <f t="shared" si="1"/>
        <v>5.09</v>
      </c>
      <c r="Q11" s="16" t="s">
        <v>2891</v>
      </c>
      <c r="R11" s="114"/>
      <c r="S11" s="18">
        <v>81.47</v>
      </c>
      <c r="T11" s="16">
        <v>55.73</v>
      </c>
      <c r="U11" s="16">
        <v>80.930000000000007</v>
      </c>
      <c r="V11" s="16">
        <v>73.73</v>
      </c>
      <c r="W11" s="16">
        <v>101.47</v>
      </c>
      <c r="X11" s="16">
        <v>57.7</v>
      </c>
      <c r="Y11" s="16">
        <v>58</v>
      </c>
      <c r="Z11" s="16"/>
      <c r="AA11" s="39">
        <v>83.539699999999996</v>
      </c>
      <c r="AB11" s="16">
        <f t="shared" si="2"/>
        <v>74.071212500000001</v>
      </c>
      <c r="AC11" s="114">
        <f t="shared" si="3"/>
        <v>72.562019964988067</v>
      </c>
      <c r="AD11" s="16">
        <f t="shared" si="4"/>
        <v>77.330000000000013</v>
      </c>
      <c r="AE11" s="16" t="s">
        <v>2891</v>
      </c>
      <c r="AF11" s="149"/>
      <c r="AG11" s="19">
        <f t="shared" si="5"/>
        <v>55.73</v>
      </c>
      <c r="AH11" s="18">
        <v>3.4200000000000002E-4</v>
      </c>
      <c r="AI11" s="16">
        <v>5.2521619428103701E-4</v>
      </c>
      <c r="AJ11" s="16">
        <v>1.8197008586099809E-3</v>
      </c>
      <c r="AK11" s="16">
        <v>1.7782794100389223E-3</v>
      </c>
      <c r="AL11" s="16">
        <v>2.3988329190194886E-3</v>
      </c>
      <c r="AM11" s="16">
        <v>5.1286138399136462E-4</v>
      </c>
      <c r="AN11" s="94">
        <v>9.9799999999999993E-3</v>
      </c>
      <c r="AO11" s="39">
        <v>1.5352E-3</v>
      </c>
      <c r="AP11" s="94">
        <f t="shared" si="6"/>
        <v>2.3615113457425992E-3</v>
      </c>
      <c r="AQ11" s="114">
        <f t="shared" si="7"/>
        <v>1.3488307700637847E-3</v>
      </c>
      <c r="AR11" s="94">
        <f t="shared" si="8"/>
        <v>1.6567397050194612E-3</v>
      </c>
      <c r="AS11" s="114" t="s">
        <v>2891</v>
      </c>
      <c r="AT11" s="156"/>
      <c r="AU11" s="18">
        <v>1.272</v>
      </c>
      <c r="AV11" s="16">
        <v>0.59619</v>
      </c>
      <c r="AW11" s="16">
        <v>0.56345659559974703</v>
      </c>
      <c r="AX11" s="16">
        <v>0.68</v>
      </c>
      <c r="AY11" s="16">
        <v>2.0299999999999998</v>
      </c>
      <c r="AZ11" s="16">
        <v>0.52</v>
      </c>
      <c r="BA11" s="16">
        <v>0.12</v>
      </c>
      <c r="BB11" s="68">
        <v>-5.33</v>
      </c>
      <c r="BC11" s="16">
        <f t="shared" si="36"/>
        <v>1.0435171002117385</v>
      </c>
      <c r="BD11" s="67">
        <v>-5.29</v>
      </c>
      <c r="BE11" s="16">
        <f t="shared" si="37"/>
        <v>1.1441937476847339</v>
      </c>
      <c r="BF11" s="16">
        <v>0.48799999999999999</v>
      </c>
      <c r="BG11" s="16">
        <v>0.77400000000000002</v>
      </c>
      <c r="BH11" s="16">
        <v>0.75600000000000001</v>
      </c>
      <c r="BI11" s="68">
        <v>4.8300000000000003E-6</v>
      </c>
      <c r="BJ11" s="94">
        <f t="shared" si="38"/>
        <v>1.0775730000000001</v>
      </c>
      <c r="BK11" s="68">
        <v>4.3489400000000002E-6</v>
      </c>
      <c r="BL11" s="16">
        <f t="shared" si="39"/>
        <v>0.97024851400000001</v>
      </c>
      <c r="BM11" s="16">
        <f t="shared" si="40"/>
        <v>0.85965563982115856</v>
      </c>
      <c r="BN11" s="114">
        <f t="shared" si="41"/>
        <v>0.73378133071256302</v>
      </c>
      <c r="BO11" s="16">
        <f t="shared" si="42"/>
        <v>0.76500000000000001</v>
      </c>
      <c r="BP11" s="114" t="s">
        <v>2891</v>
      </c>
      <c r="BQ11" s="98"/>
      <c r="BR11" s="18">
        <f t="shared" si="9"/>
        <v>-3.4659738939438651</v>
      </c>
      <c r="BS11" s="114">
        <f t="shared" si="10"/>
        <v>-3.2796618915344546</v>
      </c>
      <c r="BT11" s="114">
        <f t="shared" si="11"/>
        <v>-2.7400000000000007</v>
      </c>
      <c r="BU11" s="114">
        <f t="shared" si="12"/>
        <v>-2.75</v>
      </c>
      <c r="BV11" s="114">
        <f t="shared" si="13"/>
        <v>-2.6200000000000006</v>
      </c>
      <c r="BW11" s="114">
        <f t="shared" si="14"/>
        <v>-3.29</v>
      </c>
      <c r="BX11" s="114">
        <f t="shared" si="15"/>
        <v>-2.000869458712629</v>
      </c>
      <c r="BY11" s="114">
        <f t="shared" si="16"/>
        <v>-2.8138350382725847</v>
      </c>
      <c r="BZ11" s="114">
        <f t="shared" si="17"/>
        <v>-2.8700425353079422</v>
      </c>
      <c r="CA11" s="114">
        <f t="shared" si="18"/>
        <v>-2.7819175191362921</v>
      </c>
      <c r="CB11" s="98" t="str">
        <f t="shared" si="19"/>
        <v>---</v>
      </c>
      <c r="CC11" s="18">
        <f t="shared" si="20"/>
        <v>0.10448711131239508</v>
      </c>
      <c r="CD11" s="114">
        <f t="shared" si="21"/>
        <v>-0.22461531274022353</v>
      </c>
      <c r="CE11" s="114">
        <f t="shared" si="22"/>
        <v>-0.24913953306515577</v>
      </c>
      <c r="CF11" s="114">
        <f t="shared" si="23"/>
        <v>-0.16749108729376366</v>
      </c>
      <c r="CG11" s="114">
        <f t="shared" si="24"/>
        <v>0.30749603791321289</v>
      </c>
      <c r="CH11" s="114">
        <f t="shared" si="25"/>
        <v>-0.28399665636520083</v>
      </c>
      <c r="CI11" s="114">
        <f t="shared" si="26"/>
        <v>-0.92081875395237522</v>
      </c>
      <c r="CJ11" s="114">
        <f t="shared" si="27"/>
        <v>1.8499570283837447E-2</v>
      </c>
      <c r="CK11" s="114">
        <f t="shared" si="28"/>
        <v>5.8499570283837322E-2</v>
      </c>
      <c r="CL11" s="114">
        <f t="shared" si="29"/>
        <v>-0.31158017799728938</v>
      </c>
      <c r="CM11" s="114">
        <f t="shared" si="30"/>
        <v>-0.11125903931710739</v>
      </c>
      <c r="CN11" s="114">
        <f t="shared" si="31"/>
        <v>-0.12147820449879346</v>
      </c>
      <c r="CO11" s="114">
        <f t="shared" si="32"/>
        <v>3.2446701035349926E-2</v>
      </c>
      <c r="CP11" s="114">
        <f t="shared" si="33"/>
        <v>-1.3117013738263699E-2</v>
      </c>
      <c r="CQ11" s="114">
        <f t="shared" si="43"/>
        <v>-0.13443334200996715</v>
      </c>
      <c r="CR11" s="114">
        <f t="shared" si="44"/>
        <v>-0.11636862190795041</v>
      </c>
      <c r="CS11" s="98" t="str">
        <f t="shared" si="34"/>
        <v>---</v>
      </c>
    </row>
    <row r="12" spans="1:97" x14ac:dyDescent="0.25">
      <c r="A12" s="15" t="s">
        <v>2338</v>
      </c>
      <c r="B12" s="8" t="s">
        <v>16</v>
      </c>
      <c r="C12" s="8">
        <v>223.1</v>
      </c>
      <c r="D12" s="27">
        <v>5.05</v>
      </c>
      <c r="E12" s="16">
        <v>5.10265880204485</v>
      </c>
      <c r="F12" s="16">
        <v>4.9919302139999999</v>
      </c>
      <c r="G12" s="29">
        <v>4.7267513780000003</v>
      </c>
      <c r="H12" s="16">
        <v>4.7670000000000003</v>
      </c>
      <c r="I12" s="16">
        <v>5.0896999999999997</v>
      </c>
      <c r="J12" s="16">
        <v>5.14</v>
      </c>
      <c r="K12" s="16">
        <v>5.13</v>
      </c>
      <c r="L12" s="16">
        <v>4.49</v>
      </c>
      <c r="M12" s="39">
        <v>5.0469099999999996</v>
      </c>
      <c r="N12" s="16">
        <f t="shared" si="0"/>
        <v>4.9534950394044852</v>
      </c>
      <c r="O12" s="16">
        <f t="shared" si="35"/>
        <v>4.9943147017150125</v>
      </c>
      <c r="P12" s="16">
        <f t="shared" si="1"/>
        <v>5.0484549999999997</v>
      </c>
      <c r="Q12" s="16">
        <v>5.58</v>
      </c>
      <c r="R12" s="113" t="s">
        <v>2904</v>
      </c>
      <c r="S12" s="18">
        <v>81.47</v>
      </c>
      <c r="T12" s="16">
        <v>63.22</v>
      </c>
      <c r="U12" s="16">
        <v>80.930000000000007</v>
      </c>
      <c r="V12" s="16">
        <v>65.709999999999994</v>
      </c>
      <c r="W12" s="16">
        <v>96.87</v>
      </c>
      <c r="X12" s="16">
        <v>57.9</v>
      </c>
      <c r="Y12" s="16">
        <v>58</v>
      </c>
      <c r="Z12" s="16">
        <v>81.599999999999994</v>
      </c>
      <c r="AA12" s="39">
        <v>84.153499999999994</v>
      </c>
      <c r="AB12" s="16">
        <f t="shared" si="2"/>
        <v>74.428166666666655</v>
      </c>
      <c r="AC12" s="114">
        <f t="shared" si="3"/>
        <v>73.313421873862268</v>
      </c>
      <c r="AD12" s="16">
        <f t="shared" si="4"/>
        <v>80.930000000000007</v>
      </c>
      <c r="AE12" s="16">
        <v>43</v>
      </c>
      <c r="AF12" s="149" t="s">
        <v>2947</v>
      </c>
      <c r="AG12" s="19">
        <f t="shared" si="5"/>
        <v>43</v>
      </c>
      <c r="AH12" s="18">
        <v>4.5199999999999998E-4</v>
      </c>
      <c r="AI12" s="16">
        <v>4.52677342559869E-4</v>
      </c>
      <c r="AJ12" s="16">
        <v>1.4454397707459271E-3</v>
      </c>
      <c r="AK12" s="16">
        <v>1.7782794100389223E-3</v>
      </c>
      <c r="AL12" s="16">
        <v>1.174897554939528E-3</v>
      </c>
      <c r="AM12" s="16">
        <v>3.0199517204020158E-4</v>
      </c>
      <c r="AN12" s="94">
        <v>1.8499999999999999E-2</v>
      </c>
      <c r="AO12" s="39">
        <v>1.25752E-3</v>
      </c>
      <c r="AP12" s="94">
        <f t="shared" si="6"/>
        <v>3.1703511562905561E-3</v>
      </c>
      <c r="AQ12" s="114">
        <f t="shared" si="7"/>
        <v>1.2014390061594324E-3</v>
      </c>
      <c r="AR12" s="94">
        <f t="shared" si="8"/>
        <v>1.216208777469764E-3</v>
      </c>
      <c r="AS12" s="114">
        <v>6.1447321290450754E-4</v>
      </c>
      <c r="AT12" s="156" t="s">
        <v>2914</v>
      </c>
      <c r="AU12" s="18">
        <v>1.9450000000000001</v>
      </c>
      <c r="AV12" s="16">
        <v>0.59619</v>
      </c>
      <c r="AW12" s="16">
        <v>0.75694025366131501</v>
      </c>
      <c r="AX12" s="16">
        <v>0.72</v>
      </c>
      <c r="AY12" s="16">
        <v>2.0299999999999998</v>
      </c>
      <c r="AZ12" s="16">
        <v>0.91</v>
      </c>
      <c r="BA12" s="16">
        <v>0.13</v>
      </c>
      <c r="BB12" s="68">
        <v>-5.33</v>
      </c>
      <c r="BC12" s="16">
        <f t="shared" si="36"/>
        <v>1.0435171002117385</v>
      </c>
      <c r="BD12" s="67">
        <v>-5.82</v>
      </c>
      <c r="BE12" s="16">
        <f t="shared" si="37"/>
        <v>0.33767551452611766</v>
      </c>
      <c r="BF12" s="16">
        <v>0.499</v>
      </c>
      <c r="BG12" s="16">
        <v>0.77400000000000002</v>
      </c>
      <c r="BH12" s="16">
        <v>0.75600000000000001</v>
      </c>
      <c r="BI12" s="68">
        <v>9.02E-6</v>
      </c>
      <c r="BJ12" s="94">
        <f t="shared" si="38"/>
        <v>2.012362</v>
      </c>
      <c r="BK12" s="68">
        <v>2.6521099999999998E-6</v>
      </c>
      <c r="BL12" s="16">
        <f t="shared" si="39"/>
        <v>0.59168574099999993</v>
      </c>
      <c r="BM12" s="16">
        <f t="shared" si="40"/>
        <v>0.93588361495708361</v>
      </c>
      <c r="BN12" s="114">
        <f t="shared" si="41"/>
        <v>0.75228316798664963</v>
      </c>
      <c r="BO12" s="16">
        <f t="shared" si="42"/>
        <v>0.75647012683065751</v>
      </c>
      <c r="BP12" s="114">
        <v>1.0488424390575157</v>
      </c>
      <c r="BQ12" s="156" t="s">
        <v>3919</v>
      </c>
      <c r="BR12" s="18">
        <f t="shared" si="9"/>
        <v>-3.344861565188618</v>
      </c>
      <c r="BS12" s="114">
        <f t="shared" si="10"/>
        <v>-3.3442112423005841</v>
      </c>
      <c r="BT12" s="114">
        <f t="shared" si="11"/>
        <v>-2.8400000000000003</v>
      </c>
      <c r="BU12" s="114">
        <f t="shared" si="12"/>
        <v>-2.75</v>
      </c>
      <c r="BV12" s="114">
        <f t="shared" si="13"/>
        <v>-2.9300000000000006</v>
      </c>
      <c r="BW12" s="114">
        <f t="shared" si="14"/>
        <v>-3.52</v>
      </c>
      <c r="BX12" s="114">
        <f t="shared" si="15"/>
        <v>-1.7328282715969863</v>
      </c>
      <c r="BY12" s="114">
        <f t="shared" si="16"/>
        <v>-2.9004850990588613</v>
      </c>
      <c r="BZ12" s="114">
        <f t="shared" si="17"/>
        <v>-2.9202982722681314</v>
      </c>
      <c r="CA12" s="114">
        <f t="shared" si="18"/>
        <v>-2.915242549529431</v>
      </c>
      <c r="CB12" s="98">
        <f t="shared" si="19"/>
        <v>-3.2114970448219986</v>
      </c>
      <c r="CC12" s="18">
        <f t="shared" si="20"/>
        <v>0.28891960566172653</v>
      </c>
      <c r="CD12" s="114">
        <f t="shared" si="21"/>
        <v>-0.22461531274022353</v>
      </c>
      <c r="CE12" s="114">
        <f t="shared" si="22"/>
        <v>-0.12093839860985335</v>
      </c>
      <c r="CF12" s="114">
        <f t="shared" si="23"/>
        <v>-0.14266750356873156</v>
      </c>
      <c r="CG12" s="114">
        <f t="shared" si="24"/>
        <v>0.30749603791321289</v>
      </c>
      <c r="CH12" s="114">
        <f t="shared" si="25"/>
        <v>-4.0958607678906384E-2</v>
      </c>
      <c r="CI12" s="114">
        <f t="shared" si="26"/>
        <v>-0.88605664769316317</v>
      </c>
      <c r="CJ12" s="114">
        <f t="shared" si="27"/>
        <v>1.8499570283837447E-2</v>
      </c>
      <c r="CK12" s="114">
        <f t="shared" si="28"/>
        <v>-0.47150042971616274</v>
      </c>
      <c r="CL12" s="114">
        <f t="shared" si="29"/>
        <v>-0.30189945437661009</v>
      </c>
      <c r="CM12" s="114">
        <f t="shared" si="30"/>
        <v>-0.11125903931710739</v>
      </c>
      <c r="CN12" s="114">
        <f t="shared" si="31"/>
        <v>-0.12147820449879346</v>
      </c>
      <c r="CO12" s="114">
        <f t="shared" si="32"/>
        <v>0.30370610782577945</v>
      </c>
      <c r="CP12" s="114">
        <f t="shared" si="33"/>
        <v>-0.22790889663415001</v>
      </c>
      <c r="CQ12" s="114">
        <f t="shared" si="43"/>
        <v>-0.12361865522493895</v>
      </c>
      <c r="CR12" s="114">
        <f t="shared" si="44"/>
        <v>-0.12120830155432341</v>
      </c>
      <c r="CS12" s="98">
        <f t="shared" si="34"/>
        <v>2.0710251789966175E-2</v>
      </c>
    </row>
    <row r="13" spans="1:97" x14ac:dyDescent="0.25">
      <c r="A13" s="15" t="s">
        <v>2339</v>
      </c>
      <c r="B13" s="8" t="s">
        <v>18</v>
      </c>
      <c r="C13" s="8">
        <v>223.1</v>
      </c>
      <c r="D13" s="27">
        <v>5.05</v>
      </c>
      <c r="E13" s="16">
        <v>5.19514047219812</v>
      </c>
      <c r="F13" s="16">
        <v>4.9919302139999999</v>
      </c>
      <c r="G13" s="16">
        <v>4.7267513780000003</v>
      </c>
      <c r="H13" s="16">
        <v>4.7670000000000003</v>
      </c>
      <c r="I13" s="16">
        <v>5.0670000000000002</v>
      </c>
      <c r="J13" s="16">
        <v>5.14</v>
      </c>
      <c r="K13" s="16">
        <v>5.14</v>
      </c>
      <c r="L13" s="16">
        <v>4.58</v>
      </c>
      <c r="M13" s="39">
        <v>5.1755000000000004</v>
      </c>
      <c r="N13" s="16">
        <f t="shared" si="0"/>
        <v>4.9833322064198118</v>
      </c>
      <c r="O13" s="16">
        <f t="shared" si="35"/>
        <v>5.025076903612951</v>
      </c>
      <c r="P13" s="16">
        <f t="shared" si="1"/>
        <v>5.0585000000000004</v>
      </c>
      <c r="Q13" s="16" t="s">
        <v>2891</v>
      </c>
      <c r="R13" s="114"/>
      <c r="S13" s="18">
        <v>81.47</v>
      </c>
      <c r="T13" s="16">
        <v>20.64</v>
      </c>
      <c r="U13" s="16">
        <v>80.930000000000007</v>
      </c>
      <c r="V13" s="16">
        <v>25.18</v>
      </c>
      <c r="W13" s="16">
        <v>26.33</v>
      </c>
      <c r="X13" s="16">
        <v>57.3</v>
      </c>
      <c r="Y13" s="16">
        <v>58</v>
      </c>
      <c r="Z13" s="16"/>
      <c r="AA13" s="39">
        <v>72.895799999999994</v>
      </c>
      <c r="AB13" s="16">
        <f t="shared" si="2"/>
        <v>52.843225000000004</v>
      </c>
      <c r="AC13" s="114">
        <f t="shared" si="3"/>
        <v>46.499799691653458</v>
      </c>
      <c r="AD13" s="16">
        <f t="shared" si="4"/>
        <v>57.65</v>
      </c>
      <c r="AE13" s="16" t="s">
        <v>2891</v>
      </c>
      <c r="AF13" s="40"/>
      <c r="AG13" s="19">
        <f t="shared" si="5"/>
        <v>20.64</v>
      </c>
      <c r="AH13" s="18">
        <v>6.5899999999999997E-4</v>
      </c>
      <c r="AI13" s="16">
        <v>7.8522764556935502E-4</v>
      </c>
      <c r="AJ13" s="16">
        <v>2.0417379446695293E-3</v>
      </c>
      <c r="AK13" s="16">
        <v>1.7782794100389223E-3</v>
      </c>
      <c r="AL13" s="16">
        <v>1.9952623149688781E-3</v>
      </c>
      <c r="AM13" s="16">
        <v>5.6234132519034856E-4</v>
      </c>
      <c r="AN13" s="94">
        <v>4.9899999999999996E-3</v>
      </c>
      <c r="AO13" s="39">
        <v>1.5311700000000001E-3</v>
      </c>
      <c r="AP13" s="94">
        <f t="shared" si="6"/>
        <v>1.792877330054629E-3</v>
      </c>
      <c r="AQ13" s="114">
        <f t="shared" si="7"/>
        <v>1.415388358187874E-3</v>
      </c>
      <c r="AR13" s="94">
        <f t="shared" si="8"/>
        <v>1.6547247050194612E-3</v>
      </c>
      <c r="AS13" s="114" t="s">
        <v>2891</v>
      </c>
      <c r="AT13" s="156"/>
      <c r="AU13" s="18">
        <v>2.786</v>
      </c>
      <c r="AV13" s="16">
        <v>0.59619</v>
      </c>
      <c r="AW13" s="16">
        <v>0.87290977956187799</v>
      </c>
      <c r="AX13" s="16">
        <v>0.85</v>
      </c>
      <c r="AY13" s="16">
        <v>2.0299999999999998</v>
      </c>
      <c r="AZ13" s="16">
        <v>0.76</v>
      </c>
      <c r="BA13" s="16">
        <v>0.35</v>
      </c>
      <c r="BB13" s="68">
        <v>-5.33</v>
      </c>
      <c r="BC13" s="16">
        <f t="shared" si="36"/>
        <v>1.0435171002117385</v>
      </c>
      <c r="BD13" s="67">
        <v>-5.78</v>
      </c>
      <c r="BE13" s="16">
        <f t="shared" si="37"/>
        <v>0.37025383904931913</v>
      </c>
      <c r="BF13" s="16">
        <v>0.53500000000000003</v>
      </c>
      <c r="BG13" s="16">
        <v>0.75600000000000001</v>
      </c>
      <c r="BH13" s="16">
        <v>0.75600000000000001</v>
      </c>
      <c r="BI13" s="68">
        <v>5.0599999999999998E-6</v>
      </c>
      <c r="BJ13" s="94">
        <f t="shared" si="38"/>
        <v>1.1288860000000001</v>
      </c>
      <c r="BK13" s="68">
        <v>4.3092000000000002E-6</v>
      </c>
      <c r="BL13" s="16">
        <f t="shared" si="39"/>
        <v>0.96138252000000002</v>
      </c>
      <c r="BM13" s="16">
        <f t="shared" si="40"/>
        <v>0.98543851705878105</v>
      </c>
      <c r="BN13" s="114">
        <f t="shared" si="41"/>
        <v>0.83878022754596293</v>
      </c>
      <c r="BO13" s="16">
        <f t="shared" si="42"/>
        <v>0.80499999999999994</v>
      </c>
      <c r="BP13" s="114" t="s">
        <v>2891</v>
      </c>
      <c r="BQ13" s="98"/>
      <c r="BR13" s="18">
        <f t="shared" si="9"/>
        <v>-3.1811145854059903</v>
      </c>
      <c r="BS13" s="114">
        <f t="shared" si="10"/>
        <v>-3.1050044185640542</v>
      </c>
      <c r="BT13" s="114">
        <f t="shared" si="11"/>
        <v>-2.69</v>
      </c>
      <c r="BU13" s="114">
        <f t="shared" si="12"/>
        <v>-2.75</v>
      </c>
      <c r="BV13" s="114">
        <f t="shared" si="13"/>
        <v>-2.7</v>
      </c>
      <c r="BW13" s="114">
        <f t="shared" si="14"/>
        <v>-3.2500000000000004</v>
      </c>
      <c r="BX13" s="114">
        <f t="shared" si="15"/>
        <v>-2.3018994543766103</v>
      </c>
      <c r="BY13" s="114">
        <f t="shared" si="16"/>
        <v>-2.8149765885550138</v>
      </c>
      <c r="BZ13" s="114">
        <f t="shared" si="17"/>
        <v>-2.8491243808627083</v>
      </c>
      <c r="CA13" s="114">
        <f t="shared" si="18"/>
        <v>-2.7824882942775071</v>
      </c>
      <c r="CB13" s="98" t="str">
        <f t="shared" si="19"/>
        <v>---</v>
      </c>
      <c r="CC13" s="18">
        <f t="shared" si="20"/>
        <v>0.44498111208794466</v>
      </c>
      <c r="CD13" s="114">
        <f t="shared" si="21"/>
        <v>-0.22461531274022353</v>
      </c>
      <c r="CE13" s="114">
        <f t="shared" si="22"/>
        <v>-5.9030640902930483E-2</v>
      </c>
      <c r="CF13" s="114">
        <f t="shared" si="23"/>
        <v>-7.0581074285707285E-2</v>
      </c>
      <c r="CG13" s="114">
        <f t="shared" si="24"/>
        <v>0.30749603791321289</v>
      </c>
      <c r="CH13" s="114">
        <f t="shared" si="25"/>
        <v>-0.11918640771920865</v>
      </c>
      <c r="CI13" s="114">
        <f t="shared" si="26"/>
        <v>-0.45593195564972439</v>
      </c>
      <c r="CJ13" s="114">
        <f t="shared" si="27"/>
        <v>1.8499570283837447E-2</v>
      </c>
      <c r="CK13" s="114">
        <f t="shared" si="28"/>
        <v>-0.43150042971616304</v>
      </c>
      <c r="CL13" s="114">
        <f t="shared" si="29"/>
        <v>-0.27164621797877153</v>
      </c>
      <c r="CM13" s="114">
        <f t="shared" si="30"/>
        <v>-0.12147820449879346</v>
      </c>
      <c r="CN13" s="114">
        <f t="shared" si="31"/>
        <v>-0.12147820449879346</v>
      </c>
      <c r="CO13" s="114">
        <f t="shared" si="32"/>
        <v>5.265008712363687E-2</v>
      </c>
      <c r="CP13" s="114">
        <f t="shared" si="33"/>
        <v>-1.710377854246433E-2</v>
      </c>
      <c r="CQ13" s="114">
        <f t="shared" si="43"/>
        <v>-7.6351815651724886E-2</v>
      </c>
      <c r="CR13" s="114">
        <f t="shared" si="44"/>
        <v>-9.4883741002457972E-2</v>
      </c>
      <c r="CS13" s="98" t="str">
        <f t="shared" si="34"/>
        <v>---</v>
      </c>
    </row>
    <row r="14" spans="1:97" x14ac:dyDescent="0.25">
      <c r="A14" s="15" t="s">
        <v>2340</v>
      </c>
      <c r="B14" s="8" t="s">
        <v>20</v>
      </c>
      <c r="C14" s="8">
        <v>223.1</v>
      </c>
      <c r="D14" s="27">
        <v>5.05</v>
      </c>
      <c r="E14" s="16">
        <v>5.3015618396176398</v>
      </c>
      <c r="F14" s="16">
        <v>4.9919302139999999</v>
      </c>
      <c r="G14" s="16">
        <v>4.7267513780000003</v>
      </c>
      <c r="H14" s="16">
        <v>4.7670000000000003</v>
      </c>
      <c r="I14" s="16">
        <v>5.1474000000000002</v>
      </c>
      <c r="J14" s="16">
        <v>5.15</v>
      </c>
      <c r="K14" s="16">
        <v>5.03</v>
      </c>
      <c r="L14" s="16">
        <v>4.55</v>
      </c>
      <c r="M14" s="39">
        <v>5.0186000000000002</v>
      </c>
      <c r="N14" s="16">
        <f t="shared" si="0"/>
        <v>4.9733243431617637</v>
      </c>
      <c r="O14" s="16">
        <f t="shared" si="35"/>
        <v>5.021628093260138</v>
      </c>
      <c r="P14" s="16">
        <f t="shared" si="1"/>
        <v>5.0243000000000002</v>
      </c>
      <c r="Q14" s="16">
        <v>4.9820000000000002</v>
      </c>
      <c r="R14" s="113" t="s">
        <v>3029</v>
      </c>
      <c r="S14" s="18">
        <v>81.47</v>
      </c>
      <c r="T14" s="16">
        <v>18.850000000000001</v>
      </c>
      <c r="U14" s="16">
        <v>80.930000000000007</v>
      </c>
      <c r="V14" s="16">
        <v>39.659999999999997</v>
      </c>
      <c r="W14" s="16">
        <v>26.33</v>
      </c>
      <c r="X14" s="16">
        <v>52.8</v>
      </c>
      <c r="Y14" s="16">
        <v>48.2</v>
      </c>
      <c r="Z14" s="16">
        <v>70.099999999999994</v>
      </c>
      <c r="AA14" s="39">
        <v>83.519900000000007</v>
      </c>
      <c r="AB14" s="16">
        <f t="shared" si="2"/>
        <v>55.762211111111114</v>
      </c>
      <c r="AC14" s="114">
        <f t="shared" si="3"/>
        <v>49.944782357322815</v>
      </c>
      <c r="AD14" s="16">
        <f t="shared" si="4"/>
        <v>52.8</v>
      </c>
      <c r="AE14" s="16">
        <v>34.75</v>
      </c>
      <c r="AF14" s="149" t="s">
        <v>2329</v>
      </c>
      <c r="AG14" s="19">
        <f t="shared" si="5"/>
        <v>34.75</v>
      </c>
      <c r="AH14" s="18">
        <v>5.3899999999999998E-4</v>
      </c>
      <c r="AI14" s="16">
        <v>6.5495669081754504E-4</v>
      </c>
      <c r="AJ14" s="16">
        <v>1.3489628825916523E-3</v>
      </c>
      <c r="AK14" s="16">
        <v>1.7782794100389223E-3</v>
      </c>
      <c r="AL14" s="16">
        <v>1.2589254117941662E-3</v>
      </c>
      <c r="AM14" s="16">
        <v>9.7723722095581023E-4</v>
      </c>
      <c r="AN14" s="94">
        <v>1.83E-3</v>
      </c>
      <c r="AO14" s="39">
        <v>1.59001E-3</v>
      </c>
      <c r="AP14" s="94">
        <f t="shared" si="6"/>
        <v>1.2471714520247618E-3</v>
      </c>
      <c r="AQ14" s="114">
        <f t="shared" si="7"/>
        <v>1.1486997768983508E-3</v>
      </c>
      <c r="AR14" s="94">
        <f t="shared" si="8"/>
        <v>1.3039441471929094E-3</v>
      </c>
      <c r="AS14" s="114" t="s">
        <v>2891</v>
      </c>
      <c r="AT14" s="156"/>
      <c r="AU14" s="18">
        <v>2.9540000000000002</v>
      </c>
      <c r="AV14" s="16">
        <v>0.59619</v>
      </c>
      <c r="AW14" s="16">
        <v>0.554971848708388</v>
      </c>
      <c r="AX14" s="16">
        <v>0.56000000000000005</v>
      </c>
      <c r="AY14" s="16">
        <v>2.0299999999999998</v>
      </c>
      <c r="AZ14" s="16">
        <v>0.23</v>
      </c>
      <c r="BA14" s="16">
        <v>1.44</v>
      </c>
      <c r="BB14" s="68">
        <v>-5.33</v>
      </c>
      <c r="BC14" s="16">
        <f t="shared" si="36"/>
        <v>1.0435171002117385</v>
      </c>
      <c r="BD14" s="67">
        <v>-5.29</v>
      </c>
      <c r="BE14" s="16">
        <f t="shared" si="37"/>
        <v>1.1441937476847339</v>
      </c>
      <c r="BF14" s="16">
        <v>0.51100000000000001</v>
      </c>
      <c r="BG14" s="16">
        <v>1.31</v>
      </c>
      <c r="BH14" s="16">
        <v>0.93</v>
      </c>
      <c r="BI14" s="68">
        <v>4.3699999999999997E-6</v>
      </c>
      <c r="BJ14" s="94">
        <f t="shared" si="38"/>
        <v>0.9749469999999999</v>
      </c>
      <c r="BK14" s="68">
        <v>4.3489400000000002E-6</v>
      </c>
      <c r="BL14" s="16">
        <f t="shared" si="39"/>
        <v>0.97024851400000001</v>
      </c>
      <c r="BM14" s="16">
        <f t="shared" si="40"/>
        <v>1.0892191579003472</v>
      </c>
      <c r="BN14" s="114">
        <f t="shared" si="41"/>
        <v>0.9079517534394933</v>
      </c>
      <c r="BO14" s="16">
        <f t="shared" si="42"/>
        <v>0.97259775699999995</v>
      </c>
      <c r="BP14" s="114" t="s">
        <v>2891</v>
      </c>
      <c r="BQ14" s="98"/>
      <c r="BR14" s="18">
        <f t="shared" si="9"/>
        <v>-3.2684112348132612</v>
      </c>
      <c r="BS14" s="114">
        <f t="shared" si="10"/>
        <v>-3.1837874168949578</v>
      </c>
      <c r="BT14" s="114">
        <f t="shared" si="11"/>
        <v>-2.8700000000000006</v>
      </c>
      <c r="BU14" s="114">
        <f t="shared" si="12"/>
        <v>-2.75</v>
      </c>
      <c r="BV14" s="114">
        <f t="shared" si="13"/>
        <v>-2.9000000000000004</v>
      </c>
      <c r="BW14" s="114">
        <f t="shared" si="14"/>
        <v>-3.0100000000000002</v>
      </c>
      <c r="BX14" s="114">
        <f t="shared" si="15"/>
        <v>-2.7375489102695707</v>
      </c>
      <c r="BY14" s="114">
        <f t="shared" si="16"/>
        <v>-2.798600144276302</v>
      </c>
      <c r="BZ14" s="114">
        <f t="shared" si="17"/>
        <v>-2.9397934632817617</v>
      </c>
      <c r="CA14" s="114">
        <f t="shared" si="18"/>
        <v>-2.8850000000000007</v>
      </c>
      <c r="CB14" s="98" t="str">
        <f t="shared" si="19"/>
        <v>---</v>
      </c>
      <c r="CC14" s="18">
        <f t="shared" si="20"/>
        <v>0.47041049097593074</v>
      </c>
      <c r="CD14" s="114">
        <f t="shared" si="21"/>
        <v>-0.22461531274022353</v>
      </c>
      <c r="CE14" s="114">
        <f t="shared" si="22"/>
        <v>-0.25572904617585485</v>
      </c>
      <c r="CF14" s="114">
        <f t="shared" si="23"/>
        <v>-0.25181197299379954</v>
      </c>
      <c r="CG14" s="114">
        <f t="shared" si="24"/>
        <v>0.30749603791321289</v>
      </c>
      <c r="CH14" s="114">
        <f t="shared" si="25"/>
        <v>-0.63827216398240705</v>
      </c>
      <c r="CI14" s="114">
        <f t="shared" si="26"/>
        <v>0.15836249209524964</v>
      </c>
      <c r="CJ14" s="114">
        <f t="shared" si="27"/>
        <v>1.8499570283837447E-2</v>
      </c>
      <c r="CK14" s="114">
        <f t="shared" si="28"/>
        <v>5.8499570283837322E-2</v>
      </c>
      <c r="CL14" s="114">
        <f t="shared" si="29"/>
        <v>-0.29157909986528724</v>
      </c>
      <c r="CM14" s="114">
        <f t="shared" si="30"/>
        <v>0.11727129565576427</v>
      </c>
      <c r="CN14" s="114">
        <f t="shared" si="31"/>
        <v>-3.1517051446064863E-2</v>
      </c>
      <c r="CO14" s="114">
        <f t="shared" si="32"/>
        <v>-1.1018992745740475E-2</v>
      </c>
      <c r="CP14" s="114">
        <f t="shared" si="33"/>
        <v>-1.3117013738263699E-2</v>
      </c>
      <c r="CQ14" s="114">
        <f t="shared" si="43"/>
        <v>-4.1937228319986357E-2</v>
      </c>
      <c r="CR14" s="114">
        <f t="shared" si="44"/>
        <v>-1.2068003242002086E-2</v>
      </c>
      <c r="CS14" s="98" t="str">
        <f t="shared" si="34"/>
        <v>---</v>
      </c>
    </row>
    <row r="15" spans="1:97" x14ac:dyDescent="0.25">
      <c r="A15" s="15" t="s">
        <v>2341</v>
      </c>
      <c r="B15" s="8" t="s">
        <v>22</v>
      </c>
      <c r="C15" s="8">
        <v>223.1</v>
      </c>
      <c r="D15" s="27">
        <v>5.05</v>
      </c>
      <c r="E15" s="16">
        <v>5.0401050673724797</v>
      </c>
      <c r="F15" s="16">
        <v>4.9919302139999999</v>
      </c>
      <c r="G15" s="16">
        <v>4.7267513780000003</v>
      </c>
      <c r="H15" s="16">
        <v>4.7670000000000003</v>
      </c>
      <c r="I15" s="16">
        <v>5.1093999999999999</v>
      </c>
      <c r="J15" s="16">
        <v>5.13</v>
      </c>
      <c r="K15" s="16">
        <v>5.24</v>
      </c>
      <c r="L15" s="16">
        <v>4.6500000000000004</v>
      </c>
      <c r="M15" s="39">
        <v>5.1878399999999996</v>
      </c>
      <c r="N15" s="16">
        <f t="shared" si="0"/>
        <v>4.9893026659372479</v>
      </c>
      <c r="O15" s="16">
        <f t="shared" si="35"/>
        <v>5.028539646159377</v>
      </c>
      <c r="P15" s="16">
        <f t="shared" si="1"/>
        <v>5.0450525336862402</v>
      </c>
      <c r="Q15" s="16" t="s">
        <v>2891</v>
      </c>
      <c r="R15" s="114"/>
      <c r="S15" s="18">
        <v>81.47</v>
      </c>
      <c r="T15" s="16">
        <v>39.86</v>
      </c>
      <c r="U15" s="16">
        <v>80.930000000000007</v>
      </c>
      <c r="V15" s="16">
        <v>79.05</v>
      </c>
      <c r="W15" s="16">
        <v>38.33</v>
      </c>
      <c r="X15" s="16">
        <v>79.900000000000006</v>
      </c>
      <c r="Y15" s="16">
        <v>70.900000000000006</v>
      </c>
      <c r="Z15" s="16">
        <v>65.5</v>
      </c>
      <c r="AA15" s="39">
        <v>84.476299999999995</v>
      </c>
      <c r="AB15" s="16">
        <f t="shared" si="2"/>
        <v>68.935144444444447</v>
      </c>
      <c r="AC15" s="114">
        <f t="shared" si="3"/>
        <v>66.361647653461404</v>
      </c>
      <c r="AD15" s="16">
        <f t="shared" si="4"/>
        <v>79.05</v>
      </c>
      <c r="AE15" s="16">
        <v>29</v>
      </c>
      <c r="AF15" s="149" t="s">
        <v>2947</v>
      </c>
      <c r="AG15" s="19">
        <f t="shared" si="5"/>
        <v>29</v>
      </c>
      <c r="AH15" s="18">
        <v>6.1799999999999995E-4</v>
      </c>
      <c r="AI15" s="16">
        <v>3.6014989543718998E-4</v>
      </c>
      <c r="AJ15" s="16">
        <v>8.9125093813374539E-4</v>
      </c>
      <c r="AK15" s="16">
        <v>1.7782794100389223E-3</v>
      </c>
      <c r="AL15" s="16">
        <v>1.174897554939528E-3</v>
      </c>
      <c r="AM15" s="16">
        <v>2.1877616239495499E-3</v>
      </c>
      <c r="AN15" s="94">
        <v>3.7599999999999999E-3</v>
      </c>
      <c r="AO15" s="39">
        <v>1.03439E-3</v>
      </c>
      <c r="AP15" s="94">
        <f t="shared" si="6"/>
        <v>1.4755911778123669E-3</v>
      </c>
      <c r="AQ15" s="114">
        <f t="shared" si="7"/>
        <v>1.1706255285204245E-3</v>
      </c>
      <c r="AR15" s="94">
        <f t="shared" si="8"/>
        <v>1.1046437774697641E-3</v>
      </c>
      <c r="AS15" s="114" t="s">
        <v>2891</v>
      </c>
      <c r="AT15" s="156"/>
      <c r="AU15" s="18">
        <v>1.758</v>
      </c>
      <c r="AV15" s="16">
        <v>0.59619</v>
      </c>
      <c r="AW15" s="16">
        <v>0.94871279055717594</v>
      </c>
      <c r="AX15" s="16">
        <v>0.16</v>
      </c>
      <c r="AY15" s="16">
        <v>2.0299999999999998</v>
      </c>
      <c r="AZ15" s="16">
        <v>0.19</v>
      </c>
      <c r="BA15" s="16">
        <v>7.2499999999999995E-2</v>
      </c>
      <c r="BB15" s="68">
        <v>-5.33</v>
      </c>
      <c r="BC15" s="16">
        <f t="shared" si="36"/>
        <v>1.0435171002117385</v>
      </c>
      <c r="BD15" s="67">
        <v>-5.82</v>
      </c>
      <c r="BE15" s="16">
        <f t="shared" si="37"/>
        <v>0.33767551452611766</v>
      </c>
      <c r="BF15" s="16">
        <v>0.53500000000000003</v>
      </c>
      <c r="BG15" s="16">
        <v>0.32200000000000001</v>
      </c>
      <c r="BH15" s="16">
        <v>0.57299999999999995</v>
      </c>
      <c r="BI15" s="68">
        <v>3.0899999999999997E-7</v>
      </c>
      <c r="BJ15" s="94">
        <f t="shared" si="38"/>
        <v>6.8937899999999996E-2</v>
      </c>
      <c r="BK15" s="68">
        <v>1.2764899999999999E-6</v>
      </c>
      <c r="BL15" s="16">
        <f t="shared" si="39"/>
        <v>0.28478491899999997</v>
      </c>
      <c r="BM15" s="16">
        <f t="shared" si="40"/>
        <v>0.63716558744964513</v>
      </c>
      <c r="BN15" s="114">
        <f t="shared" si="41"/>
        <v>0.40355142514159004</v>
      </c>
      <c r="BO15" s="16">
        <f t="shared" si="42"/>
        <v>0.43633775726305885</v>
      </c>
      <c r="BP15" s="114" t="s">
        <v>2891</v>
      </c>
      <c r="BQ15" s="98"/>
      <c r="BR15" s="18">
        <f t="shared" si="9"/>
        <v>-3.2090115249111841</v>
      </c>
      <c r="BS15" s="114">
        <f t="shared" si="10"/>
        <v>-3.443516706976582</v>
      </c>
      <c r="BT15" s="114">
        <f t="shared" si="11"/>
        <v>-3.0500000000000003</v>
      </c>
      <c r="BU15" s="114">
        <f t="shared" si="12"/>
        <v>-2.75</v>
      </c>
      <c r="BV15" s="114">
        <f t="shared" si="13"/>
        <v>-2.9300000000000006</v>
      </c>
      <c r="BW15" s="114">
        <f t="shared" si="14"/>
        <v>-2.6600000000000006</v>
      </c>
      <c r="BX15" s="114">
        <f t="shared" si="15"/>
        <v>-2.4248121550723392</v>
      </c>
      <c r="BY15" s="114">
        <f t="shared" si="16"/>
        <v>-2.9853156866638297</v>
      </c>
      <c r="BZ15" s="114">
        <f t="shared" si="17"/>
        <v>-2.9315820092029918</v>
      </c>
      <c r="CA15" s="114">
        <f t="shared" si="18"/>
        <v>-2.9576578433319152</v>
      </c>
      <c r="CB15" s="98" t="str">
        <f t="shared" si="19"/>
        <v>---</v>
      </c>
      <c r="CC15" s="18">
        <f t="shared" si="20"/>
        <v>0.24501887073775308</v>
      </c>
      <c r="CD15" s="114">
        <f t="shared" si="21"/>
        <v>-0.22461531274022353</v>
      </c>
      <c r="CE15" s="114">
        <f t="shared" si="22"/>
        <v>-2.2865244216454486E-2</v>
      </c>
      <c r="CF15" s="114">
        <f t="shared" si="23"/>
        <v>-0.79588001734407521</v>
      </c>
      <c r="CG15" s="114">
        <f t="shared" si="24"/>
        <v>0.30749603791321289</v>
      </c>
      <c r="CH15" s="114">
        <f t="shared" si="25"/>
        <v>-0.72124639904717103</v>
      </c>
      <c r="CI15" s="114">
        <f t="shared" si="26"/>
        <v>-1.1396619934290064</v>
      </c>
      <c r="CJ15" s="114">
        <f t="shared" si="27"/>
        <v>1.8499570283837447E-2</v>
      </c>
      <c r="CK15" s="114">
        <f t="shared" si="28"/>
        <v>-0.47150042971616274</v>
      </c>
      <c r="CL15" s="114">
        <f t="shared" si="29"/>
        <v>-0.27164621797877153</v>
      </c>
      <c r="CM15" s="114">
        <f t="shared" si="30"/>
        <v>-0.49214412830416909</v>
      </c>
      <c r="CN15" s="114">
        <f t="shared" si="31"/>
        <v>-0.24184537803261005</v>
      </c>
      <c r="CO15" s="114">
        <f t="shared" si="32"/>
        <v>-1.1615419502913276</v>
      </c>
      <c r="CP15" s="114">
        <f t="shared" si="33"/>
        <v>-0.54548301281782841</v>
      </c>
      <c r="CQ15" s="114">
        <f t="shared" si="43"/>
        <v>-0.39410111464164271</v>
      </c>
      <c r="CR15" s="114">
        <f t="shared" si="44"/>
        <v>-0.37157332384746711</v>
      </c>
      <c r="CS15" s="98" t="str">
        <f t="shared" si="34"/>
        <v>---</v>
      </c>
    </row>
    <row r="16" spans="1:97" x14ac:dyDescent="0.25">
      <c r="A16" s="15" t="s">
        <v>2342</v>
      </c>
      <c r="B16" s="8" t="s">
        <v>24</v>
      </c>
      <c r="C16" s="8">
        <v>223.1</v>
      </c>
      <c r="D16" s="27">
        <v>5.05</v>
      </c>
      <c r="E16" s="16">
        <v>5.1829313997617898</v>
      </c>
      <c r="F16" s="16">
        <v>4.9919302139999999</v>
      </c>
      <c r="G16" s="16">
        <v>4.7267513780000003</v>
      </c>
      <c r="H16" s="16">
        <v>4.7670000000000003</v>
      </c>
      <c r="I16" s="16">
        <v>5.1257000000000001</v>
      </c>
      <c r="J16" s="16">
        <v>5.13</v>
      </c>
      <c r="K16" s="16">
        <v>5.16</v>
      </c>
      <c r="L16" s="16">
        <v>4.72</v>
      </c>
      <c r="M16" s="39">
        <v>5.0827999999999998</v>
      </c>
      <c r="N16" s="16">
        <f t="shared" si="0"/>
        <v>4.9937112991761783</v>
      </c>
      <c r="O16" s="16">
        <f t="shared" si="35"/>
        <v>5.0257220910875127</v>
      </c>
      <c r="P16" s="16">
        <f t="shared" si="1"/>
        <v>5.0663999999999998</v>
      </c>
      <c r="Q16" s="16" t="s">
        <v>2891</v>
      </c>
      <c r="R16" s="114"/>
      <c r="S16" s="18">
        <v>81.47</v>
      </c>
      <c r="T16" s="16">
        <v>67.25</v>
      </c>
      <c r="U16" s="16">
        <v>80.930000000000007</v>
      </c>
      <c r="V16" s="16">
        <v>56.48</v>
      </c>
      <c r="W16" s="16">
        <v>101.47</v>
      </c>
      <c r="X16" s="16">
        <v>57.6</v>
      </c>
      <c r="Y16" s="16">
        <v>58</v>
      </c>
      <c r="Z16" s="16">
        <v>60</v>
      </c>
      <c r="AA16" s="39">
        <v>85.725700000000003</v>
      </c>
      <c r="AB16" s="16">
        <f t="shared" si="2"/>
        <v>72.10285555555555</v>
      </c>
      <c r="AC16" s="114">
        <f t="shared" si="3"/>
        <v>70.61630061105835</v>
      </c>
      <c r="AD16" s="16">
        <f t="shared" si="4"/>
        <v>67.25</v>
      </c>
      <c r="AE16" s="16">
        <v>49.5</v>
      </c>
      <c r="AF16" s="149" t="s">
        <v>2947</v>
      </c>
      <c r="AG16" s="19">
        <f t="shared" si="5"/>
        <v>49.5</v>
      </c>
      <c r="AH16" s="18">
        <v>3.9300000000000001E-4</v>
      </c>
      <c r="AI16" s="16">
        <v>2.4883602864465598E-4</v>
      </c>
      <c r="AJ16" s="16">
        <v>1.4125375446227527E-3</v>
      </c>
      <c r="AK16" s="16">
        <v>1.7782794100389223E-3</v>
      </c>
      <c r="AL16" s="16">
        <v>1.288249551693133E-3</v>
      </c>
      <c r="AM16" s="16">
        <v>9.7723722095581023E-4</v>
      </c>
      <c r="AN16" s="94">
        <v>1.49E-2</v>
      </c>
      <c r="AO16" s="39">
        <v>1.5570200000000001E-3</v>
      </c>
      <c r="AP16" s="94">
        <f t="shared" si="6"/>
        <v>2.8193949694944095E-3</v>
      </c>
      <c r="AQ16" s="114">
        <f t="shared" si="7"/>
        <v>1.2793026041229038E-3</v>
      </c>
      <c r="AR16" s="94">
        <f t="shared" si="8"/>
        <v>1.3503935481579427E-3</v>
      </c>
      <c r="AS16" s="114" t="s">
        <v>2891</v>
      </c>
      <c r="AT16" s="156"/>
      <c r="AU16" s="18">
        <v>1.089</v>
      </c>
      <c r="AV16" s="16">
        <v>0.59619</v>
      </c>
      <c r="AW16" s="16">
        <v>0.55813785820051598</v>
      </c>
      <c r="AX16" s="16">
        <v>0.15</v>
      </c>
      <c r="AY16" s="16">
        <v>2.0299999999999998</v>
      </c>
      <c r="AZ16" s="16">
        <v>0.23</v>
      </c>
      <c r="BA16" s="16">
        <v>0.28999999999999998</v>
      </c>
      <c r="BB16" s="68">
        <v>-5.33</v>
      </c>
      <c r="BC16" s="16">
        <f t="shared" si="36"/>
        <v>1.0435171002117385</v>
      </c>
      <c r="BD16" s="67">
        <v>-5.83</v>
      </c>
      <c r="BE16" s="16">
        <f t="shared" si="37"/>
        <v>0.32998908140032668</v>
      </c>
      <c r="BF16" s="16">
        <v>0.6</v>
      </c>
      <c r="BG16" s="16">
        <v>0.72199999999999998</v>
      </c>
      <c r="BH16" s="16">
        <v>0.77400000000000002</v>
      </c>
      <c r="BI16" s="68">
        <v>7.5100000000000001E-6</v>
      </c>
      <c r="BJ16" s="94">
        <f t="shared" si="38"/>
        <v>1.675481</v>
      </c>
      <c r="BK16" s="68">
        <v>2.5013099999999999E-6</v>
      </c>
      <c r="BL16" s="16">
        <f t="shared" si="39"/>
        <v>0.55804226099999998</v>
      </c>
      <c r="BM16" s="16">
        <f t="shared" si="40"/>
        <v>0.76045409291518429</v>
      </c>
      <c r="BN16" s="114">
        <f t="shared" si="41"/>
        <v>0.60059088609457678</v>
      </c>
      <c r="BO16" s="16">
        <f t="shared" si="42"/>
        <v>0.59809500000000004</v>
      </c>
      <c r="BP16" s="114" t="s">
        <v>2891</v>
      </c>
      <c r="BQ16" s="98"/>
      <c r="BR16" s="18">
        <f t="shared" si="9"/>
        <v>-3.4056074496245734</v>
      </c>
      <c r="BS16" s="114">
        <f t="shared" si="10"/>
        <v>-3.6040867384958792</v>
      </c>
      <c r="BT16" s="114">
        <f t="shared" si="11"/>
        <v>-2.8500000000000005</v>
      </c>
      <c r="BU16" s="114">
        <f t="shared" si="12"/>
        <v>-2.75</v>
      </c>
      <c r="BV16" s="114">
        <f t="shared" si="13"/>
        <v>-2.89</v>
      </c>
      <c r="BW16" s="114">
        <f t="shared" si="14"/>
        <v>-3.0100000000000002</v>
      </c>
      <c r="BX16" s="114">
        <f t="shared" si="15"/>
        <v>-1.826813731587726</v>
      </c>
      <c r="BY16" s="114">
        <f t="shared" si="16"/>
        <v>-2.8077058088616469</v>
      </c>
      <c r="BZ16" s="114">
        <f t="shared" si="17"/>
        <v>-2.8930267160712289</v>
      </c>
      <c r="CA16" s="114">
        <f t="shared" si="18"/>
        <v>-2.87</v>
      </c>
      <c r="CB16" s="98" t="str">
        <f t="shared" si="19"/>
        <v>---</v>
      </c>
      <c r="CC16" s="18">
        <f t="shared" si="20"/>
        <v>3.7027879755774942E-2</v>
      </c>
      <c r="CD16" s="114">
        <f t="shared" si="21"/>
        <v>-0.22461531274022353</v>
      </c>
      <c r="CE16" s="114">
        <f t="shared" si="22"/>
        <v>-0.25325851851549613</v>
      </c>
      <c r="CF16" s="114">
        <f t="shared" si="23"/>
        <v>-0.82390874094431876</v>
      </c>
      <c r="CG16" s="114">
        <f t="shared" si="24"/>
        <v>0.30749603791321289</v>
      </c>
      <c r="CH16" s="114">
        <f t="shared" si="25"/>
        <v>-0.63827216398240705</v>
      </c>
      <c r="CI16" s="114">
        <f t="shared" si="26"/>
        <v>-0.53760200210104392</v>
      </c>
      <c r="CJ16" s="114">
        <f t="shared" si="27"/>
        <v>1.8499570283837447E-2</v>
      </c>
      <c r="CK16" s="114">
        <f t="shared" si="28"/>
        <v>-0.4815004297161628</v>
      </c>
      <c r="CL16" s="114">
        <f t="shared" si="29"/>
        <v>-0.22184874961635639</v>
      </c>
      <c r="CM16" s="114">
        <f t="shared" si="30"/>
        <v>-0.14146280243036088</v>
      </c>
      <c r="CN16" s="114">
        <f t="shared" si="31"/>
        <v>-0.11125903931710739</v>
      </c>
      <c r="CO16" s="114">
        <f t="shared" si="32"/>
        <v>0.22413950728800611</v>
      </c>
      <c r="CP16" s="114">
        <f t="shared" si="33"/>
        <v>-0.25333291033820793</v>
      </c>
      <c r="CQ16" s="114">
        <f t="shared" si="43"/>
        <v>-0.22142126246148955</v>
      </c>
      <c r="CR16" s="114">
        <f t="shared" si="44"/>
        <v>-0.22323203117828996</v>
      </c>
      <c r="CS16" s="98" t="str">
        <f t="shared" si="34"/>
        <v>---</v>
      </c>
    </row>
    <row r="17" spans="1:97" x14ac:dyDescent="0.25">
      <c r="A17" s="15" t="s">
        <v>2343</v>
      </c>
      <c r="B17" s="8" t="s">
        <v>26</v>
      </c>
      <c r="C17" s="8">
        <v>223.1</v>
      </c>
      <c r="D17" s="27">
        <v>5.05</v>
      </c>
      <c r="E17" s="16">
        <v>5.0457772580903999</v>
      </c>
      <c r="F17" s="16">
        <v>4.9919302139999999</v>
      </c>
      <c r="G17" s="16">
        <v>4.7267513780000003</v>
      </c>
      <c r="H17" s="16">
        <v>4.7670000000000003</v>
      </c>
      <c r="I17" s="16">
        <v>5.1104000000000003</v>
      </c>
      <c r="J17" s="16">
        <v>5.13</v>
      </c>
      <c r="K17" s="16">
        <v>5.23</v>
      </c>
      <c r="L17" s="16">
        <v>4.66</v>
      </c>
      <c r="M17" s="39">
        <v>5.1864100000000004</v>
      </c>
      <c r="N17" s="16">
        <f t="shared" si="0"/>
        <v>4.9898268850090393</v>
      </c>
      <c r="O17" s="16">
        <f t="shared" si="35"/>
        <v>5.0278544769663078</v>
      </c>
      <c r="P17" s="16">
        <f t="shared" si="1"/>
        <v>5.0478886290452003</v>
      </c>
      <c r="Q17" s="16" t="s">
        <v>2891</v>
      </c>
      <c r="R17" s="114"/>
      <c r="S17" s="18">
        <v>81.47</v>
      </c>
      <c r="T17" s="16">
        <v>118.12</v>
      </c>
      <c r="U17" s="16">
        <v>80.930000000000007</v>
      </c>
      <c r="V17" s="16">
        <v>74.69</v>
      </c>
      <c r="W17" s="16">
        <v>80.67</v>
      </c>
      <c r="X17" s="16">
        <v>80</v>
      </c>
      <c r="Y17" s="16">
        <v>70.900000000000006</v>
      </c>
      <c r="Z17" s="16"/>
      <c r="AA17" s="39">
        <v>84.794499999999999</v>
      </c>
      <c r="AB17" s="16">
        <f t="shared" si="2"/>
        <v>83.946812499999993</v>
      </c>
      <c r="AC17" s="114">
        <f t="shared" si="3"/>
        <v>83.021129883326935</v>
      </c>
      <c r="AD17" s="16">
        <f t="shared" si="4"/>
        <v>80.800000000000011</v>
      </c>
      <c r="AE17" s="16" t="s">
        <v>2891</v>
      </c>
      <c r="AF17" s="40"/>
      <c r="AG17" s="19">
        <f t="shared" si="5"/>
        <v>118.12</v>
      </c>
      <c r="AH17" s="18">
        <v>7.8800000000000004E-5</v>
      </c>
      <c r="AI17" s="16">
        <v>1.4228832815733899E-4</v>
      </c>
      <c r="AJ17" s="16">
        <v>7.5857757502918277E-4</v>
      </c>
      <c r="AK17" s="16">
        <v>1.7782794100389223E-3</v>
      </c>
      <c r="AL17" s="16">
        <v>7.7624711662869128E-4</v>
      </c>
      <c r="AM17" s="16">
        <v>3.8018939632056103E-5</v>
      </c>
      <c r="AN17" s="94"/>
      <c r="AO17" s="39">
        <v>9.8712299999999991E-4</v>
      </c>
      <c r="AP17" s="94">
        <f t="shared" si="6"/>
        <v>6.5133348135517027E-4</v>
      </c>
      <c r="AQ17" s="114">
        <f t="shared" si="7"/>
        <v>3.3157438017378477E-4</v>
      </c>
      <c r="AR17" s="94">
        <f t="shared" si="8"/>
        <v>7.5857757502918277E-4</v>
      </c>
      <c r="AS17" s="114" t="s">
        <v>2891</v>
      </c>
      <c r="AT17" s="156"/>
      <c r="AU17" s="18">
        <v>0.34689999999999999</v>
      </c>
      <c r="AV17" s="16">
        <v>0.59619</v>
      </c>
      <c r="AW17" s="16">
        <v>0.38925944728357897</v>
      </c>
      <c r="AX17" s="16">
        <v>0.19</v>
      </c>
      <c r="AY17" s="16">
        <v>2.0299999999999998</v>
      </c>
      <c r="AZ17" s="16">
        <v>0.67</v>
      </c>
      <c r="BA17" s="16">
        <v>8.3199999999999996E-2</v>
      </c>
      <c r="BB17" s="68">
        <v>-5.33</v>
      </c>
      <c r="BC17" s="16">
        <f t="shared" si="36"/>
        <v>1.0435171002117385</v>
      </c>
      <c r="BD17" s="67">
        <v>-5.82</v>
      </c>
      <c r="BE17" s="16">
        <f t="shared" si="37"/>
        <v>0.33767551452611766</v>
      </c>
      <c r="BF17" s="16">
        <v>0.52300000000000002</v>
      </c>
      <c r="BG17" s="16">
        <v>0.33</v>
      </c>
      <c r="BH17" s="16">
        <v>0.57299999999999995</v>
      </c>
      <c r="BI17" s="68">
        <v>1.19E-5</v>
      </c>
      <c r="BJ17" s="94">
        <f t="shared" si="38"/>
        <v>2.65489</v>
      </c>
      <c r="BK17" s="68">
        <v>1.28306E-6</v>
      </c>
      <c r="BL17" s="16">
        <f t="shared" si="39"/>
        <v>0.28625068599999998</v>
      </c>
      <c r="BM17" s="16">
        <f t="shared" si="40"/>
        <v>0.71813448200153107</v>
      </c>
      <c r="BN17" s="114">
        <f t="shared" si="41"/>
        <v>0.48987858576876808</v>
      </c>
      <c r="BO17" s="16">
        <f t="shared" si="42"/>
        <v>0.4561297236417895</v>
      </c>
      <c r="BP17" s="114" t="s">
        <v>2891</v>
      </c>
      <c r="BQ17" s="98"/>
      <c r="BR17" s="18">
        <f t="shared" si="9"/>
        <v>-4.103473782510445</v>
      </c>
      <c r="BS17" s="114">
        <f t="shared" si="10"/>
        <v>-3.8468307234207062</v>
      </c>
      <c r="BT17" s="114">
        <f t="shared" si="11"/>
        <v>-3.1200000000000006</v>
      </c>
      <c r="BU17" s="114">
        <f t="shared" si="12"/>
        <v>-2.75</v>
      </c>
      <c r="BV17" s="114">
        <f t="shared" si="13"/>
        <v>-3.1100000000000003</v>
      </c>
      <c r="BW17" s="114">
        <f t="shared" si="14"/>
        <v>-4.42</v>
      </c>
      <c r="BX17" s="114" t="str">
        <f t="shared" si="15"/>
        <v>N/A</v>
      </c>
      <c r="BY17" s="114">
        <f t="shared" si="16"/>
        <v>-3.0056287288976788</v>
      </c>
      <c r="BZ17" s="114">
        <f t="shared" si="17"/>
        <v>-3.4794190335469755</v>
      </c>
      <c r="CA17" s="114">
        <f t="shared" si="18"/>
        <v>-3.1200000000000006</v>
      </c>
      <c r="CB17" s="98" t="str">
        <f t="shared" si="19"/>
        <v>---</v>
      </c>
      <c r="CC17" s="18">
        <f t="shared" si="20"/>
        <v>-0.45979570015794019</v>
      </c>
      <c r="CD17" s="114">
        <f t="shared" si="21"/>
        <v>-0.22461531274022353</v>
      </c>
      <c r="CE17" s="114">
        <f t="shared" si="22"/>
        <v>-0.40976083835306387</v>
      </c>
      <c r="CF17" s="114">
        <f t="shared" si="23"/>
        <v>-0.72124639904717103</v>
      </c>
      <c r="CG17" s="114">
        <f t="shared" si="24"/>
        <v>0.30749603791321289</v>
      </c>
      <c r="CH17" s="114">
        <f t="shared" si="25"/>
        <v>-0.17392519729917355</v>
      </c>
      <c r="CI17" s="114">
        <f t="shared" si="26"/>
        <v>-1.079876673709276</v>
      </c>
      <c r="CJ17" s="114">
        <f t="shared" si="27"/>
        <v>1.8499570283837447E-2</v>
      </c>
      <c r="CK17" s="114">
        <f t="shared" si="28"/>
        <v>-0.47150042971616274</v>
      </c>
      <c r="CL17" s="114">
        <f t="shared" si="29"/>
        <v>-0.28149831113272572</v>
      </c>
      <c r="CM17" s="114">
        <f t="shared" si="30"/>
        <v>-0.48148606012211248</v>
      </c>
      <c r="CN17" s="114">
        <f t="shared" si="31"/>
        <v>-0.24184537803261005</v>
      </c>
      <c r="CO17" s="114">
        <f t="shared" si="32"/>
        <v>0.42404653167636847</v>
      </c>
      <c r="CP17" s="114">
        <f t="shared" si="33"/>
        <v>-0.54325346386373219</v>
      </c>
      <c r="CQ17" s="114">
        <f t="shared" si="43"/>
        <v>-0.30991154459291231</v>
      </c>
      <c r="CR17" s="114">
        <f t="shared" si="44"/>
        <v>-0.3456295747428948</v>
      </c>
      <c r="CS17" s="98" t="str">
        <f t="shared" si="34"/>
        <v>---</v>
      </c>
    </row>
    <row r="18" spans="1:97" x14ac:dyDescent="0.25">
      <c r="A18" s="15" t="s">
        <v>2344</v>
      </c>
      <c r="B18" s="8" t="s">
        <v>28</v>
      </c>
      <c r="C18" s="8">
        <v>223.1</v>
      </c>
      <c r="D18" s="27">
        <v>5.05</v>
      </c>
      <c r="E18" s="16">
        <v>5.1701385669318896</v>
      </c>
      <c r="F18" s="16">
        <v>4.9919302139999999</v>
      </c>
      <c r="G18" s="16">
        <v>4.7267513780000003</v>
      </c>
      <c r="H18" s="16">
        <v>4.7670000000000003</v>
      </c>
      <c r="I18" s="16">
        <v>5.1882000000000001</v>
      </c>
      <c r="J18" s="16">
        <v>5.12</v>
      </c>
      <c r="K18" s="16">
        <v>5.24</v>
      </c>
      <c r="L18" s="16">
        <v>4.6399999999999997</v>
      </c>
      <c r="M18" s="39">
        <v>5.2818500000000004</v>
      </c>
      <c r="N18" s="16">
        <f t="shared" si="0"/>
        <v>5.0175870158931888</v>
      </c>
      <c r="O18" s="16">
        <f t="shared" si="35"/>
        <v>5.0663105539199638</v>
      </c>
      <c r="P18" s="16">
        <f t="shared" si="1"/>
        <v>5.085</v>
      </c>
      <c r="Q18" s="16" t="s">
        <v>2891</v>
      </c>
      <c r="R18" s="114"/>
      <c r="S18" s="18">
        <v>81.47</v>
      </c>
      <c r="T18" s="16">
        <v>26.09</v>
      </c>
      <c r="U18" s="16">
        <v>80.930000000000007</v>
      </c>
      <c r="V18" s="16">
        <v>69.319999999999993</v>
      </c>
      <c r="W18" s="16">
        <v>26.33</v>
      </c>
      <c r="X18" s="16">
        <v>79.5</v>
      </c>
      <c r="Y18" s="16">
        <v>70.900000000000006</v>
      </c>
      <c r="Z18" s="16"/>
      <c r="AA18" s="39">
        <v>83.552000000000007</v>
      </c>
      <c r="AB18" s="16">
        <f t="shared" si="2"/>
        <v>64.761499999999998</v>
      </c>
      <c r="AC18" s="114">
        <f t="shared" si="3"/>
        <v>59.051729318614733</v>
      </c>
      <c r="AD18" s="16">
        <f t="shared" si="4"/>
        <v>75.2</v>
      </c>
      <c r="AE18" s="16" t="s">
        <v>2891</v>
      </c>
      <c r="AF18" s="40"/>
      <c r="AG18" s="19">
        <f t="shared" si="5"/>
        <v>26.09</v>
      </c>
      <c r="AH18" s="18">
        <v>6.4499999999999996E-4</v>
      </c>
      <c r="AI18" s="16">
        <v>6.8225808188328004E-4</v>
      </c>
      <c r="AJ18" s="16">
        <v>1.174897554939528E-3</v>
      </c>
      <c r="AK18" s="16">
        <v>1.7782794100389223E-3</v>
      </c>
      <c r="AL18" s="16">
        <v>7.2443596007498929E-4</v>
      </c>
      <c r="AM18" s="16">
        <v>2.1877616239495499E-3</v>
      </c>
      <c r="AN18" s="94"/>
      <c r="AO18" s="39">
        <v>1.53352E-3</v>
      </c>
      <c r="AP18" s="94">
        <f t="shared" si="6"/>
        <v>1.2465932329837528E-3</v>
      </c>
      <c r="AQ18" s="114">
        <f t="shared" si="7"/>
        <v>1.1217224370282562E-3</v>
      </c>
      <c r="AR18" s="94">
        <f t="shared" si="8"/>
        <v>1.174897554939528E-3</v>
      </c>
      <c r="AS18" s="114" t="s">
        <v>2891</v>
      </c>
      <c r="AT18" s="156"/>
      <c r="AU18" s="18">
        <v>1.3720000000000001</v>
      </c>
      <c r="AV18" s="16">
        <v>0.59619</v>
      </c>
      <c r="AW18" s="16">
        <v>0.86227061920255799</v>
      </c>
      <c r="AX18" s="16">
        <v>0.25</v>
      </c>
      <c r="AY18" s="16">
        <v>2.0299999999999998</v>
      </c>
      <c r="AZ18" s="16">
        <v>0.11</v>
      </c>
      <c r="BA18" s="16">
        <v>0.4</v>
      </c>
      <c r="BB18" s="68">
        <v>-5.33</v>
      </c>
      <c r="BC18" s="16">
        <f t="shared" si="36"/>
        <v>1.0435171002117385</v>
      </c>
      <c r="BD18" s="67">
        <v>-5.29</v>
      </c>
      <c r="BE18" s="16">
        <f t="shared" si="37"/>
        <v>1.1441937476847339</v>
      </c>
      <c r="BF18" s="16">
        <v>0.53500000000000003</v>
      </c>
      <c r="BG18" s="16">
        <v>0.33</v>
      </c>
      <c r="BH18" s="16">
        <v>0.58699999999999997</v>
      </c>
      <c r="BI18" s="68"/>
      <c r="BJ18" s="94" t="str">
        <f t="shared" si="38"/>
        <v/>
      </c>
      <c r="BK18" s="68">
        <v>2.2803899999999999E-6</v>
      </c>
      <c r="BL18" s="16">
        <f t="shared" si="39"/>
        <v>0.50875500900000004</v>
      </c>
      <c r="BM18" s="16">
        <f t="shared" si="40"/>
        <v>0.75145588277684838</v>
      </c>
      <c r="BN18" s="114">
        <f t="shared" si="41"/>
        <v>0.58741493257286059</v>
      </c>
      <c r="BO18" s="16">
        <f t="shared" si="42"/>
        <v>0.58699999999999997</v>
      </c>
      <c r="BP18" s="114" t="s">
        <v>2891</v>
      </c>
      <c r="BQ18" s="98"/>
      <c r="BR18" s="18">
        <f t="shared" si="9"/>
        <v>-3.1904402853647325</v>
      </c>
      <c r="BS18" s="114">
        <f t="shared" si="10"/>
        <v>-3.1660513110680726</v>
      </c>
      <c r="BT18" s="114">
        <f t="shared" si="11"/>
        <v>-2.9300000000000006</v>
      </c>
      <c r="BU18" s="114">
        <f t="shared" si="12"/>
        <v>-2.75</v>
      </c>
      <c r="BV18" s="114">
        <f t="shared" si="13"/>
        <v>-3.1400000000000006</v>
      </c>
      <c r="BW18" s="114">
        <f t="shared" si="14"/>
        <v>-2.6600000000000006</v>
      </c>
      <c r="BX18" s="114" t="str">
        <f t="shared" si="15"/>
        <v>N/A</v>
      </c>
      <c r="BY18" s="114">
        <f t="shared" si="16"/>
        <v>-2.81431055562346</v>
      </c>
      <c r="BZ18" s="114">
        <f t="shared" si="17"/>
        <v>-2.9501145931508956</v>
      </c>
      <c r="CA18" s="114">
        <f t="shared" si="18"/>
        <v>-2.9300000000000006</v>
      </c>
      <c r="CB18" s="98" t="str">
        <f t="shared" si="19"/>
        <v>---</v>
      </c>
      <c r="CC18" s="18">
        <f t="shared" si="20"/>
        <v>0.13735411137073292</v>
      </c>
      <c r="CD18" s="114">
        <f t="shared" si="21"/>
        <v>-0.22461531274022353</v>
      </c>
      <c r="CE18" s="114">
        <f t="shared" si="22"/>
        <v>-6.4356411690841761E-2</v>
      </c>
      <c r="CF18" s="114">
        <f t="shared" si="23"/>
        <v>-0.6020599913279624</v>
      </c>
      <c r="CG18" s="114">
        <f t="shared" si="24"/>
        <v>0.30749603791321289</v>
      </c>
      <c r="CH18" s="114">
        <f t="shared" si="25"/>
        <v>-0.95860731484177497</v>
      </c>
      <c r="CI18" s="114">
        <f t="shared" si="26"/>
        <v>-0.3979400086720376</v>
      </c>
      <c r="CJ18" s="114">
        <f t="shared" si="27"/>
        <v>1.8499570283837447E-2</v>
      </c>
      <c r="CK18" s="114">
        <f t="shared" si="28"/>
        <v>5.8499570283837322E-2</v>
      </c>
      <c r="CL18" s="114">
        <f t="shared" si="29"/>
        <v>-0.27164621797877153</v>
      </c>
      <c r="CM18" s="114">
        <f t="shared" si="30"/>
        <v>-0.48148606012211248</v>
      </c>
      <c r="CN18" s="114">
        <f t="shared" si="31"/>
        <v>-0.23136189875238555</v>
      </c>
      <c r="CO18" s="114" t="str">
        <f t="shared" si="32"/>
        <v>N/A</v>
      </c>
      <c r="CP18" s="114">
        <f t="shared" si="33"/>
        <v>-0.29349130185448596</v>
      </c>
      <c r="CQ18" s="114">
        <f t="shared" si="43"/>
        <v>-0.23105501754838265</v>
      </c>
      <c r="CR18" s="114">
        <f t="shared" si="44"/>
        <v>-0.23136189875238555</v>
      </c>
      <c r="CS18" s="98" t="str">
        <f t="shared" si="34"/>
        <v>---</v>
      </c>
    </row>
    <row r="19" spans="1:97" x14ac:dyDescent="0.25">
      <c r="A19" s="15" t="s">
        <v>2345</v>
      </c>
      <c r="B19" s="8" t="s">
        <v>30</v>
      </c>
      <c r="C19" s="8">
        <v>223.1</v>
      </c>
      <c r="D19" s="27">
        <v>5.05</v>
      </c>
      <c r="E19" s="16">
        <v>5.0514494488016997</v>
      </c>
      <c r="F19" s="16">
        <v>4.9919302139999999</v>
      </c>
      <c r="G19" s="16">
        <v>4.7267513780000003</v>
      </c>
      <c r="H19" s="16">
        <v>4.7670000000000003</v>
      </c>
      <c r="I19" s="16">
        <v>5.1113999999999997</v>
      </c>
      <c r="J19" s="16">
        <v>5.12</v>
      </c>
      <c r="K19" s="16">
        <v>5.24</v>
      </c>
      <c r="L19" s="16">
        <v>4.6900000000000004</v>
      </c>
      <c r="M19" s="39">
        <v>5.1895499999999997</v>
      </c>
      <c r="N19" s="16">
        <f t="shared" si="0"/>
        <v>4.993808104080169</v>
      </c>
      <c r="O19" s="16">
        <f t="shared" si="35"/>
        <v>5.0307072061946441</v>
      </c>
      <c r="P19" s="16">
        <f t="shared" si="1"/>
        <v>5.0507247244008493</v>
      </c>
      <c r="Q19" s="16" t="s">
        <v>2891</v>
      </c>
      <c r="R19" s="114"/>
      <c r="S19" s="18">
        <v>81.47</v>
      </c>
      <c r="T19" s="16">
        <v>119.22</v>
      </c>
      <c r="U19" s="16">
        <v>80.930000000000007</v>
      </c>
      <c r="V19" s="16">
        <v>96.14</v>
      </c>
      <c r="W19" s="16">
        <v>70.2</v>
      </c>
      <c r="X19" s="16">
        <v>80.7</v>
      </c>
      <c r="Y19" s="16">
        <v>70.900000000000006</v>
      </c>
      <c r="Z19" s="16">
        <v>107</v>
      </c>
      <c r="AA19" s="39">
        <v>84.971800000000002</v>
      </c>
      <c r="AB19" s="16">
        <f t="shared" si="2"/>
        <v>87.94797777777778</v>
      </c>
      <c r="AC19" s="114">
        <f t="shared" si="3"/>
        <v>86.671259505463922</v>
      </c>
      <c r="AD19" s="16">
        <f t="shared" si="4"/>
        <v>81.47</v>
      </c>
      <c r="AE19" s="16">
        <v>149.35000000000002</v>
      </c>
      <c r="AF19" s="149" t="s">
        <v>2329</v>
      </c>
      <c r="AG19" s="19">
        <f t="shared" si="5"/>
        <v>149.35000000000002</v>
      </c>
      <c r="AH19" s="18">
        <v>4.2799999999999997E-5</v>
      </c>
      <c r="AI19" s="16">
        <v>1.0222599549835E-4</v>
      </c>
      <c r="AJ19" s="16">
        <v>8.5113803820237646E-4</v>
      </c>
      <c r="AK19" s="16">
        <v>1.7782794100389223E-3</v>
      </c>
      <c r="AL19" s="16">
        <v>9.1201083935590866E-4</v>
      </c>
      <c r="AM19" s="16">
        <v>9.7723722095581023E-4</v>
      </c>
      <c r="AN19" s="94">
        <v>4.58E-2</v>
      </c>
      <c r="AO19" s="39">
        <v>8.5269499999999999E-4</v>
      </c>
      <c r="AP19" s="94">
        <f t="shared" si="6"/>
        <v>6.4145483130064211E-3</v>
      </c>
      <c r="AQ19" s="114">
        <f t="shared" si="7"/>
        <v>8.324018542839065E-4</v>
      </c>
      <c r="AR19" s="94">
        <f t="shared" si="8"/>
        <v>8.8235291967795433E-4</v>
      </c>
      <c r="AS19" s="114">
        <v>2.6615009346943004E-5</v>
      </c>
      <c r="AT19" s="156" t="s">
        <v>2914</v>
      </c>
      <c r="AU19" s="18">
        <v>0.15</v>
      </c>
      <c r="AV19" s="16">
        <v>0.59619</v>
      </c>
      <c r="AW19" s="16">
        <v>0.29043547104045497</v>
      </c>
      <c r="AX19" s="16">
        <v>5.7500000000000002E-2</v>
      </c>
      <c r="AY19" s="16">
        <v>2.0299999999999998</v>
      </c>
      <c r="AZ19" s="16">
        <v>0.17</v>
      </c>
      <c r="BA19" s="16">
        <v>0.25</v>
      </c>
      <c r="BB19" s="68">
        <v>-5.33</v>
      </c>
      <c r="BC19" s="16">
        <f t="shared" si="36"/>
        <v>1.0435171002117385</v>
      </c>
      <c r="BD19" s="67">
        <v>-5.82</v>
      </c>
      <c r="BE19" s="16">
        <f t="shared" si="37"/>
        <v>0.33767551452611766</v>
      </c>
      <c r="BF19" s="16">
        <v>0.57299999999999995</v>
      </c>
      <c r="BG19" s="16">
        <v>0.32200000000000001</v>
      </c>
      <c r="BH19" s="16">
        <v>0.58699999999999997</v>
      </c>
      <c r="BI19" s="68">
        <v>5.8100000000000003E-6</v>
      </c>
      <c r="BJ19" s="94">
        <f t="shared" si="38"/>
        <v>1.296211</v>
      </c>
      <c r="BK19" s="68">
        <v>1.2153700000000001E-6</v>
      </c>
      <c r="BL19" s="16">
        <f t="shared" si="39"/>
        <v>0.27114904700000003</v>
      </c>
      <c r="BM19" s="16">
        <f t="shared" si="40"/>
        <v>0.56961986662702213</v>
      </c>
      <c r="BN19" s="114">
        <f t="shared" si="41"/>
        <v>0.38761512009204918</v>
      </c>
      <c r="BO19" s="16">
        <f t="shared" si="42"/>
        <v>0.32983775726305886</v>
      </c>
      <c r="BP19" s="114">
        <v>6.7220110635384744E-2</v>
      </c>
      <c r="BQ19" s="156" t="s">
        <v>3919</v>
      </c>
      <c r="BR19" s="18">
        <f t="shared" si="9"/>
        <v>-4.3685562309868278</v>
      </c>
      <c r="BS19" s="114">
        <f t="shared" si="10"/>
        <v>-3.9904386515015791</v>
      </c>
      <c r="BT19" s="114">
        <f t="shared" si="11"/>
        <v>-3.07</v>
      </c>
      <c r="BU19" s="114">
        <f t="shared" si="12"/>
        <v>-2.75</v>
      </c>
      <c r="BV19" s="114">
        <f t="shared" si="13"/>
        <v>-3.0400000000000005</v>
      </c>
      <c r="BW19" s="114">
        <f t="shared" si="14"/>
        <v>-3.0100000000000002</v>
      </c>
      <c r="BX19" s="114">
        <f t="shared" si="15"/>
        <v>-1.3391345219961308</v>
      </c>
      <c r="BY19" s="114">
        <f t="shared" si="16"/>
        <v>-3.0692062836084388</v>
      </c>
      <c r="BZ19" s="114">
        <f t="shared" si="17"/>
        <v>-3.0796669610116219</v>
      </c>
      <c r="CA19" s="114">
        <f t="shared" si="18"/>
        <v>-3.0546031418042197</v>
      </c>
      <c r="CB19" s="98">
        <f t="shared" si="19"/>
        <v>-4.5748733769710288</v>
      </c>
      <c r="CC19" s="18">
        <f t="shared" si="20"/>
        <v>-0.82390874094431876</v>
      </c>
      <c r="CD19" s="114">
        <f t="shared" si="21"/>
        <v>-0.22461531274022353</v>
      </c>
      <c r="CE19" s="114">
        <f t="shared" si="22"/>
        <v>-0.53695034411383202</v>
      </c>
      <c r="CF19" s="114">
        <f t="shared" si="23"/>
        <v>-1.2403321553103694</v>
      </c>
      <c r="CG19" s="114">
        <f t="shared" si="24"/>
        <v>0.30749603791321289</v>
      </c>
      <c r="CH19" s="114">
        <f t="shared" si="25"/>
        <v>-0.769551078621726</v>
      </c>
      <c r="CI19" s="114">
        <f t="shared" si="26"/>
        <v>-0.6020599913279624</v>
      </c>
      <c r="CJ19" s="114">
        <f t="shared" si="27"/>
        <v>1.8499570283837447E-2</v>
      </c>
      <c r="CK19" s="114">
        <f t="shared" si="28"/>
        <v>-0.47150042971616274</v>
      </c>
      <c r="CL19" s="114">
        <f t="shared" si="29"/>
        <v>-0.24184537803261005</v>
      </c>
      <c r="CM19" s="114">
        <f t="shared" si="30"/>
        <v>-0.49214412830416909</v>
      </c>
      <c r="CN19" s="114">
        <f t="shared" si="31"/>
        <v>-0.23136189875238555</v>
      </c>
      <c r="CO19" s="114">
        <f t="shared" si="32"/>
        <v>0.11267570267416846</v>
      </c>
      <c r="CP19" s="114">
        <f t="shared" si="33"/>
        <v>-0.56679191762855774</v>
      </c>
      <c r="CQ19" s="114">
        <f t="shared" si="43"/>
        <v>-0.41159929033007842</v>
      </c>
      <c r="CR19" s="114">
        <f t="shared" si="44"/>
        <v>-0.48182227901016594</v>
      </c>
      <c r="CS19" s="98">
        <f t="shared" si="34"/>
        <v>-1.172500777074849</v>
      </c>
    </row>
    <row r="20" spans="1:97" x14ac:dyDescent="0.25">
      <c r="A20" s="15" t="s">
        <v>2346</v>
      </c>
      <c r="B20" s="8" t="s">
        <v>32</v>
      </c>
      <c r="C20" s="8">
        <v>257.54000000000002</v>
      </c>
      <c r="D20" s="27">
        <v>5.69</v>
      </c>
      <c r="E20" s="16">
        <v>5.7932425885758398</v>
      </c>
      <c r="F20" s="16">
        <v>5.6294998989999998</v>
      </c>
      <c r="G20" s="16">
        <v>5.3833157219999999</v>
      </c>
      <c r="H20" s="16">
        <v>5.2850000000000001</v>
      </c>
      <c r="I20">
        <v>5.4992000000000001</v>
      </c>
      <c r="J20" s="16">
        <v>5.71</v>
      </c>
      <c r="K20" s="16">
        <v>5.42</v>
      </c>
      <c r="L20" s="16">
        <v>4.8499999999999996</v>
      </c>
      <c r="M20" s="39">
        <v>5.5152999999999999</v>
      </c>
      <c r="N20" s="16">
        <f t="shared" si="0"/>
        <v>5.4775558209575852</v>
      </c>
      <c r="O20" s="16">
        <f t="shared" si="35"/>
        <v>5.5392584416220609</v>
      </c>
      <c r="P20" s="16">
        <f t="shared" si="1"/>
        <v>5.50725</v>
      </c>
      <c r="Q20" s="16" t="s">
        <v>2891</v>
      </c>
      <c r="R20" s="114"/>
      <c r="S20" s="18">
        <v>100.85</v>
      </c>
      <c r="T20" s="16">
        <v>54.46</v>
      </c>
      <c r="U20" s="16">
        <v>99.8</v>
      </c>
      <c r="V20" s="16">
        <v>33.92</v>
      </c>
      <c r="W20" s="16">
        <v>93.77</v>
      </c>
      <c r="X20" s="16">
        <v>69.099999999999994</v>
      </c>
      <c r="Y20" s="16">
        <v>67.3</v>
      </c>
      <c r="Z20" s="16"/>
      <c r="AA20" s="39">
        <v>83.886200000000002</v>
      </c>
      <c r="AB20" s="16">
        <f t="shared" si="2"/>
        <v>75.385774999999995</v>
      </c>
      <c r="AC20" s="114">
        <f t="shared" si="3"/>
        <v>71.461714939092602</v>
      </c>
      <c r="AD20" s="16">
        <f t="shared" si="4"/>
        <v>76.493099999999998</v>
      </c>
      <c r="AE20" s="16" t="s">
        <v>2891</v>
      </c>
      <c r="AF20" s="40"/>
      <c r="AG20" s="19">
        <f t="shared" si="5"/>
        <v>54.46</v>
      </c>
      <c r="AH20" s="18">
        <v>1.17E-4</v>
      </c>
      <c r="AI20" s="34">
        <v>5.6440088683405002E-5</v>
      </c>
      <c r="AJ20" s="16">
        <v>4.1686938347033518E-4</v>
      </c>
      <c r="AK20" s="16">
        <v>2.7542287033381624E-4</v>
      </c>
      <c r="AL20" s="16">
        <v>3.0902954325135899E-4</v>
      </c>
      <c r="AM20" s="16">
        <v>3.1622776601683783E-4</v>
      </c>
      <c r="AN20" s="94"/>
      <c r="AO20" s="39">
        <v>4.8280699999999997E-4</v>
      </c>
      <c r="AP20" s="94">
        <f t="shared" si="6"/>
        <v>2.8197095025082192E-4</v>
      </c>
      <c r="AQ20" s="114">
        <f t="shared" si="7"/>
        <v>2.316287395593801E-4</v>
      </c>
      <c r="AR20" s="94">
        <f t="shared" si="8"/>
        <v>3.0902954325135899E-4</v>
      </c>
      <c r="AS20" s="114" t="s">
        <v>2891</v>
      </c>
      <c r="AT20" s="156"/>
      <c r="AU20" s="18">
        <v>0.84440000000000004</v>
      </c>
      <c r="AV20" s="16">
        <v>0.13991000000000001</v>
      </c>
      <c r="AW20" s="16">
        <v>0.124368161362803</v>
      </c>
      <c r="AX20" s="16">
        <v>0.32</v>
      </c>
      <c r="AY20" s="16">
        <v>0.38</v>
      </c>
      <c r="AZ20" s="16">
        <v>0.39</v>
      </c>
      <c r="BA20" s="16">
        <v>0.11</v>
      </c>
      <c r="BB20" s="68">
        <v>-6.07</v>
      </c>
      <c r="BC20" s="16">
        <f t="shared" si="36"/>
        <v>0.21920209035863952</v>
      </c>
      <c r="BD20" s="67">
        <v>-6.49</v>
      </c>
      <c r="BE20" s="16">
        <f t="shared" si="37"/>
        <v>8.3338310405656313E-2</v>
      </c>
      <c r="BF20" s="16">
        <v>0.13200000000000001</v>
      </c>
      <c r="BG20" s="16">
        <v>0.14199999999999999</v>
      </c>
      <c r="BH20" s="16">
        <v>0.191</v>
      </c>
      <c r="BI20" s="68">
        <v>1.37E-6</v>
      </c>
      <c r="BJ20" s="94">
        <f t="shared" si="38"/>
        <v>0.35282980000000003</v>
      </c>
      <c r="BK20" s="68">
        <v>9.3475400000000003E-7</v>
      </c>
      <c r="BL20" s="16">
        <f t="shared" si="39"/>
        <v>0.24073654516000004</v>
      </c>
      <c r="BM20" s="16">
        <f t="shared" si="40"/>
        <v>0.2621274933776499</v>
      </c>
      <c r="BN20" s="114">
        <f t="shared" si="41"/>
        <v>0.21411958035903775</v>
      </c>
      <c r="BO20" s="16">
        <f t="shared" si="42"/>
        <v>0.20510104517931976</v>
      </c>
      <c r="BP20" s="114" t="s">
        <v>2891</v>
      </c>
      <c r="BQ20" s="98"/>
      <c r="BR20" s="18">
        <f t="shared" si="9"/>
        <v>-3.9318141382538383</v>
      </c>
      <c r="BS20" s="114">
        <f t="shared" si="10"/>
        <v>-4.2484123125172086</v>
      </c>
      <c r="BT20" s="114">
        <f t="shared" si="11"/>
        <v>-3.3800000000000003</v>
      </c>
      <c r="BU20" s="114">
        <f t="shared" si="12"/>
        <v>-3.5600000000000005</v>
      </c>
      <c r="BV20" s="114">
        <f t="shared" si="13"/>
        <v>-3.5100000000000002</v>
      </c>
      <c r="BW20" s="114">
        <f t="shared" si="14"/>
        <v>-3.5</v>
      </c>
      <c r="BX20" s="114" t="str">
        <f t="shared" si="15"/>
        <v>N/A</v>
      </c>
      <c r="BY20" s="114">
        <f t="shared" si="16"/>
        <v>-3.3162264418900675</v>
      </c>
      <c r="BZ20" s="114">
        <f t="shared" si="17"/>
        <v>-3.635207556094445</v>
      </c>
      <c r="CA20" s="114">
        <f t="shared" si="18"/>
        <v>-3.5100000000000002</v>
      </c>
      <c r="CB20" s="98" t="str">
        <f t="shared" si="19"/>
        <v>---</v>
      </c>
      <c r="CC20" s="18">
        <f t="shared" si="20"/>
        <v>-7.3451775364381203E-2</v>
      </c>
      <c r="CD20" s="114">
        <f t="shared" si="21"/>
        <v>-0.85415124340945625</v>
      </c>
      <c r="CE20" s="114">
        <f t="shared" si="22"/>
        <v>-0.90529078615819536</v>
      </c>
      <c r="CF20" s="114">
        <f t="shared" si="23"/>
        <v>-0.49485002168009401</v>
      </c>
      <c r="CG20" s="114">
        <f t="shared" si="24"/>
        <v>-0.42021640338318983</v>
      </c>
      <c r="CH20" s="114">
        <f t="shared" si="25"/>
        <v>-0.40893539297350079</v>
      </c>
      <c r="CI20" s="114">
        <f t="shared" si="26"/>
        <v>-0.95860731484177497</v>
      </c>
      <c r="CJ20" s="114">
        <f t="shared" si="27"/>
        <v>-0.65915530864162053</v>
      </c>
      <c r="CK20" s="114">
        <f t="shared" si="28"/>
        <v>-1.0791553086416203</v>
      </c>
      <c r="CL20" s="114">
        <f t="shared" si="29"/>
        <v>-0.87942606879415008</v>
      </c>
      <c r="CM20" s="114">
        <f t="shared" si="30"/>
        <v>-0.8477116556169435</v>
      </c>
      <c r="CN20" s="114">
        <f t="shared" si="31"/>
        <v>-0.71896663275227246</v>
      </c>
      <c r="CO20" s="114">
        <f t="shared" si="32"/>
        <v>-0.45243474148521279</v>
      </c>
      <c r="CP20" s="114">
        <f t="shared" si="33"/>
        <v>-0.61845797637812161</v>
      </c>
      <c r="CQ20" s="114">
        <f t="shared" si="43"/>
        <v>-0.66934361643718099</v>
      </c>
      <c r="CR20" s="114">
        <f t="shared" si="44"/>
        <v>-0.6890609706969465</v>
      </c>
      <c r="CS20" s="98" t="str">
        <f t="shared" si="34"/>
        <v>---</v>
      </c>
    </row>
    <row r="21" spans="1:97" x14ac:dyDescent="0.25">
      <c r="A21" s="15" t="s">
        <v>2347</v>
      </c>
      <c r="B21" s="8" t="s">
        <v>34</v>
      </c>
      <c r="C21" s="8">
        <v>257.54000000000002</v>
      </c>
      <c r="D21" s="27">
        <v>5.69</v>
      </c>
      <c r="E21" s="16">
        <v>5.7638078263285104</v>
      </c>
      <c r="F21" s="16">
        <v>5.6294998989999998</v>
      </c>
      <c r="G21" s="16">
        <v>5.3833157219999999</v>
      </c>
      <c r="H21" s="16">
        <v>5.2850000000000001</v>
      </c>
      <c r="I21">
        <v>5.5368000000000004</v>
      </c>
      <c r="J21" s="16">
        <v>5.7</v>
      </c>
      <c r="K21" s="16">
        <v>5.55</v>
      </c>
      <c r="L21" s="16">
        <v>5.04</v>
      </c>
      <c r="M21" s="39">
        <v>5.6405200000000004</v>
      </c>
      <c r="N21" s="16">
        <f t="shared" si="0"/>
        <v>5.5218943447328517</v>
      </c>
      <c r="O21" s="16">
        <f t="shared" si="35"/>
        <v>5.5655795784692588</v>
      </c>
      <c r="P21" s="16">
        <f t="shared" si="1"/>
        <v>5.5897499494999998</v>
      </c>
      <c r="Q21" s="16" t="s">
        <v>2891</v>
      </c>
      <c r="R21" s="114"/>
      <c r="S21" s="18">
        <v>100.85</v>
      </c>
      <c r="T21" s="16">
        <v>58.06</v>
      </c>
      <c r="U21" s="16">
        <v>99.8</v>
      </c>
      <c r="V21" s="16">
        <v>36.78</v>
      </c>
      <c r="W21" s="16">
        <v>75.430000000000007</v>
      </c>
      <c r="X21" s="16">
        <v>74.099999999999994</v>
      </c>
      <c r="Y21" s="16">
        <v>72.5</v>
      </c>
      <c r="Z21" s="16"/>
      <c r="AA21" s="39">
        <v>82.539599999999993</v>
      </c>
      <c r="AB21" s="16">
        <f t="shared" si="2"/>
        <v>75.007449999999992</v>
      </c>
      <c r="AC21" s="114">
        <f t="shared" si="3"/>
        <v>71.958522128016867</v>
      </c>
      <c r="AD21" s="16">
        <f t="shared" si="4"/>
        <v>74.765000000000001</v>
      </c>
      <c r="AE21" s="16" t="s">
        <v>2891</v>
      </c>
      <c r="AF21" s="40"/>
      <c r="AG21" s="19">
        <f t="shared" si="5"/>
        <v>58.06</v>
      </c>
      <c r="AH21" s="18">
        <v>1.08E-4</v>
      </c>
      <c r="AI21" s="16">
        <v>1.2716430321567599E-4</v>
      </c>
      <c r="AJ21" s="16">
        <v>2.9512092266663857E-4</v>
      </c>
      <c r="AK21" s="16">
        <v>2.7542287033381624E-4</v>
      </c>
      <c r="AL21" s="16">
        <v>8.3176377110267033E-4</v>
      </c>
      <c r="AM21" s="16">
        <v>3.4673685045253142E-4</v>
      </c>
      <c r="AN21" s="94"/>
      <c r="AO21" s="39">
        <v>3.4604599999999997E-4</v>
      </c>
      <c r="AP21" s="94">
        <f t="shared" si="6"/>
        <v>3.328935311101904E-4</v>
      </c>
      <c r="AQ21" s="114">
        <f t="shared" si="7"/>
        <v>2.7244239310331717E-4</v>
      </c>
      <c r="AR21" s="94">
        <f t="shared" si="8"/>
        <v>2.9512092266663857E-4</v>
      </c>
      <c r="AS21" s="114" t="s">
        <v>2891</v>
      </c>
      <c r="AT21" s="156"/>
      <c r="AU21" s="18">
        <v>0.2893</v>
      </c>
      <c r="AV21" s="16">
        <v>0.13991000000000001</v>
      </c>
      <c r="AW21" s="16">
        <v>0.15561903459246901</v>
      </c>
      <c r="AX21" s="16">
        <v>0.19</v>
      </c>
      <c r="AY21" s="16">
        <v>0.38</v>
      </c>
      <c r="AZ21" s="16">
        <v>0.22</v>
      </c>
      <c r="BA21" s="16">
        <v>9.6500000000000002E-2</v>
      </c>
      <c r="BB21" s="68">
        <v>-6.07</v>
      </c>
      <c r="BC21" s="16">
        <f t="shared" si="36"/>
        <v>0.21920209035863952</v>
      </c>
      <c r="BD21" s="67">
        <v>-6.28</v>
      </c>
      <c r="BE21" s="16">
        <f t="shared" si="37"/>
        <v>0.13515891331272617</v>
      </c>
      <c r="BF21" s="16">
        <v>0.13200000000000001</v>
      </c>
      <c r="BG21" s="16">
        <v>0.159</v>
      </c>
      <c r="BH21" s="16">
        <v>0.17</v>
      </c>
      <c r="BI21" s="68">
        <v>1.57E-6</v>
      </c>
      <c r="BJ21" s="94">
        <f t="shared" si="38"/>
        <v>0.40433780000000002</v>
      </c>
      <c r="BK21" s="68">
        <v>7.7314599999999995E-7</v>
      </c>
      <c r="BL21" s="16">
        <f t="shared" si="39"/>
        <v>0.19911602084000002</v>
      </c>
      <c r="BM21" s="16">
        <f t="shared" si="40"/>
        <v>0.20643884707884533</v>
      </c>
      <c r="BN21" s="114">
        <f t="shared" si="41"/>
        <v>0.19038026590212234</v>
      </c>
      <c r="BO21" s="16">
        <f t="shared" si="42"/>
        <v>0.18</v>
      </c>
      <c r="BP21" s="114" t="s">
        <v>2891</v>
      </c>
      <c r="BQ21" s="98"/>
      <c r="BR21" s="18">
        <f t="shared" si="9"/>
        <v>-3.9665762445130501</v>
      </c>
      <c r="BS21" s="114">
        <f t="shared" si="10"/>
        <v>-3.895634784066472</v>
      </c>
      <c r="BT21" s="114">
        <f t="shared" si="11"/>
        <v>-3.53</v>
      </c>
      <c r="BU21" s="114">
        <f t="shared" si="12"/>
        <v>-3.5600000000000005</v>
      </c>
      <c r="BV21" s="114">
        <f t="shared" si="13"/>
        <v>-3.0800000000000005</v>
      </c>
      <c r="BW21" s="114">
        <f t="shared" si="14"/>
        <v>-3.4600000000000004</v>
      </c>
      <c r="BX21" s="114" t="str">
        <f t="shared" si="15"/>
        <v>N/A</v>
      </c>
      <c r="BY21" s="114">
        <f t="shared" si="16"/>
        <v>-3.460866166472258</v>
      </c>
      <c r="BZ21" s="114">
        <f t="shared" si="17"/>
        <v>-3.5647253135788262</v>
      </c>
      <c r="CA21" s="114">
        <f t="shared" si="18"/>
        <v>-3.53</v>
      </c>
      <c r="CB21" s="98" t="str">
        <f t="shared" si="19"/>
        <v>---</v>
      </c>
      <c r="CC21" s="18">
        <f t="shared" si="20"/>
        <v>-0.53865156635201705</v>
      </c>
      <c r="CD21" s="114">
        <f t="shared" si="21"/>
        <v>-0.85415124340945625</v>
      </c>
      <c r="CE21" s="114">
        <f t="shared" si="22"/>
        <v>-0.80793728322751945</v>
      </c>
      <c r="CF21" s="114">
        <f t="shared" si="23"/>
        <v>-0.72124639904717103</v>
      </c>
      <c r="CG21" s="114">
        <f t="shared" si="24"/>
        <v>-0.42021640338318983</v>
      </c>
      <c r="CH21" s="114">
        <f t="shared" si="25"/>
        <v>-0.65757731917779372</v>
      </c>
      <c r="CI21" s="114">
        <f t="shared" si="26"/>
        <v>-1.0154726866562074</v>
      </c>
      <c r="CJ21" s="114">
        <f t="shared" si="27"/>
        <v>-0.65915530864162053</v>
      </c>
      <c r="CK21" s="114">
        <f t="shared" si="28"/>
        <v>-0.86915530864162038</v>
      </c>
      <c r="CL21" s="114">
        <f t="shared" si="29"/>
        <v>-0.87942606879415008</v>
      </c>
      <c r="CM21" s="114">
        <f t="shared" si="30"/>
        <v>-0.79860287567954846</v>
      </c>
      <c r="CN21" s="114">
        <f t="shared" si="31"/>
        <v>-0.769551078621726</v>
      </c>
      <c r="CO21" s="114">
        <f t="shared" si="32"/>
        <v>-0.39325565623238579</v>
      </c>
      <c r="CP21" s="114">
        <f t="shared" si="33"/>
        <v>-0.70089379530915608</v>
      </c>
      <c r="CQ21" s="114">
        <f t="shared" si="43"/>
        <v>-0.72037807094096873</v>
      </c>
      <c r="CR21" s="114">
        <f t="shared" si="44"/>
        <v>-0.74539873883444852</v>
      </c>
      <c r="CS21" s="98" t="str">
        <f t="shared" si="34"/>
        <v>---</v>
      </c>
    </row>
    <row r="22" spans="1:97" x14ac:dyDescent="0.25">
      <c r="A22" s="15" t="s">
        <v>2348</v>
      </c>
      <c r="B22" s="8" t="s">
        <v>36</v>
      </c>
      <c r="C22" s="8">
        <v>257.54000000000002</v>
      </c>
      <c r="D22" s="27">
        <v>5.69</v>
      </c>
      <c r="E22" s="16">
        <v>5.7342249539997203</v>
      </c>
      <c r="F22" s="16">
        <v>5.6294998989999998</v>
      </c>
      <c r="G22" s="16">
        <v>5.3833157219999999</v>
      </c>
      <c r="H22" s="16">
        <v>5.2850000000000001</v>
      </c>
      <c r="I22">
        <v>5.5003000000000002</v>
      </c>
      <c r="J22" s="16">
        <v>5.71</v>
      </c>
      <c r="K22" s="16">
        <v>5.54</v>
      </c>
      <c r="L22" s="16">
        <v>4.8099999999999996</v>
      </c>
      <c r="M22" s="39">
        <v>5.6344399999999997</v>
      </c>
      <c r="N22" s="16">
        <f t="shared" si="0"/>
        <v>5.4916780574999722</v>
      </c>
      <c r="O22" s="16">
        <f t="shared" si="35"/>
        <v>5.5519616153474507</v>
      </c>
      <c r="P22" s="16">
        <f t="shared" si="1"/>
        <v>5.5847499494999999</v>
      </c>
      <c r="Q22" s="16" t="s">
        <v>2891</v>
      </c>
      <c r="R22" s="114"/>
      <c r="S22" s="18">
        <v>100.85</v>
      </c>
      <c r="T22" s="16">
        <v>50.12</v>
      </c>
      <c r="U22" s="16">
        <v>99.8</v>
      </c>
      <c r="V22" s="16">
        <v>51.11</v>
      </c>
      <c r="W22" s="16">
        <v>93.77</v>
      </c>
      <c r="X22" s="16">
        <v>73.7</v>
      </c>
      <c r="Y22" s="16">
        <v>72.5</v>
      </c>
      <c r="Z22" s="16">
        <v>76.2</v>
      </c>
      <c r="AA22" s="39">
        <v>83.830600000000004</v>
      </c>
      <c r="AB22" s="16">
        <f t="shared" si="2"/>
        <v>77.986733333333333</v>
      </c>
      <c r="AC22" s="114">
        <f t="shared" si="3"/>
        <v>75.790837275758733</v>
      </c>
      <c r="AD22" s="16">
        <f t="shared" si="4"/>
        <v>76.2</v>
      </c>
      <c r="AE22" s="16">
        <v>44</v>
      </c>
      <c r="AF22" s="149" t="s">
        <v>2947</v>
      </c>
      <c r="AG22" s="19">
        <f t="shared" si="5"/>
        <v>44</v>
      </c>
      <c r="AH22" s="18">
        <v>1.47E-4</v>
      </c>
      <c r="AI22" s="34">
        <v>1.24600597256257E-4</v>
      </c>
      <c r="AJ22" s="16">
        <v>4.0738027780411217E-4</v>
      </c>
      <c r="AK22" s="16">
        <v>2.7542287033381624E-4</v>
      </c>
      <c r="AL22" s="16">
        <v>2.137962089502231E-4</v>
      </c>
      <c r="AM22" s="16">
        <v>1.1220184543019618E-4</v>
      </c>
      <c r="AN22" s="94">
        <v>2.14E-3</v>
      </c>
      <c r="AO22" s="39">
        <v>4.3612399999999997E-4</v>
      </c>
      <c r="AP22" s="94">
        <f t="shared" si="6"/>
        <v>4.8206572497182563E-4</v>
      </c>
      <c r="AQ22" s="114">
        <f t="shared" si="7"/>
        <v>2.8698397874272498E-4</v>
      </c>
      <c r="AR22" s="94">
        <f t="shared" si="8"/>
        <v>2.4460953964201967E-4</v>
      </c>
      <c r="AS22" s="114" t="s">
        <v>2891</v>
      </c>
      <c r="AT22" s="156"/>
      <c r="AU22" s="18">
        <v>0.62</v>
      </c>
      <c r="AV22" s="16">
        <v>0.13991000000000001</v>
      </c>
      <c r="AW22" s="16">
        <v>0.19986993807849901</v>
      </c>
      <c r="AX22" s="16">
        <v>0.33</v>
      </c>
      <c r="AY22" s="16">
        <v>0.38</v>
      </c>
      <c r="AZ22" s="16">
        <v>0.3</v>
      </c>
      <c r="BA22" s="16">
        <v>9.8100000000000007E-2</v>
      </c>
      <c r="BB22" s="68">
        <v>-6.07</v>
      </c>
      <c r="BC22" s="16">
        <f t="shared" si="36"/>
        <v>0.21920209035863952</v>
      </c>
      <c r="BD22" s="67">
        <v>-6.13</v>
      </c>
      <c r="BE22" s="16">
        <f t="shared" si="37"/>
        <v>0.19091703954463796</v>
      </c>
      <c r="BF22" s="16">
        <v>0.126</v>
      </c>
      <c r="BG22" s="16">
        <v>0.16200000000000001</v>
      </c>
      <c r="BH22" s="16">
        <v>0.16600000000000001</v>
      </c>
      <c r="BI22" s="68">
        <v>3.3699999999999999E-6</v>
      </c>
      <c r="BJ22" s="94">
        <f t="shared" si="38"/>
        <v>0.86790980000000006</v>
      </c>
      <c r="BK22" s="68">
        <v>9.3475400000000003E-7</v>
      </c>
      <c r="BL22" s="16">
        <f t="shared" si="39"/>
        <v>0.24073654516000004</v>
      </c>
      <c r="BM22" s="16">
        <f t="shared" si="40"/>
        <v>0.28861752951012687</v>
      </c>
      <c r="BN22" s="114">
        <f t="shared" si="41"/>
        <v>0.23822314558016994</v>
      </c>
      <c r="BO22" s="16">
        <f t="shared" si="42"/>
        <v>0.20953601421856927</v>
      </c>
      <c r="BP22" s="114" t="s">
        <v>2891</v>
      </c>
      <c r="BQ22" s="98"/>
      <c r="BR22" s="18">
        <f t="shared" si="9"/>
        <v>-3.832682665251824</v>
      </c>
      <c r="BS22" s="114">
        <f t="shared" si="10"/>
        <v>-3.9044798759394892</v>
      </c>
      <c r="BT22" s="114">
        <f t="shared" si="11"/>
        <v>-3.3900000000000006</v>
      </c>
      <c r="BU22" s="114">
        <f t="shared" si="12"/>
        <v>-3.5600000000000005</v>
      </c>
      <c r="BV22" s="114">
        <f t="shared" si="13"/>
        <v>-3.6700000000000004</v>
      </c>
      <c r="BW22" s="114">
        <f t="shared" si="14"/>
        <v>-3.9500000000000006</v>
      </c>
      <c r="BX22" s="114">
        <f t="shared" si="15"/>
        <v>-2.669586226650809</v>
      </c>
      <c r="BY22" s="114">
        <f t="shared" si="16"/>
        <v>-3.3603900133477418</v>
      </c>
      <c r="BZ22" s="114">
        <f t="shared" si="17"/>
        <v>-3.5421423476487335</v>
      </c>
      <c r="CA22" s="114">
        <f t="shared" si="18"/>
        <v>-3.6150000000000002</v>
      </c>
      <c r="CB22" s="98" t="str">
        <f t="shared" si="19"/>
        <v>---</v>
      </c>
      <c r="CC22" s="18">
        <f t="shared" si="20"/>
        <v>-0.20760831050174613</v>
      </c>
      <c r="CD22" s="114">
        <f t="shared" si="21"/>
        <v>-0.85415124340945625</v>
      </c>
      <c r="CE22" s="114">
        <f t="shared" si="22"/>
        <v>-0.6992525220820488</v>
      </c>
      <c r="CF22" s="114">
        <f t="shared" si="23"/>
        <v>-0.48148606012211248</v>
      </c>
      <c r="CG22" s="114">
        <f t="shared" si="24"/>
        <v>-0.42021640338318983</v>
      </c>
      <c r="CH22" s="114">
        <f t="shared" si="25"/>
        <v>-0.52287874528033762</v>
      </c>
      <c r="CI22" s="114">
        <f t="shared" si="26"/>
        <v>-1.0083309926200514</v>
      </c>
      <c r="CJ22" s="114">
        <f t="shared" si="27"/>
        <v>-0.65915530864162053</v>
      </c>
      <c r="CK22" s="114">
        <f t="shared" si="28"/>
        <v>-0.71915530864162036</v>
      </c>
      <c r="CL22" s="114">
        <f t="shared" si="29"/>
        <v>-0.89962945488243706</v>
      </c>
      <c r="CM22" s="114">
        <f t="shared" si="30"/>
        <v>-0.790484985457369</v>
      </c>
      <c r="CN22" s="114">
        <f t="shared" si="31"/>
        <v>-0.77989191195994489</v>
      </c>
      <c r="CO22" s="114">
        <f t="shared" si="32"/>
        <v>-6.1525407770280913E-2</v>
      </c>
      <c r="CP22" s="114">
        <f t="shared" si="33"/>
        <v>-0.61845797637812161</v>
      </c>
      <c r="CQ22" s="114">
        <f t="shared" si="43"/>
        <v>-0.62301604508073827</v>
      </c>
      <c r="CR22" s="114">
        <f t="shared" si="44"/>
        <v>-0.67920391536183466</v>
      </c>
      <c r="CS22" s="98" t="str">
        <f t="shared" si="34"/>
        <v>---</v>
      </c>
    </row>
    <row r="23" spans="1:97" x14ac:dyDescent="0.25">
      <c r="A23" s="15" t="s">
        <v>2349</v>
      </c>
      <c r="B23" s="8" t="s">
        <v>38</v>
      </c>
      <c r="C23" s="8">
        <v>257.54000000000002</v>
      </c>
      <c r="D23" s="27">
        <v>5.69</v>
      </c>
      <c r="E23" s="16">
        <v>5.7948088244195697</v>
      </c>
      <c r="F23" s="16">
        <v>5.6294998989999998</v>
      </c>
      <c r="G23" s="16">
        <v>5.3833157219999999</v>
      </c>
      <c r="H23" s="16">
        <v>5.2850000000000001</v>
      </c>
      <c r="I23">
        <v>5.5171000000000001</v>
      </c>
      <c r="J23" s="16">
        <v>5.71</v>
      </c>
      <c r="K23" s="16">
        <v>5.41</v>
      </c>
      <c r="L23" s="16">
        <v>4.79</v>
      </c>
      <c r="M23" s="39">
        <v>5.60276</v>
      </c>
      <c r="N23" s="16">
        <f t="shared" si="0"/>
        <v>5.4812484445419569</v>
      </c>
      <c r="O23" s="16">
        <f t="shared" si="35"/>
        <v>5.5483814379184251</v>
      </c>
      <c r="P23" s="16">
        <f t="shared" si="1"/>
        <v>5.5599299999999996</v>
      </c>
      <c r="Q23" s="16" t="s">
        <v>2891</v>
      </c>
      <c r="R23" s="114"/>
      <c r="S23" s="18">
        <v>100.85</v>
      </c>
      <c r="T23" s="16">
        <v>68.010000000000005</v>
      </c>
      <c r="U23" s="16">
        <v>99.8</v>
      </c>
      <c r="V23" s="16">
        <v>36.880000000000003</v>
      </c>
      <c r="W23" s="16">
        <v>49.33</v>
      </c>
      <c r="X23" s="16">
        <v>69.5</v>
      </c>
      <c r="Y23" s="16">
        <v>67.3</v>
      </c>
      <c r="Z23" s="16"/>
      <c r="AA23" s="39">
        <v>90.8202</v>
      </c>
      <c r="AB23" s="16">
        <f t="shared" si="2"/>
        <v>72.811274999999995</v>
      </c>
      <c r="AC23" s="114">
        <f t="shared" si="3"/>
        <v>69.252099790052867</v>
      </c>
      <c r="AD23" s="16">
        <f t="shared" si="4"/>
        <v>68.754999999999995</v>
      </c>
      <c r="AE23" s="16" t="s">
        <v>2891</v>
      </c>
      <c r="AF23" s="40"/>
      <c r="AG23" s="19">
        <f t="shared" si="5"/>
        <v>68.010000000000005</v>
      </c>
      <c r="AH23" s="18">
        <v>8.6399999999999999E-5</v>
      </c>
      <c r="AI23" s="34">
        <v>5.31547962040106E-5</v>
      </c>
      <c r="AJ23" s="16">
        <v>3.7153522909717215E-4</v>
      </c>
      <c r="AK23" s="16">
        <v>2.7542287033381624E-4</v>
      </c>
      <c r="AL23" s="16">
        <v>1.0964781961431849E-3</v>
      </c>
      <c r="AM23" s="16">
        <v>3.1622776601683783E-4</v>
      </c>
      <c r="AN23" s="94"/>
      <c r="AO23" s="39">
        <v>4.6294700000000001E-4</v>
      </c>
      <c r="AP23" s="94">
        <f t="shared" si="6"/>
        <v>3.8030940825643171E-4</v>
      </c>
      <c r="AQ23" s="114">
        <f t="shared" si="7"/>
        <v>2.5768190640345132E-4</v>
      </c>
      <c r="AR23" s="94">
        <f t="shared" si="8"/>
        <v>3.1622776601683783E-4</v>
      </c>
      <c r="AS23" s="114" t="s">
        <v>2891</v>
      </c>
      <c r="AT23" s="156"/>
      <c r="AU23" s="18">
        <v>0.43519999999999998</v>
      </c>
      <c r="AV23" s="16">
        <v>0.13991000000000001</v>
      </c>
      <c r="AW23" s="16">
        <v>0.104189593145787</v>
      </c>
      <c r="AX23" s="16">
        <v>0.38</v>
      </c>
      <c r="AY23" s="16">
        <v>0.38</v>
      </c>
      <c r="AZ23" s="16">
        <v>0.27</v>
      </c>
      <c r="BA23" s="16">
        <v>0.41</v>
      </c>
      <c r="BB23" s="68">
        <v>-6.07</v>
      </c>
      <c r="BC23" s="16">
        <f t="shared" si="36"/>
        <v>0.21920209035863952</v>
      </c>
      <c r="BD23" s="67">
        <v>-6.28</v>
      </c>
      <c r="BE23" s="16">
        <f t="shared" si="37"/>
        <v>0.13515891331272617</v>
      </c>
      <c r="BF23" s="16">
        <v>0.13200000000000001</v>
      </c>
      <c r="BG23" s="16">
        <v>0.14799999999999999</v>
      </c>
      <c r="BH23" s="16">
        <v>0.191</v>
      </c>
      <c r="BI23" s="68">
        <v>1.44E-6</v>
      </c>
      <c r="BJ23" s="94">
        <f t="shared" si="38"/>
        <v>0.37085760000000001</v>
      </c>
      <c r="BK23" s="68">
        <v>8.0065599999999997E-7</v>
      </c>
      <c r="BL23" s="16">
        <f t="shared" si="39"/>
        <v>0.20620094624000002</v>
      </c>
      <c r="BM23" s="16">
        <f t="shared" si="40"/>
        <v>0.25155136736122519</v>
      </c>
      <c r="BN23" s="114">
        <f t="shared" si="41"/>
        <v>0.22509541311371886</v>
      </c>
      <c r="BO23" s="16">
        <f t="shared" si="42"/>
        <v>0.21270151829931977</v>
      </c>
      <c r="BP23" s="114" t="s">
        <v>2891</v>
      </c>
      <c r="BQ23" s="98"/>
      <c r="BR23" s="18">
        <f t="shared" si="9"/>
        <v>-4.0634862575211068</v>
      </c>
      <c r="BS23" s="114">
        <f t="shared" si="10"/>
        <v>-4.2744575425995901</v>
      </c>
      <c r="BT23" s="114">
        <f t="shared" si="11"/>
        <v>-3.4300000000000006</v>
      </c>
      <c r="BU23" s="114">
        <f t="shared" si="12"/>
        <v>-3.5600000000000005</v>
      </c>
      <c r="BV23" s="114">
        <f t="shared" si="13"/>
        <v>-2.96</v>
      </c>
      <c r="BW23" s="114">
        <f t="shared" si="14"/>
        <v>-3.5</v>
      </c>
      <c r="BX23" s="114" t="str">
        <f t="shared" si="15"/>
        <v>N/A</v>
      </c>
      <c r="BY23" s="114">
        <f t="shared" si="16"/>
        <v>-3.3344687258828327</v>
      </c>
      <c r="BZ23" s="114">
        <f t="shared" si="17"/>
        <v>-3.5889160751433615</v>
      </c>
      <c r="CA23" s="114">
        <f t="shared" si="18"/>
        <v>-3.5</v>
      </c>
      <c r="CB23" s="98" t="str">
        <f t="shared" si="19"/>
        <v>---</v>
      </c>
      <c r="CC23" s="18">
        <f t="shared" si="20"/>
        <v>-0.36131111330987653</v>
      </c>
      <c r="CD23" s="114">
        <f t="shared" si="21"/>
        <v>-0.85415124340945625</v>
      </c>
      <c r="CE23" s="114">
        <f t="shared" si="22"/>
        <v>-0.98217565786058814</v>
      </c>
      <c r="CF23" s="114">
        <f t="shared" si="23"/>
        <v>-0.42021640338318983</v>
      </c>
      <c r="CG23" s="114">
        <f t="shared" si="24"/>
        <v>-0.42021640338318983</v>
      </c>
      <c r="CH23" s="114">
        <f t="shared" si="25"/>
        <v>-0.56863623584101264</v>
      </c>
      <c r="CI23" s="114">
        <f t="shared" si="26"/>
        <v>-0.38721614328026455</v>
      </c>
      <c r="CJ23" s="114">
        <f t="shared" si="27"/>
        <v>-0.65915530864162053</v>
      </c>
      <c r="CK23" s="114">
        <f t="shared" si="28"/>
        <v>-0.86915530864162038</v>
      </c>
      <c r="CL23" s="114">
        <f t="shared" si="29"/>
        <v>-0.87942606879415008</v>
      </c>
      <c r="CM23" s="114">
        <f t="shared" si="30"/>
        <v>-0.82973828460504262</v>
      </c>
      <c r="CN23" s="114">
        <f t="shared" si="31"/>
        <v>-0.71896663275227246</v>
      </c>
      <c r="CO23" s="114">
        <f t="shared" si="32"/>
        <v>-0.43079281654636992</v>
      </c>
      <c r="CP23" s="114">
        <f t="shared" si="33"/>
        <v>-0.68570934610455048</v>
      </c>
      <c r="CQ23" s="114">
        <f t="shared" si="43"/>
        <v>-0.64763335475380035</v>
      </c>
      <c r="CR23" s="114">
        <f t="shared" si="44"/>
        <v>-0.67243232737308545</v>
      </c>
      <c r="CS23" s="98" t="str">
        <f t="shared" si="34"/>
        <v>---</v>
      </c>
    </row>
    <row r="24" spans="1:97" x14ac:dyDescent="0.25">
      <c r="A24" s="15" t="s">
        <v>2350</v>
      </c>
      <c r="B24" s="8" t="s">
        <v>40</v>
      </c>
      <c r="C24" s="8">
        <v>257.54000000000002</v>
      </c>
      <c r="D24" s="27">
        <v>5.69</v>
      </c>
      <c r="E24" s="16">
        <v>5.73065031301154</v>
      </c>
      <c r="F24" s="16">
        <v>5.6294998989999998</v>
      </c>
      <c r="G24" s="16">
        <v>5.3833157219999999</v>
      </c>
      <c r="H24" s="16">
        <v>5.2850000000000001</v>
      </c>
      <c r="I24">
        <v>5.5189000000000004</v>
      </c>
      <c r="J24" s="16">
        <v>5.7</v>
      </c>
      <c r="K24" s="16">
        <v>5.55</v>
      </c>
      <c r="L24" s="16">
        <v>5.01</v>
      </c>
      <c r="M24" s="39">
        <v>5.5812400000000002</v>
      </c>
      <c r="N24" s="16">
        <f t="shared" si="0"/>
        <v>5.507860593401154</v>
      </c>
      <c r="O24" s="16">
        <f t="shared" si="35"/>
        <v>5.5512154716840234</v>
      </c>
      <c r="P24" s="16">
        <f t="shared" si="1"/>
        <v>5.56562</v>
      </c>
      <c r="Q24" s="16" t="s">
        <v>2891</v>
      </c>
      <c r="R24" s="114"/>
      <c r="S24" s="18">
        <v>100.85</v>
      </c>
      <c r="T24" s="16">
        <v>63.45</v>
      </c>
      <c r="U24" s="16">
        <v>99.8</v>
      </c>
      <c r="V24" s="16">
        <v>59.93</v>
      </c>
      <c r="W24" s="16">
        <v>64</v>
      </c>
      <c r="X24" s="16">
        <v>73.5</v>
      </c>
      <c r="Y24" s="16">
        <v>72.5</v>
      </c>
      <c r="Z24" s="16"/>
      <c r="AA24" s="39">
        <v>84.571399999999997</v>
      </c>
      <c r="AB24" s="16">
        <f t="shared" si="2"/>
        <v>77.325175000000002</v>
      </c>
      <c r="AC24" s="114">
        <f t="shared" si="3"/>
        <v>75.921345896680194</v>
      </c>
      <c r="AD24" s="16">
        <f t="shared" si="4"/>
        <v>73</v>
      </c>
      <c r="AE24" s="16" t="s">
        <v>2891</v>
      </c>
      <c r="AF24" s="40"/>
      <c r="AG24" s="19">
        <f t="shared" si="5"/>
        <v>63.45</v>
      </c>
      <c r="AH24" s="18">
        <v>9.5799999999999998E-5</v>
      </c>
      <c r="AI24" s="34">
        <v>2.6409222235638299E-5</v>
      </c>
      <c r="AJ24" s="16">
        <v>2.5118864315095774E-4</v>
      </c>
      <c r="AK24" s="16">
        <v>2.7542287033381624E-4</v>
      </c>
      <c r="AL24" s="16">
        <v>2.8183829312644545E-4</v>
      </c>
      <c r="AM24" s="16">
        <v>2.5118864315095774E-4</v>
      </c>
      <c r="AN24" s="94"/>
      <c r="AO24" s="39">
        <v>3.0747700000000001E-4</v>
      </c>
      <c r="AP24" s="94">
        <f t="shared" si="6"/>
        <v>2.1276066742825935E-4</v>
      </c>
      <c r="AQ24" s="114">
        <f t="shared" si="7"/>
        <v>1.6820839981203386E-4</v>
      </c>
      <c r="AR24" s="94">
        <f t="shared" si="8"/>
        <v>2.5118864315095774E-4</v>
      </c>
      <c r="AS24" s="114" t="s">
        <v>2891</v>
      </c>
      <c r="AT24" s="156"/>
      <c r="AU24" s="18">
        <v>0.39279999999999998</v>
      </c>
      <c r="AV24" s="16">
        <v>0.13991000000000001</v>
      </c>
      <c r="AW24" s="16">
        <v>0.118125250693808</v>
      </c>
      <c r="AX24" s="16">
        <v>0.19</v>
      </c>
      <c r="AY24" s="16">
        <v>0.38</v>
      </c>
      <c r="AZ24" s="16">
        <v>0.22</v>
      </c>
      <c r="BA24" s="16">
        <v>0.18</v>
      </c>
      <c r="BB24" s="68">
        <v>-6.07</v>
      </c>
      <c r="BC24" s="16">
        <f t="shared" si="36"/>
        <v>0.21920209035863952</v>
      </c>
      <c r="BD24" s="67">
        <v>-6.49</v>
      </c>
      <c r="BE24" s="16">
        <f t="shared" si="37"/>
        <v>8.3338310405656313E-2</v>
      </c>
      <c r="BF24" s="16">
        <v>0.13500000000000001</v>
      </c>
      <c r="BG24" s="16">
        <v>0.155</v>
      </c>
      <c r="BH24" s="16">
        <v>0.17</v>
      </c>
      <c r="BI24" s="68"/>
      <c r="BJ24" s="94" t="str">
        <f t="shared" si="38"/>
        <v/>
      </c>
      <c r="BK24" s="68">
        <v>6.0215300000000001E-7</v>
      </c>
      <c r="BL24" s="16">
        <f t="shared" si="39"/>
        <v>0.15507848362000001</v>
      </c>
      <c r="BM24" s="16">
        <f t="shared" si="40"/>
        <v>0.1952657026983157</v>
      </c>
      <c r="BN24" s="114">
        <f t="shared" si="41"/>
        <v>0.17852067232502333</v>
      </c>
      <c r="BO24" s="16">
        <f t="shared" si="42"/>
        <v>0.17</v>
      </c>
      <c r="BP24" s="114" t="s">
        <v>2891</v>
      </c>
      <c r="BQ24" s="98"/>
      <c r="BR24" s="18">
        <f t="shared" si="9"/>
        <v>-4.018634490921456</v>
      </c>
      <c r="BS24" s="114">
        <f t="shared" si="10"/>
        <v>-4.5782443887871818</v>
      </c>
      <c r="BT24" s="114">
        <f t="shared" si="11"/>
        <v>-3.6000000000000005</v>
      </c>
      <c r="BU24" s="114">
        <f t="shared" si="12"/>
        <v>-3.5600000000000005</v>
      </c>
      <c r="BV24" s="114">
        <f t="shared" si="13"/>
        <v>-3.55</v>
      </c>
      <c r="BW24" s="114">
        <f t="shared" si="14"/>
        <v>-3.6000000000000005</v>
      </c>
      <c r="BX24" s="114" t="str">
        <f t="shared" si="15"/>
        <v>N/A</v>
      </c>
      <c r="BY24" s="114">
        <f t="shared" si="16"/>
        <v>-3.5121873649183737</v>
      </c>
      <c r="BZ24" s="114">
        <f t="shared" si="17"/>
        <v>-3.7741523206610017</v>
      </c>
      <c r="CA24" s="114">
        <f t="shared" si="18"/>
        <v>-3.6000000000000005</v>
      </c>
      <c r="CB24" s="98" t="str">
        <f t="shared" si="19"/>
        <v>---</v>
      </c>
      <c r="CC24" s="18">
        <f t="shared" si="20"/>
        <v>-0.40582852088508797</v>
      </c>
      <c r="CD24" s="114">
        <f t="shared" si="21"/>
        <v>-0.85415124340945625</v>
      </c>
      <c r="CE24" s="114">
        <f t="shared" si="22"/>
        <v>-0.92765725679106636</v>
      </c>
      <c r="CF24" s="114">
        <f t="shared" si="23"/>
        <v>-0.72124639904717103</v>
      </c>
      <c r="CG24" s="114">
        <f t="shared" si="24"/>
        <v>-0.42021640338318983</v>
      </c>
      <c r="CH24" s="114">
        <f t="shared" si="25"/>
        <v>-0.65757731917779372</v>
      </c>
      <c r="CI24" s="114">
        <f t="shared" si="26"/>
        <v>-0.74472749489669399</v>
      </c>
      <c r="CJ24" s="114">
        <f t="shared" si="27"/>
        <v>-0.65915530864162053</v>
      </c>
      <c r="CK24" s="114">
        <f t="shared" si="28"/>
        <v>-1.0791553086416203</v>
      </c>
      <c r="CL24" s="114">
        <f t="shared" si="29"/>
        <v>-0.86966623150499389</v>
      </c>
      <c r="CM24" s="114">
        <f t="shared" si="30"/>
        <v>-0.8096683018297085</v>
      </c>
      <c r="CN24" s="114">
        <f t="shared" si="31"/>
        <v>-0.769551078621726</v>
      </c>
      <c r="CO24" s="114" t="str">
        <f t="shared" si="32"/>
        <v>N/A</v>
      </c>
      <c r="CP24" s="114">
        <f t="shared" si="33"/>
        <v>-0.80944845423876477</v>
      </c>
      <c r="CQ24" s="114">
        <f t="shared" si="43"/>
        <v>-0.7483114862360688</v>
      </c>
      <c r="CR24" s="114">
        <f t="shared" si="44"/>
        <v>-0.769551078621726</v>
      </c>
      <c r="CS24" s="98" t="str">
        <f t="shared" si="34"/>
        <v>---</v>
      </c>
    </row>
    <row r="25" spans="1:97" x14ac:dyDescent="0.25">
      <c r="A25" s="15" t="s">
        <v>2351</v>
      </c>
      <c r="B25" s="8" t="s">
        <v>42</v>
      </c>
      <c r="C25" s="8">
        <v>257.54000000000002</v>
      </c>
      <c r="D25" s="27">
        <v>5.69</v>
      </c>
      <c r="E25" s="16">
        <v>5.8930555773199904</v>
      </c>
      <c r="F25" s="16">
        <v>5.6294998989999998</v>
      </c>
      <c r="G25" s="16">
        <v>5.3833157219999999</v>
      </c>
      <c r="H25" s="16">
        <v>5.2850000000000001</v>
      </c>
      <c r="I25">
        <v>5.5742000000000003</v>
      </c>
      <c r="J25" s="16">
        <v>5.68</v>
      </c>
      <c r="K25" s="16">
        <v>5.44</v>
      </c>
      <c r="L25" s="16">
        <v>5.15</v>
      </c>
      <c r="M25" s="39">
        <v>5.72689</v>
      </c>
      <c r="N25" s="16">
        <f t="shared" si="0"/>
        <v>5.5451961198319983</v>
      </c>
      <c r="O25" s="16">
        <f t="shared" si="35"/>
        <v>5.5950243863627716</v>
      </c>
      <c r="P25" s="16">
        <f t="shared" si="1"/>
        <v>5.6018499495</v>
      </c>
      <c r="Q25" s="16">
        <v>5.86</v>
      </c>
      <c r="R25" s="113" t="s">
        <v>3029</v>
      </c>
      <c r="S25" s="18">
        <v>100.85</v>
      </c>
      <c r="T25" s="16">
        <v>67.52</v>
      </c>
      <c r="U25" s="16">
        <v>99.8</v>
      </c>
      <c r="V25" s="16">
        <v>124.21</v>
      </c>
      <c r="W25" s="16">
        <v>96.87</v>
      </c>
      <c r="X25" s="16">
        <v>68.5</v>
      </c>
      <c r="Y25" s="16">
        <v>67.3</v>
      </c>
      <c r="Z25" s="16"/>
      <c r="AA25" s="39">
        <v>87.699700000000007</v>
      </c>
      <c r="AB25" s="16">
        <f t="shared" si="2"/>
        <v>89.093712499999995</v>
      </c>
      <c r="AC25" s="114">
        <f t="shared" si="3"/>
        <v>87.078524252588039</v>
      </c>
      <c r="AD25" s="16">
        <f t="shared" si="4"/>
        <v>92.284850000000006</v>
      </c>
      <c r="AE25" s="16" t="s">
        <v>2891</v>
      </c>
      <c r="AF25" s="40"/>
      <c r="AG25" s="19">
        <f t="shared" si="5"/>
        <v>67.52</v>
      </c>
      <c r="AH25" s="18">
        <v>8.7399999999999997E-5</v>
      </c>
      <c r="AI25" s="34">
        <v>2.67868310375726E-5</v>
      </c>
      <c r="AJ25" s="16">
        <v>2.8840315031266012E-4</v>
      </c>
      <c r="AK25" s="16">
        <v>2.7542287033381624E-4</v>
      </c>
      <c r="AL25" s="16">
        <v>3.3113112148259094E-4</v>
      </c>
      <c r="AM25" s="16">
        <v>2.9512092266663857E-4</v>
      </c>
      <c r="AN25" s="94"/>
      <c r="AO25" s="39">
        <v>7.3415600000000002E-4</v>
      </c>
      <c r="AP25" s="94">
        <f t="shared" si="6"/>
        <v>2.9120298511903979E-4</v>
      </c>
      <c r="AQ25" s="114">
        <f t="shared" si="7"/>
        <v>2.0118843743841976E-4</v>
      </c>
      <c r="AR25" s="94">
        <f t="shared" si="8"/>
        <v>2.8840315031266012E-4</v>
      </c>
      <c r="AS25" s="114" t="s">
        <v>2891</v>
      </c>
      <c r="AT25" s="156"/>
      <c r="AU25" s="18">
        <v>0.1898</v>
      </c>
      <c r="AV25" s="16">
        <v>0.13991000000000001</v>
      </c>
      <c r="AW25" s="16">
        <v>7.5406664572871096E-2</v>
      </c>
      <c r="AX25" s="16">
        <v>0.15</v>
      </c>
      <c r="AY25" s="16">
        <v>0.38</v>
      </c>
      <c r="AZ25" s="16">
        <v>0.11</v>
      </c>
      <c r="BA25" s="16">
        <v>8.1600000000000006E-2</v>
      </c>
      <c r="BB25" s="68">
        <v>-6.07</v>
      </c>
      <c r="BC25" s="16">
        <f t="shared" si="36"/>
        <v>0.21920209035863952</v>
      </c>
      <c r="BD25" s="67">
        <v>-6.26</v>
      </c>
      <c r="BE25" s="16">
        <f t="shared" si="37"/>
        <v>0.14152875665329254</v>
      </c>
      <c r="BF25" s="16">
        <v>0.13200000000000001</v>
      </c>
      <c r="BG25" s="16">
        <v>0.126</v>
      </c>
      <c r="BH25" s="16">
        <v>0.20499999999999999</v>
      </c>
      <c r="BI25" s="68">
        <v>1.8500000000000001E-6</v>
      </c>
      <c r="BJ25" s="94">
        <f t="shared" si="38"/>
        <v>0.47644900000000007</v>
      </c>
      <c r="BK25" s="68">
        <v>5.8175500000000001E-7</v>
      </c>
      <c r="BL25" s="16">
        <f t="shared" si="39"/>
        <v>0.14982518270000003</v>
      </c>
      <c r="BM25" s="16">
        <f t="shared" si="40"/>
        <v>0.18405154959177164</v>
      </c>
      <c r="BN25" s="114">
        <f t="shared" si="41"/>
        <v>0.16081313746158438</v>
      </c>
      <c r="BO25" s="16">
        <f t="shared" si="42"/>
        <v>0.14567696967664628</v>
      </c>
      <c r="BP25" s="114" t="s">
        <v>2891</v>
      </c>
      <c r="BQ25" s="98"/>
      <c r="BR25" s="18">
        <f t="shared" si="9"/>
        <v>-4.0584885673655968</v>
      </c>
      <c r="BS25" s="114">
        <f t="shared" si="10"/>
        <v>-4.5720786616922906</v>
      </c>
      <c r="BT25" s="114">
        <f t="shared" si="11"/>
        <v>-3.5400000000000009</v>
      </c>
      <c r="BU25" s="114">
        <f t="shared" si="12"/>
        <v>-3.5600000000000005</v>
      </c>
      <c r="BV25" s="114">
        <f t="shared" si="13"/>
        <v>-3.48</v>
      </c>
      <c r="BW25" s="114">
        <f t="shared" si="14"/>
        <v>-3.53</v>
      </c>
      <c r="BX25" s="114" t="str">
        <f t="shared" si="15"/>
        <v>N/A</v>
      </c>
      <c r="BY25" s="114">
        <f t="shared" si="16"/>
        <v>-3.1342116475217878</v>
      </c>
      <c r="BZ25" s="114">
        <f t="shared" si="17"/>
        <v>-3.6963969823685257</v>
      </c>
      <c r="CA25" s="114">
        <f t="shared" si="18"/>
        <v>-3.5400000000000009</v>
      </c>
      <c r="CB25" s="98" t="str">
        <f t="shared" si="19"/>
        <v>---</v>
      </c>
      <c r="CC25" s="18">
        <f t="shared" si="20"/>
        <v>-0.72170379190872613</v>
      </c>
      <c r="CD25" s="114">
        <f t="shared" si="21"/>
        <v>-0.85415124340945625</v>
      </c>
      <c r="CE25" s="114">
        <f t="shared" si="22"/>
        <v>-1.1225902687281983</v>
      </c>
      <c r="CF25" s="114">
        <f t="shared" si="23"/>
        <v>-0.82390874094431876</v>
      </c>
      <c r="CG25" s="114">
        <f t="shared" si="24"/>
        <v>-0.42021640338318983</v>
      </c>
      <c r="CH25" s="114">
        <f t="shared" si="25"/>
        <v>-0.95860731484177497</v>
      </c>
      <c r="CI25" s="114">
        <f t="shared" si="26"/>
        <v>-1.0883098412461387</v>
      </c>
      <c r="CJ25" s="114">
        <f t="shared" si="27"/>
        <v>-0.65915530864162053</v>
      </c>
      <c r="CK25" s="114">
        <f t="shared" si="28"/>
        <v>-0.84915530864161981</v>
      </c>
      <c r="CL25" s="114">
        <f t="shared" si="29"/>
        <v>-0.87942606879415008</v>
      </c>
      <c r="CM25" s="114">
        <f t="shared" si="30"/>
        <v>-0.89962945488243706</v>
      </c>
      <c r="CN25" s="114">
        <f t="shared" si="31"/>
        <v>-0.68824613894424569</v>
      </c>
      <c r="CO25" s="114">
        <f t="shared" si="32"/>
        <v>-0.32198358023860568</v>
      </c>
      <c r="CP25" s="114">
        <f t="shared" si="33"/>
        <v>-0.82441518404326808</v>
      </c>
      <c r="CQ25" s="114">
        <f t="shared" si="43"/>
        <v>-0.79367847490341059</v>
      </c>
      <c r="CR25" s="114">
        <f t="shared" si="44"/>
        <v>-0.83678524634244389</v>
      </c>
      <c r="CS25" s="98" t="str">
        <f t="shared" si="34"/>
        <v>---</v>
      </c>
    </row>
    <row r="26" spans="1:97" x14ac:dyDescent="0.25">
      <c r="A26" s="15" t="s">
        <v>2352</v>
      </c>
      <c r="B26" s="8" t="s">
        <v>44</v>
      </c>
      <c r="C26" s="8">
        <v>257.54000000000002</v>
      </c>
      <c r="D26" s="27">
        <v>5.69</v>
      </c>
      <c r="E26" s="16">
        <v>5.7363228289601196</v>
      </c>
      <c r="F26" s="16">
        <v>5.6294998989999998</v>
      </c>
      <c r="G26" s="16">
        <v>5.3833157219999999</v>
      </c>
      <c r="H26" s="16">
        <v>5.2850000000000001</v>
      </c>
      <c r="I26">
        <v>5.5198999999999998</v>
      </c>
      <c r="J26" s="16">
        <v>5.71</v>
      </c>
      <c r="K26" s="16">
        <v>5.55</v>
      </c>
      <c r="L26" s="16">
        <v>5.1100000000000003</v>
      </c>
      <c r="M26" s="39">
        <v>5.5729899999999999</v>
      </c>
      <c r="N26" s="16">
        <f t="shared" si="0"/>
        <v>5.5187028449960112</v>
      </c>
      <c r="O26" s="16">
        <f t="shared" si="35"/>
        <v>5.5559290620341129</v>
      </c>
      <c r="P26" s="16">
        <f t="shared" si="1"/>
        <v>5.5614949999999999</v>
      </c>
      <c r="Q26" s="16" t="s">
        <v>2891</v>
      </c>
      <c r="R26" s="114"/>
      <c r="S26" s="18">
        <v>100.85</v>
      </c>
      <c r="T26" s="16">
        <v>72.39</v>
      </c>
      <c r="U26" s="16">
        <v>99.8</v>
      </c>
      <c r="V26" s="16">
        <v>46.28</v>
      </c>
      <c r="W26" s="16">
        <v>78</v>
      </c>
      <c r="X26" s="16">
        <v>73.400000000000006</v>
      </c>
      <c r="Y26" s="16">
        <v>72.5</v>
      </c>
      <c r="Z26" s="16">
        <v>112</v>
      </c>
      <c r="AA26" s="39">
        <v>84.5672</v>
      </c>
      <c r="AB26" s="16">
        <f t="shared" si="2"/>
        <v>82.198577777777771</v>
      </c>
      <c r="AC26" s="114">
        <f t="shared" si="3"/>
        <v>79.889902374009594</v>
      </c>
      <c r="AD26" s="16">
        <f t="shared" si="4"/>
        <v>78</v>
      </c>
      <c r="AE26" s="16">
        <v>69</v>
      </c>
      <c r="AF26" s="149" t="s">
        <v>2947</v>
      </c>
      <c r="AG26" s="19">
        <f t="shared" si="5"/>
        <v>69</v>
      </c>
      <c r="AH26" s="18">
        <v>8.4499999999999994E-5</v>
      </c>
      <c r="AI26" s="34">
        <v>2.3335247618931699E-5</v>
      </c>
      <c r="AJ26" s="16">
        <v>2.1877616239495513E-4</v>
      </c>
      <c r="AK26" s="16">
        <v>2.7542287033381624E-4</v>
      </c>
      <c r="AL26" s="16">
        <v>1.737800828749376E-4</v>
      </c>
      <c r="AM26" s="16">
        <v>5.12861383991364E-5</v>
      </c>
      <c r="AN26" s="94"/>
      <c r="AO26" s="39">
        <v>3.3150200000000001E-4</v>
      </c>
      <c r="AP26" s="94">
        <f t="shared" si="6"/>
        <v>1.6551464308882529E-4</v>
      </c>
      <c r="AQ26" s="114">
        <f t="shared" si="7"/>
        <v>1.1964867581237151E-4</v>
      </c>
      <c r="AR26" s="94">
        <f t="shared" si="8"/>
        <v>1.737800828749376E-4</v>
      </c>
      <c r="AS26" s="114" t="s">
        <v>2891</v>
      </c>
      <c r="AT26" s="156"/>
      <c r="AU26" s="18">
        <v>0.48659999999999998</v>
      </c>
      <c r="AV26" s="16">
        <v>0.13991000000000001</v>
      </c>
      <c r="AW26" s="16">
        <v>0.108397036054995</v>
      </c>
      <c r="AX26" s="16">
        <v>0.14000000000000001</v>
      </c>
      <c r="AY26" s="16">
        <v>0.38</v>
      </c>
      <c r="AZ26" s="16">
        <v>0.05</v>
      </c>
      <c r="BA26" s="16">
        <v>6.0900000000000003E-2</v>
      </c>
      <c r="BB26" s="68">
        <v>-6.07</v>
      </c>
      <c r="BC26" s="16">
        <f t="shared" si="36"/>
        <v>0.21920209035863952</v>
      </c>
      <c r="BD26" s="67">
        <v>-6.49</v>
      </c>
      <c r="BE26" s="16">
        <f t="shared" si="37"/>
        <v>8.3338310405656313E-2</v>
      </c>
      <c r="BF26" s="16">
        <v>0.126</v>
      </c>
      <c r="BG26" s="16">
        <v>0.155</v>
      </c>
      <c r="BH26" s="16">
        <v>0.16600000000000001</v>
      </c>
      <c r="BI26" s="68">
        <v>1.88E-6</v>
      </c>
      <c r="BJ26" s="94">
        <f t="shared" si="38"/>
        <v>0.48417520000000003</v>
      </c>
      <c r="BK26" s="68">
        <v>5.9476700000000005E-7</v>
      </c>
      <c r="BL26" s="16">
        <f t="shared" si="39"/>
        <v>0.15317629318000003</v>
      </c>
      <c r="BM26" s="16">
        <f t="shared" si="40"/>
        <v>0.19662135214280649</v>
      </c>
      <c r="BN26" s="114">
        <f t="shared" si="41"/>
        <v>0.15642357772062124</v>
      </c>
      <c r="BO26" s="16">
        <f t="shared" si="42"/>
        <v>0.14658814659000002</v>
      </c>
      <c r="BP26" s="114" t="s">
        <v>2891</v>
      </c>
      <c r="BQ26" s="98"/>
      <c r="BR26" s="18">
        <f t="shared" si="9"/>
        <v>-4.0731432910503074</v>
      </c>
      <c r="BS26" s="114">
        <f t="shared" si="10"/>
        <v>-4.6319875862952138</v>
      </c>
      <c r="BT26" s="114">
        <f t="shared" si="11"/>
        <v>-3.66</v>
      </c>
      <c r="BU26" s="114">
        <f t="shared" si="12"/>
        <v>-3.5600000000000005</v>
      </c>
      <c r="BV26" s="114">
        <f t="shared" si="13"/>
        <v>-3.76</v>
      </c>
      <c r="BW26" s="114">
        <f t="shared" si="14"/>
        <v>-4.2900000000000009</v>
      </c>
      <c r="BX26" s="114" t="str">
        <f t="shared" si="15"/>
        <v>N/A</v>
      </c>
      <c r="BY26" s="114">
        <f t="shared" si="16"/>
        <v>-3.4795138470892422</v>
      </c>
      <c r="BZ26" s="114">
        <f t="shared" si="17"/>
        <v>-3.9220921034906806</v>
      </c>
      <c r="CA26" s="114">
        <f t="shared" si="18"/>
        <v>-3.76</v>
      </c>
      <c r="CB26" s="98" t="str">
        <f t="shared" si="19"/>
        <v>---</v>
      </c>
      <c r="CC26" s="18">
        <f t="shared" si="20"/>
        <v>-0.31282789540520034</v>
      </c>
      <c r="CD26" s="114">
        <f t="shared" si="21"/>
        <v>-0.85415124340945625</v>
      </c>
      <c r="CE26" s="114">
        <f t="shared" si="22"/>
        <v>-0.96498259272898557</v>
      </c>
      <c r="CF26" s="114">
        <f t="shared" si="23"/>
        <v>-0.85387196432176193</v>
      </c>
      <c r="CG26" s="114">
        <f t="shared" si="24"/>
        <v>-0.42021640338318983</v>
      </c>
      <c r="CH26" s="114">
        <f t="shared" si="25"/>
        <v>-1.3010299956639813</v>
      </c>
      <c r="CI26" s="114">
        <f t="shared" si="26"/>
        <v>-1.2153827073671246</v>
      </c>
      <c r="CJ26" s="114">
        <f t="shared" si="27"/>
        <v>-0.65915530864162053</v>
      </c>
      <c r="CK26" s="114">
        <f t="shared" si="28"/>
        <v>-1.0791553086416203</v>
      </c>
      <c r="CL26" s="114">
        <f t="shared" si="29"/>
        <v>-0.89962945488243706</v>
      </c>
      <c r="CM26" s="114">
        <f t="shared" si="30"/>
        <v>-0.8096683018297085</v>
      </c>
      <c r="CN26" s="114">
        <f t="shared" si="31"/>
        <v>-0.77989191195994489</v>
      </c>
      <c r="CO26" s="114">
        <f t="shared" si="32"/>
        <v>-0.31499745937793971</v>
      </c>
      <c r="CP26" s="114">
        <f t="shared" si="33"/>
        <v>-0.81480844448014489</v>
      </c>
      <c r="CQ26" s="114">
        <f t="shared" si="43"/>
        <v>-0.80569778514950829</v>
      </c>
      <c r="CR26" s="114">
        <f t="shared" si="44"/>
        <v>-0.83434020440095336</v>
      </c>
      <c r="CS26" s="98" t="str">
        <f t="shared" si="34"/>
        <v>---</v>
      </c>
    </row>
    <row r="27" spans="1:97" x14ac:dyDescent="0.25">
      <c r="A27" s="15" t="s">
        <v>2353</v>
      </c>
      <c r="B27" s="8" t="s">
        <v>46</v>
      </c>
      <c r="C27" s="8">
        <v>257.54000000000002</v>
      </c>
      <c r="D27" s="27">
        <v>5.69</v>
      </c>
      <c r="E27" s="16">
        <v>5.8853213913207201</v>
      </c>
      <c r="F27" s="16">
        <v>5.6294998989999998</v>
      </c>
      <c r="G27" s="16">
        <v>5.3833157219999999</v>
      </c>
      <c r="H27" s="16">
        <v>5.2850000000000001</v>
      </c>
      <c r="I27">
        <v>5.5636000000000001</v>
      </c>
      <c r="J27" s="16">
        <v>5.69</v>
      </c>
      <c r="K27" s="16">
        <v>5.56</v>
      </c>
      <c r="L27" s="16">
        <v>5.04</v>
      </c>
      <c r="M27" s="39">
        <v>5.7884900000000004</v>
      </c>
      <c r="N27" s="16">
        <f t="shared" si="0"/>
        <v>5.5515227012320718</v>
      </c>
      <c r="O27" s="16">
        <f t="shared" si="35"/>
        <v>5.6086683879215533</v>
      </c>
      <c r="P27" s="16">
        <f t="shared" si="1"/>
        <v>5.5965499495</v>
      </c>
      <c r="Q27" s="16" t="s">
        <v>2891</v>
      </c>
      <c r="R27" s="114"/>
      <c r="S27" s="18">
        <v>100.85</v>
      </c>
      <c r="T27" s="16">
        <v>67.72</v>
      </c>
      <c r="U27" s="16">
        <v>99.8</v>
      </c>
      <c r="V27" s="16">
        <v>55.77</v>
      </c>
      <c r="W27" s="16">
        <v>63.43</v>
      </c>
      <c r="X27" s="16">
        <v>73.400000000000006</v>
      </c>
      <c r="Y27" s="16">
        <v>72.5</v>
      </c>
      <c r="Z27" s="16"/>
      <c r="AA27" s="39">
        <v>82.087900000000005</v>
      </c>
      <c r="AB27" s="16">
        <f t="shared" si="2"/>
        <v>76.944737500000002</v>
      </c>
      <c r="AC27" s="114">
        <f t="shared" si="3"/>
        <v>75.477324176348404</v>
      </c>
      <c r="AD27" s="16">
        <f t="shared" si="4"/>
        <v>72.95</v>
      </c>
      <c r="AE27" s="16" t="s">
        <v>2891</v>
      </c>
      <c r="AF27" s="40"/>
      <c r="AG27" s="19">
        <f t="shared" si="5"/>
        <v>67.72</v>
      </c>
      <c r="AH27" s="18">
        <v>8.7000000000000001E-5</v>
      </c>
      <c r="AI27" s="34">
        <v>3.9294078299163397E-5</v>
      </c>
      <c r="AJ27" s="16">
        <v>4.0738027780411217E-4</v>
      </c>
      <c r="AK27" s="16">
        <v>2.7542287033381624E-4</v>
      </c>
      <c r="AL27" s="16">
        <v>2.9512092266663857E-4</v>
      </c>
      <c r="AM27" s="16">
        <v>3.1622776601683783E-4</v>
      </c>
      <c r="AN27" s="94"/>
      <c r="AO27" s="39">
        <v>7.3521800000000005E-4</v>
      </c>
      <c r="AP27" s="94">
        <f t="shared" si="6"/>
        <v>3.0795198787436688E-4</v>
      </c>
      <c r="AQ27" s="114">
        <f t="shared" si="7"/>
        <v>2.2169289988887658E-4</v>
      </c>
      <c r="AR27" s="94">
        <f t="shared" si="8"/>
        <v>2.9512092266663857E-4</v>
      </c>
      <c r="AS27" s="114" t="s">
        <v>2891</v>
      </c>
      <c r="AT27" s="156"/>
      <c r="AU27" s="18">
        <v>0.27489999999999998</v>
      </c>
      <c r="AV27" s="16">
        <v>0.13991000000000001</v>
      </c>
      <c r="AW27" s="16">
        <v>8.6550075471019602E-2</v>
      </c>
      <c r="AX27" s="16">
        <v>0.13</v>
      </c>
      <c r="AY27" s="16">
        <v>0.38</v>
      </c>
      <c r="AZ27" s="16">
        <v>0.11</v>
      </c>
      <c r="BA27" s="16">
        <v>7.0699999999999999E-2</v>
      </c>
      <c r="BB27" s="68">
        <v>-6.07</v>
      </c>
      <c r="BC27" s="16">
        <f t="shared" si="36"/>
        <v>0.21920209035863952</v>
      </c>
      <c r="BD27" s="67">
        <v>-6.34</v>
      </c>
      <c r="BE27" s="16">
        <f t="shared" si="37"/>
        <v>0.11771849235341474</v>
      </c>
      <c r="BF27" s="16">
        <v>0.13200000000000001</v>
      </c>
      <c r="BG27" s="16">
        <v>0.14799999999999999</v>
      </c>
      <c r="BH27" s="16">
        <v>0.17399999999999999</v>
      </c>
      <c r="BI27" s="68"/>
      <c r="BJ27" s="94" t="str">
        <f t="shared" si="38"/>
        <v/>
      </c>
      <c r="BK27" s="68">
        <v>5.9469599999999999E-7</v>
      </c>
      <c r="BL27" s="16">
        <f t="shared" si="39"/>
        <v>0.15315800784000003</v>
      </c>
      <c r="BM27" s="16">
        <f t="shared" si="40"/>
        <v>0.1643183589248518</v>
      </c>
      <c r="BN27" s="114">
        <f t="shared" si="41"/>
        <v>0.14856840473891941</v>
      </c>
      <c r="BO27" s="16">
        <f t="shared" si="42"/>
        <v>0.13991000000000001</v>
      </c>
      <c r="BP27" s="114" t="s">
        <v>2891</v>
      </c>
      <c r="BQ27" s="98"/>
      <c r="BR27" s="18">
        <f t="shared" si="9"/>
        <v>-4.0604807473813818</v>
      </c>
      <c r="BS27" s="114">
        <f t="shared" si="10"/>
        <v>-4.4056728937918015</v>
      </c>
      <c r="BT27" s="114">
        <f t="shared" si="11"/>
        <v>-3.3900000000000006</v>
      </c>
      <c r="BU27" s="114">
        <f t="shared" si="12"/>
        <v>-3.5600000000000005</v>
      </c>
      <c r="BV27" s="114">
        <f t="shared" si="13"/>
        <v>-3.53</v>
      </c>
      <c r="BW27" s="114">
        <f t="shared" si="14"/>
        <v>-3.5</v>
      </c>
      <c r="BX27" s="114" t="str">
        <f t="shared" si="15"/>
        <v>N/A</v>
      </c>
      <c r="BY27" s="114">
        <f t="shared" si="16"/>
        <v>-3.1335838688621793</v>
      </c>
      <c r="BZ27" s="114">
        <f t="shared" si="17"/>
        <v>-3.6542482157193374</v>
      </c>
      <c r="CA27" s="114">
        <f t="shared" si="18"/>
        <v>-3.53</v>
      </c>
      <c r="CB27" s="98" t="str">
        <f t="shared" si="19"/>
        <v>---</v>
      </c>
      <c r="CC27" s="18">
        <f t="shared" si="20"/>
        <v>-0.56082526015653156</v>
      </c>
      <c r="CD27" s="114">
        <f t="shared" si="21"/>
        <v>-0.85415124340945625</v>
      </c>
      <c r="CE27" s="114">
        <f t="shared" si="22"/>
        <v>-1.0627325490868766</v>
      </c>
      <c r="CF27" s="114">
        <f t="shared" si="23"/>
        <v>-0.88605664769316317</v>
      </c>
      <c r="CG27" s="114">
        <f t="shared" si="24"/>
        <v>-0.42021640338318983</v>
      </c>
      <c r="CH27" s="114">
        <f t="shared" si="25"/>
        <v>-0.95860731484177497</v>
      </c>
      <c r="CI27" s="114">
        <f t="shared" si="26"/>
        <v>-1.1505805862031007</v>
      </c>
      <c r="CJ27" s="114">
        <f t="shared" si="27"/>
        <v>-0.65915530864162053</v>
      </c>
      <c r="CK27" s="114">
        <f t="shared" si="28"/>
        <v>-0.92915530864162021</v>
      </c>
      <c r="CL27" s="114">
        <f t="shared" si="29"/>
        <v>-0.87942606879415008</v>
      </c>
      <c r="CM27" s="114">
        <f t="shared" si="30"/>
        <v>-0.82973828460504262</v>
      </c>
      <c r="CN27" s="114">
        <f t="shared" si="31"/>
        <v>-0.75945075171740029</v>
      </c>
      <c r="CO27" s="114" t="str">
        <f t="shared" si="32"/>
        <v>N/A</v>
      </c>
      <c r="CP27" s="114">
        <f t="shared" si="33"/>
        <v>-0.8148602912517583</v>
      </c>
      <c r="CQ27" s="114">
        <f t="shared" si="43"/>
        <v>-0.82807353987889887</v>
      </c>
      <c r="CR27" s="114">
        <f t="shared" si="44"/>
        <v>-0.85415124340945625</v>
      </c>
      <c r="CS27" s="98" t="str">
        <f t="shared" si="34"/>
        <v>---</v>
      </c>
    </row>
    <row r="28" spans="1:97" x14ac:dyDescent="0.25">
      <c r="A28" s="15" t="s">
        <v>2354</v>
      </c>
      <c r="B28" s="8" t="s">
        <v>48</v>
      </c>
      <c r="C28" s="8">
        <v>257.54000000000002</v>
      </c>
      <c r="D28" s="27">
        <v>5.69</v>
      </c>
      <c r="E28" s="16">
        <v>5.9076321525503204</v>
      </c>
      <c r="F28" s="16">
        <v>5.6294998989999998</v>
      </c>
      <c r="G28" s="16">
        <v>5.3833157219999999</v>
      </c>
      <c r="H28" s="16">
        <v>5.2850000000000001</v>
      </c>
      <c r="I28">
        <v>5.5453000000000001</v>
      </c>
      <c r="J28" s="16">
        <v>5.7</v>
      </c>
      <c r="K28" s="16">
        <v>5.43</v>
      </c>
      <c r="L28" s="16">
        <v>5.04</v>
      </c>
      <c r="M28" s="39">
        <v>5.6853300000000004</v>
      </c>
      <c r="N28" s="16">
        <f t="shared" si="0"/>
        <v>5.5296077773550323</v>
      </c>
      <c r="O28" s="16">
        <f t="shared" si="35"/>
        <v>5.5881905243232559</v>
      </c>
      <c r="P28" s="16">
        <f t="shared" si="1"/>
        <v>5.5873999495</v>
      </c>
      <c r="Q28" s="16" t="s">
        <v>2891</v>
      </c>
      <c r="R28" s="114"/>
      <c r="S28" s="18">
        <v>100.85</v>
      </c>
      <c r="T28" s="16">
        <v>60.43</v>
      </c>
      <c r="U28" s="16">
        <v>99.8</v>
      </c>
      <c r="V28" s="16">
        <v>73.760000000000005</v>
      </c>
      <c r="W28" s="16">
        <v>67.77</v>
      </c>
      <c r="X28" s="16">
        <v>68.400000000000006</v>
      </c>
      <c r="Y28" s="16">
        <v>67.3</v>
      </c>
      <c r="Z28" s="16">
        <v>92.4</v>
      </c>
      <c r="AA28" s="39">
        <v>82.545500000000004</v>
      </c>
      <c r="AB28" s="16">
        <f t="shared" si="2"/>
        <v>79.250611111111112</v>
      </c>
      <c r="AC28" s="114">
        <f t="shared" si="3"/>
        <v>77.990073594831983</v>
      </c>
      <c r="AD28" s="16">
        <f t="shared" si="4"/>
        <v>73.760000000000005</v>
      </c>
      <c r="AE28" s="16">
        <v>49</v>
      </c>
      <c r="AF28" s="149" t="s">
        <v>2947</v>
      </c>
      <c r="AG28" s="19">
        <f t="shared" si="5"/>
        <v>49</v>
      </c>
      <c r="AH28" s="18">
        <v>1.3200000000000001E-4</v>
      </c>
      <c r="AI28" s="34">
        <v>5.9154715638090498E-5</v>
      </c>
      <c r="AJ28" s="16">
        <v>4.8977881936844566E-4</v>
      </c>
      <c r="AK28" s="16">
        <v>2.7542287033381624E-4</v>
      </c>
      <c r="AL28" s="16">
        <v>4.5708818961487499E-4</v>
      </c>
      <c r="AM28" s="16">
        <v>3.1622776601683783E-4</v>
      </c>
      <c r="AN28" s="94"/>
      <c r="AO28" s="39">
        <v>7.1989199999999997E-4</v>
      </c>
      <c r="AP28" s="94">
        <f t="shared" si="6"/>
        <v>3.4993776585315214E-4</v>
      </c>
      <c r="AQ28" s="114">
        <f t="shared" si="7"/>
        <v>2.7180755338285126E-4</v>
      </c>
      <c r="AR28" s="94">
        <f t="shared" si="8"/>
        <v>3.1622776601683783E-4</v>
      </c>
      <c r="AS28" s="114" t="s">
        <v>2891</v>
      </c>
      <c r="AT28" s="156"/>
      <c r="AU28" s="18">
        <v>0.42770000000000002</v>
      </c>
      <c r="AV28" s="16">
        <v>0.13991000000000001</v>
      </c>
      <c r="AW28" s="16">
        <v>0.101340359618286</v>
      </c>
      <c r="AX28" s="16">
        <v>0.13</v>
      </c>
      <c r="AY28" s="16">
        <v>0.38</v>
      </c>
      <c r="AZ28" s="16">
        <v>0.32</v>
      </c>
      <c r="BA28" s="16">
        <v>0.12</v>
      </c>
      <c r="BB28" s="68">
        <v>-6.07</v>
      </c>
      <c r="BC28" s="16">
        <f t="shared" si="36"/>
        <v>0.21920209035863952</v>
      </c>
      <c r="BD28" s="67">
        <v>-6.34</v>
      </c>
      <c r="BE28" s="16">
        <f t="shared" si="37"/>
        <v>0.11771849235341474</v>
      </c>
      <c r="BF28" s="16">
        <v>0.129</v>
      </c>
      <c r="BG28" s="16">
        <v>0.13200000000000001</v>
      </c>
      <c r="BH28" s="16">
        <v>0.19500000000000001</v>
      </c>
      <c r="BI28" s="68">
        <v>9.5099999999999998E-7</v>
      </c>
      <c r="BJ28" s="94">
        <f t="shared" si="38"/>
        <v>0.24492054000000002</v>
      </c>
      <c r="BK28" s="68">
        <v>5.5279399999999997E-7</v>
      </c>
      <c r="BL28" s="16">
        <f t="shared" si="39"/>
        <v>0.14236656676000001</v>
      </c>
      <c r="BM28" s="16">
        <f t="shared" si="40"/>
        <v>0.19993986064930999</v>
      </c>
      <c r="BN28" s="114">
        <f t="shared" si="41"/>
        <v>0.17888836943870562</v>
      </c>
      <c r="BO28" s="16">
        <f t="shared" si="42"/>
        <v>0.14113828338000001</v>
      </c>
      <c r="BP28" s="114" t="s">
        <v>2891</v>
      </c>
      <c r="BQ28" s="98"/>
      <c r="BR28" s="18">
        <f t="shared" si="9"/>
        <v>-3.87942606879415</v>
      </c>
      <c r="BS28" s="114">
        <f t="shared" si="10"/>
        <v>-4.228010628990913</v>
      </c>
      <c r="BT28" s="114">
        <f t="shared" si="11"/>
        <v>-3.3100000000000005</v>
      </c>
      <c r="BU28" s="114">
        <f t="shared" si="12"/>
        <v>-3.5600000000000005</v>
      </c>
      <c r="BV28" s="114">
        <f t="shared" si="13"/>
        <v>-3.34</v>
      </c>
      <c r="BW28" s="114">
        <f t="shared" si="14"/>
        <v>-3.5</v>
      </c>
      <c r="BX28" s="114" t="str">
        <f t="shared" si="15"/>
        <v>N/A</v>
      </c>
      <c r="BY28" s="114">
        <f t="shared" si="16"/>
        <v>-3.1427326526273185</v>
      </c>
      <c r="BZ28" s="114">
        <f t="shared" si="17"/>
        <v>-3.5657384786303403</v>
      </c>
      <c r="CA28" s="114">
        <f t="shared" si="18"/>
        <v>-3.5</v>
      </c>
      <c r="CB28" s="98" t="str">
        <f t="shared" si="19"/>
        <v>---</v>
      </c>
      <c r="CC28" s="18">
        <f t="shared" si="20"/>
        <v>-0.36886074974318889</v>
      </c>
      <c r="CD28" s="114">
        <f t="shared" si="21"/>
        <v>-0.85415124340945625</v>
      </c>
      <c r="CE28" s="114">
        <f t="shared" si="22"/>
        <v>-0.99421755889713292</v>
      </c>
      <c r="CF28" s="114">
        <f t="shared" si="23"/>
        <v>-0.88605664769316317</v>
      </c>
      <c r="CG28" s="114">
        <f t="shared" si="24"/>
        <v>-0.42021640338318983</v>
      </c>
      <c r="CH28" s="114">
        <f t="shared" si="25"/>
        <v>-0.49485002168009401</v>
      </c>
      <c r="CI28" s="114">
        <f t="shared" si="26"/>
        <v>-0.92081875395237522</v>
      </c>
      <c r="CJ28" s="114">
        <f t="shared" si="27"/>
        <v>-0.65915530864162053</v>
      </c>
      <c r="CK28" s="114">
        <f t="shared" si="28"/>
        <v>-0.92915530864162021</v>
      </c>
      <c r="CL28" s="114">
        <f t="shared" si="29"/>
        <v>-0.88941028970075098</v>
      </c>
      <c r="CM28" s="114">
        <f t="shared" si="30"/>
        <v>-0.87942606879415008</v>
      </c>
      <c r="CN28" s="114">
        <f t="shared" si="31"/>
        <v>-0.70996538863748193</v>
      </c>
      <c r="CO28" s="114">
        <f t="shared" si="32"/>
        <v>-0.61097479170420566</v>
      </c>
      <c r="CP28" s="114">
        <f t="shared" si="33"/>
        <v>-0.84659198806171632</v>
      </c>
      <c r="CQ28" s="114">
        <f t="shared" si="43"/>
        <v>-0.74741789449572471</v>
      </c>
      <c r="CR28" s="114">
        <f t="shared" si="44"/>
        <v>-0.85037161573558628</v>
      </c>
      <c r="CS28" s="98" t="str">
        <f t="shared" si="34"/>
        <v>---</v>
      </c>
    </row>
    <row r="29" spans="1:97" x14ac:dyDescent="0.25">
      <c r="A29" s="15" t="s">
        <v>2355</v>
      </c>
      <c r="B29" s="8" t="s">
        <v>50</v>
      </c>
      <c r="C29" s="8">
        <v>257.54000000000002</v>
      </c>
      <c r="D29" s="27">
        <v>5.69</v>
      </c>
      <c r="E29" s="16">
        <v>5.6861499057749496</v>
      </c>
      <c r="F29" s="16">
        <v>5.6294998989999998</v>
      </c>
      <c r="G29" s="16">
        <v>5.3833157219999999</v>
      </c>
      <c r="H29" s="16">
        <v>5.2850000000000001</v>
      </c>
      <c r="I29">
        <v>5.5556000000000001</v>
      </c>
      <c r="J29" s="16">
        <v>5.7</v>
      </c>
      <c r="K29" s="16">
        <v>5.75</v>
      </c>
      <c r="L29" s="16">
        <v>5.14</v>
      </c>
      <c r="M29" s="39">
        <v>5.6200900000000003</v>
      </c>
      <c r="N29" s="16">
        <f t="shared" si="0"/>
        <v>5.5439655526774949</v>
      </c>
      <c r="O29" s="16">
        <f t="shared" si="35"/>
        <v>5.5813509213601069</v>
      </c>
      <c r="P29" s="16">
        <f t="shared" si="1"/>
        <v>5.6247949495</v>
      </c>
      <c r="Q29" s="16" t="s">
        <v>2891</v>
      </c>
      <c r="R29" s="114"/>
      <c r="S29" s="18">
        <v>100.85</v>
      </c>
      <c r="T29" s="16">
        <v>54.09</v>
      </c>
      <c r="U29" s="16">
        <v>99.8</v>
      </c>
      <c r="V29" s="16">
        <v>82.53</v>
      </c>
      <c r="W29" s="16">
        <v>96</v>
      </c>
      <c r="X29" s="16">
        <v>79.7</v>
      </c>
      <c r="Y29" s="16">
        <v>80.7</v>
      </c>
      <c r="Z29" s="16"/>
      <c r="AA29" s="39">
        <v>82.968599999999995</v>
      </c>
      <c r="AB29" s="16">
        <f t="shared" si="2"/>
        <v>84.579825000000014</v>
      </c>
      <c r="AC29" s="114">
        <f t="shared" si="3"/>
        <v>83.225519585927259</v>
      </c>
      <c r="AD29" s="16">
        <f t="shared" si="4"/>
        <v>82.749300000000005</v>
      </c>
      <c r="AE29" s="16" t="s">
        <v>2891</v>
      </c>
      <c r="AF29" s="40"/>
      <c r="AG29" s="19">
        <f t="shared" si="5"/>
        <v>54.09</v>
      </c>
      <c r="AH29" s="18">
        <v>1.18E-4</v>
      </c>
      <c r="AI29" s="34">
        <v>4.98232378320974E-5</v>
      </c>
      <c r="AJ29" s="16">
        <v>1.9054607179632438E-4</v>
      </c>
      <c r="AK29" s="16">
        <v>2.7542287033381624E-4</v>
      </c>
      <c r="AL29" s="16">
        <v>2.137962089502231E-4</v>
      </c>
      <c r="AM29" s="16">
        <v>3.8018939632056103E-5</v>
      </c>
      <c r="AN29" s="94"/>
      <c r="AO29" s="39">
        <v>3.3677700000000002E-4</v>
      </c>
      <c r="AP29" s="94">
        <f t="shared" si="6"/>
        <v>1.7462633264921673E-4</v>
      </c>
      <c r="AQ29" s="114">
        <f t="shared" si="7"/>
        <v>1.3563740823080778E-4</v>
      </c>
      <c r="AR29" s="94">
        <f t="shared" si="8"/>
        <v>1.9054607179632438E-4</v>
      </c>
      <c r="AS29" s="114" t="s">
        <v>2891</v>
      </c>
      <c r="AT29" s="156"/>
      <c r="AU29" s="18">
        <v>0.36699999999999999</v>
      </c>
      <c r="AV29" s="16">
        <v>0.13991000000000001</v>
      </c>
      <c r="AW29" s="16">
        <v>0.162170733597192</v>
      </c>
      <c r="AX29" s="16">
        <v>0.14000000000000001</v>
      </c>
      <c r="AY29" s="16">
        <v>0.38</v>
      </c>
      <c r="AZ29" s="16">
        <v>0.23</v>
      </c>
      <c r="BA29" s="16">
        <v>7.1499999999999994E-2</v>
      </c>
      <c r="BB29" s="68">
        <v>-6.07</v>
      </c>
      <c r="BC29" s="16">
        <f t="shared" si="36"/>
        <v>0.21920209035863952</v>
      </c>
      <c r="BD29" s="67">
        <v>-6.28</v>
      </c>
      <c r="BE29" s="16">
        <f t="shared" si="37"/>
        <v>0.13515891331272617</v>
      </c>
      <c r="BF29" s="16">
        <v>0.13200000000000001</v>
      </c>
      <c r="BG29" s="16">
        <v>0.11799999999999999</v>
      </c>
      <c r="BH29" s="16">
        <v>0.14199999999999999</v>
      </c>
      <c r="BI29" s="68"/>
      <c r="BJ29" s="94" t="str">
        <f t="shared" si="38"/>
        <v/>
      </c>
      <c r="BK29" s="68">
        <v>7.8720600000000001E-7</v>
      </c>
      <c r="BL29" s="16">
        <f t="shared" si="39"/>
        <v>0.20273703324000003</v>
      </c>
      <c r="BM29" s="16">
        <f t="shared" si="40"/>
        <v>0.18766759773142752</v>
      </c>
      <c r="BN29" s="114">
        <f t="shared" si="41"/>
        <v>0.16969806474312904</v>
      </c>
      <c r="BO29" s="16">
        <f t="shared" si="42"/>
        <v>0.14199999999999999</v>
      </c>
      <c r="BP29" s="114" t="s">
        <v>2891</v>
      </c>
      <c r="BQ29" s="98"/>
      <c r="BR29" s="18">
        <f t="shared" si="9"/>
        <v>-3.9281179926938745</v>
      </c>
      <c r="BS29" s="114">
        <f t="shared" si="10"/>
        <v>-4.3025680526541654</v>
      </c>
      <c r="BT29" s="114">
        <f t="shared" si="11"/>
        <v>-3.7200000000000006</v>
      </c>
      <c r="BU29" s="114">
        <f t="shared" si="12"/>
        <v>-3.5600000000000005</v>
      </c>
      <c r="BV29" s="114">
        <f t="shared" si="13"/>
        <v>-3.6700000000000004</v>
      </c>
      <c r="BW29" s="114">
        <f t="shared" si="14"/>
        <v>-4.42</v>
      </c>
      <c r="BX29" s="114" t="str">
        <f t="shared" si="15"/>
        <v>N/A</v>
      </c>
      <c r="BY29" s="114">
        <f t="shared" si="16"/>
        <v>-3.4726575760624265</v>
      </c>
      <c r="BZ29" s="114">
        <f t="shared" si="17"/>
        <v>-3.8676205173443527</v>
      </c>
      <c r="CA29" s="114">
        <f t="shared" si="18"/>
        <v>-3.7200000000000006</v>
      </c>
      <c r="CB29" s="98" t="str">
        <f t="shared" si="19"/>
        <v>---</v>
      </c>
      <c r="CC29" s="18">
        <f t="shared" si="20"/>
        <v>-0.43533393574791068</v>
      </c>
      <c r="CD29" s="114">
        <f t="shared" si="21"/>
        <v>-0.85415124340945625</v>
      </c>
      <c r="CE29" s="114">
        <f t="shared" si="22"/>
        <v>-0.79002751870724508</v>
      </c>
      <c r="CF29" s="114">
        <f t="shared" si="23"/>
        <v>-0.85387196432176193</v>
      </c>
      <c r="CG29" s="114">
        <f t="shared" si="24"/>
        <v>-0.42021640338318983</v>
      </c>
      <c r="CH29" s="114">
        <f t="shared" si="25"/>
        <v>-0.63827216398240705</v>
      </c>
      <c r="CI29" s="114">
        <f t="shared" si="26"/>
        <v>-1.1456939581989194</v>
      </c>
      <c r="CJ29" s="114">
        <f t="shared" si="27"/>
        <v>-0.65915530864162053</v>
      </c>
      <c r="CK29" s="114">
        <f t="shared" si="28"/>
        <v>-0.86915530864162038</v>
      </c>
      <c r="CL29" s="114">
        <f t="shared" si="29"/>
        <v>-0.87942606879415008</v>
      </c>
      <c r="CM29" s="114">
        <f t="shared" si="30"/>
        <v>-0.92811799269387463</v>
      </c>
      <c r="CN29" s="114">
        <f t="shared" si="31"/>
        <v>-0.8477116556169435</v>
      </c>
      <c r="CO29" s="114" t="str">
        <f t="shared" si="32"/>
        <v>N/A</v>
      </c>
      <c r="CP29" s="114">
        <f t="shared" si="33"/>
        <v>-0.69306691305959334</v>
      </c>
      <c r="CQ29" s="114">
        <f t="shared" si="43"/>
        <v>-0.77032311039989965</v>
      </c>
      <c r="CR29" s="114">
        <f t="shared" si="44"/>
        <v>-0.8477116556169435</v>
      </c>
      <c r="CS29" s="98" t="str">
        <f t="shared" si="34"/>
        <v>---</v>
      </c>
    </row>
    <row r="30" spans="1:97" x14ac:dyDescent="0.25">
      <c r="A30" s="15" t="s">
        <v>2356</v>
      </c>
      <c r="B30" s="8" t="s">
        <v>52</v>
      </c>
      <c r="C30" s="8">
        <v>257.54000000000002</v>
      </c>
      <c r="D30" s="27">
        <v>5.69</v>
      </c>
      <c r="E30" s="16">
        <v>5.6619468797682204</v>
      </c>
      <c r="F30" s="16">
        <v>5.6294998989999998</v>
      </c>
      <c r="G30" s="16">
        <v>5.3833157219999999</v>
      </c>
      <c r="H30" s="16">
        <v>5.2850000000000001</v>
      </c>
      <c r="I30">
        <v>5.5194999999999999</v>
      </c>
      <c r="J30" s="16">
        <v>5.7</v>
      </c>
      <c r="K30" s="16">
        <v>5.76</v>
      </c>
      <c r="L30" s="16">
        <v>5.0199999999999996</v>
      </c>
      <c r="M30" s="39">
        <v>5.6408399999999999</v>
      </c>
      <c r="N30" s="16">
        <f t="shared" si="0"/>
        <v>5.529010250076821</v>
      </c>
      <c r="O30" s="16">
        <f t="shared" si="35"/>
        <v>5.5750647667319591</v>
      </c>
      <c r="P30" s="16">
        <f t="shared" si="1"/>
        <v>5.6351699494999998</v>
      </c>
      <c r="Q30" s="16" t="s">
        <v>2891</v>
      </c>
      <c r="R30" s="114"/>
      <c r="S30" s="18">
        <v>100.85</v>
      </c>
      <c r="T30" s="16">
        <v>61.64</v>
      </c>
      <c r="U30" s="16">
        <v>99.8</v>
      </c>
      <c r="V30" s="16">
        <v>72.930000000000007</v>
      </c>
      <c r="W30" s="16">
        <v>59.67</v>
      </c>
      <c r="X30" s="16">
        <v>79.900000000000006</v>
      </c>
      <c r="Y30" s="16">
        <v>80.7</v>
      </c>
      <c r="Z30" s="16">
        <v>88.6</v>
      </c>
      <c r="AA30" s="39">
        <v>83.899000000000001</v>
      </c>
      <c r="AB30" s="16">
        <f t="shared" si="2"/>
        <v>80.887666666666689</v>
      </c>
      <c r="AC30" s="114">
        <f t="shared" si="3"/>
        <v>79.675886646740523</v>
      </c>
      <c r="AD30" s="16">
        <f t="shared" si="4"/>
        <v>80.7</v>
      </c>
      <c r="AE30" s="16">
        <v>40</v>
      </c>
      <c r="AF30" s="149" t="s">
        <v>2947</v>
      </c>
      <c r="AG30" s="19">
        <f t="shared" si="5"/>
        <v>40</v>
      </c>
      <c r="AH30" s="18">
        <v>1.6000000000000001E-4</v>
      </c>
      <c r="AI30" s="34">
        <v>6.38258043190095E-5</v>
      </c>
      <c r="AJ30" s="16">
        <v>2.5703957827688604E-4</v>
      </c>
      <c r="AK30" s="16">
        <v>2.7542287033381624E-4</v>
      </c>
      <c r="AL30" s="16">
        <v>2.6915348039269167E-4</v>
      </c>
      <c r="AM30" s="16">
        <v>2.5118864315095774E-4</v>
      </c>
      <c r="AN30" s="94"/>
      <c r="AO30" s="39">
        <v>3.46406E-4</v>
      </c>
      <c r="AP30" s="94">
        <f t="shared" si="6"/>
        <v>2.3186233949619445E-4</v>
      </c>
      <c r="AQ30" s="114">
        <f t="shared" si="7"/>
        <v>2.0815457228723708E-4</v>
      </c>
      <c r="AR30" s="94">
        <f t="shared" si="8"/>
        <v>2.5703957827688604E-4</v>
      </c>
      <c r="AS30" s="114" t="s">
        <v>2891</v>
      </c>
      <c r="AT30" s="156"/>
      <c r="AU30" s="18">
        <v>0.42420000000000002</v>
      </c>
      <c r="AV30" s="16">
        <v>0.13991000000000001</v>
      </c>
      <c r="AW30" s="16">
        <v>0.214928488594503</v>
      </c>
      <c r="AX30" s="16">
        <v>0.22</v>
      </c>
      <c r="AY30" s="16">
        <v>0.38</v>
      </c>
      <c r="AZ30" s="16">
        <v>0.14000000000000001</v>
      </c>
      <c r="BA30" s="16">
        <v>0.21</v>
      </c>
      <c r="BB30" s="68">
        <v>-6.07</v>
      </c>
      <c r="BC30" s="16">
        <f t="shared" si="36"/>
        <v>0.21920209035863952</v>
      </c>
      <c r="BD30" s="67">
        <v>-6.13</v>
      </c>
      <c r="BE30" s="16">
        <f t="shared" si="37"/>
        <v>0.19091703954463796</v>
      </c>
      <c r="BF30" s="16">
        <v>0.126</v>
      </c>
      <c r="BG30" s="16">
        <v>0.115</v>
      </c>
      <c r="BH30" s="16">
        <v>0.14199999999999999</v>
      </c>
      <c r="BI30" s="68">
        <v>1.84E-6</v>
      </c>
      <c r="BJ30" s="94">
        <f t="shared" si="38"/>
        <v>0.47387360000000006</v>
      </c>
      <c r="BK30" s="68">
        <v>9.3475400000000003E-7</v>
      </c>
      <c r="BL30" s="16">
        <f t="shared" si="39"/>
        <v>0.24073654516000004</v>
      </c>
      <c r="BM30" s="16">
        <f t="shared" si="40"/>
        <v>0.23119769740412718</v>
      </c>
      <c r="BN30" s="114">
        <f t="shared" si="41"/>
        <v>0.20922250837564838</v>
      </c>
      <c r="BO30" s="16">
        <f t="shared" si="42"/>
        <v>0.2124642442972515</v>
      </c>
      <c r="BP30" s="114" t="s">
        <v>2891</v>
      </c>
      <c r="BQ30" s="98"/>
      <c r="BR30" s="18">
        <f t="shared" si="9"/>
        <v>-3.795880017344075</v>
      </c>
      <c r="BS30" s="114">
        <f t="shared" si="10"/>
        <v>-4.1950037036039074</v>
      </c>
      <c r="BT30" s="114">
        <f t="shared" si="11"/>
        <v>-3.5900000000000007</v>
      </c>
      <c r="BU30" s="114">
        <f t="shared" si="12"/>
        <v>-3.5600000000000005</v>
      </c>
      <c r="BV30" s="114">
        <f t="shared" si="13"/>
        <v>-3.57</v>
      </c>
      <c r="BW30" s="114">
        <f t="shared" si="14"/>
        <v>-3.6000000000000005</v>
      </c>
      <c r="BX30" s="114" t="str">
        <f t="shared" si="15"/>
        <v>N/A</v>
      </c>
      <c r="BY30" s="114">
        <f t="shared" si="16"/>
        <v>-3.4604145942980962</v>
      </c>
      <c r="BZ30" s="114">
        <f t="shared" si="17"/>
        <v>-3.6816140450351544</v>
      </c>
      <c r="CA30" s="114">
        <f t="shared" si="18"/>
        <v>-3.5900000000000007</v>
      </c>
      <c r="CB30" s="98" t="str">
        <f t="shared" si="19"/>
        <v>---</v>
      </c>
      <c r="CC30" s="18">
        <f t="shared" si="20"/>
        <v>-0.37242933581945692</v>
      </c>
      <c r="CD30" s="114">
        <f t="shared" si="21"/>
        <v>-0.85415124340945625</v>
      </c>
      <c r="CE30" s="114">
        <f t="shared" si="22"/>
        <v>-0.66770601531648932</v>
      </c>
      <c r="CF30" s="114">
        <f t="shared" si="23"/>
        <v>-0.65757731917779372</v>
      </c>
      <c r="CG30" s="114">
        <f t="shared" si="24"/>
        <v>-0.42021640338318983</v>
      </c>
      <c r="CH30" s="114">
        <f t="shared" si="25"/>
        <v>-0.85387196432176193</v>
      </c>
      <c r="CI30" s="114">
        <f t="shared" si="26"/>
        <v>-0.6777807052660807</v>
      </c>
      <c r="CJ30" s="114">
        <f t="shared" si="27"/>
        <v>-0.65915530864162053</v>
      </c>
      <c r="CK30" s="114">
        <f t="shared" si="28"/>
        <v>-0.71915530864162036</v>
      </c>
      <c r="CL30" s="114">
        <f t="shared" si="29"/>
        <v>-0.89962945488243706</v>
      </c>
      <c r="CM30" s="114">
        <f t="shared" si="30"/>
        <v>-0.9393021596463883</v>
      </c>
      <c r="CN30" s="114">
        <f t="shared" si="31"/>
        <v>-0.8477116556169435</v>
      </c>
      <c r="CO30" s="114">
        <f t="shared" si="32"/>
        <v>-0.32433748563208303</v>
      </c>
      <c r="CP30" s="114">
        <f t="shared" si="33"/>
        <v>-0.61845797637812161</v>
      </c>
      <c r="CQ30" s="114">
        <f t="shared" si="43"/>
        <v>-0.67939159543810312</v>
      </c>
      <c r="CR30" s="114">
        <f t="shared" si="44"/>
        <v>-0.67274336029128501</v>
      </c>
      <c r="CS30" s="98" t="str">
        <f t="shared" si="34"/>
        <v>---</v>
      </c>
    </row>
    <row r="31" spans="1:97" x14ac:dyDescent="0.25">
      <c r="A31" s="15" t="s">
        <v>2357</v>
      </c>
      <c r="B31" s="8" t="s">
        <v>54</v>
      </c>
      <c r="C31" s="8">
        <v>257.54000000000002</v>
      </c>
      <c r="D31" s="27">
        <v>5.69</v>
      </c>
      <c r="E31" s="16">
        <v>5.7559622434291802</v>
      </c>
      <c r="F31" s="16">
        <v>5.6294998989999998</v>
      </c>
      <c r="G31" s="16">
        <v>5.3833157219999999</v>
      </c>
      <c r="H31" s="16">
        <v>5.2850000000000001</v>
      </c>
      <c r="I31">
        <v>5.5358999999999998</v>
      </c>
      <c r="J31" s="16">
        <v>5.7</v>
      </c>
      <c r="K31" s="16">
        <v>5.56</v>
      </c>
      <c r="L31" s="16">
        <v>5.04</v>
      </c>
      <c r="M31" s="39">
        <v>5.6376900000000001</v>
      </c>
      <c r="N31" s="16">
        <f t="shared" si="0"/>
        <v>5.5217367864429185</v>
      </c>
      <c r="O31" s="16">
        <f t="shared" si="35"/>
        <v>5.5649084069328678</v>
      </c>
      <c r="P31" s="16">
        <f t="shared" si="1"/>
        <v>5.5947499494999997</v>
      </c>
      <c r="Q31" s="16" t="s">
        <v>2891</v>
      </c>
      <c r="R31" s="114"/>
      <c r="S31" s="18">
        <v>100.85</v>
      </c>
      <c r="T31" s="16">
        <v>60.66</v>
      </c>
      <c r="U31" s="16">
        <v>99.8</v>
      </c>
      <c r="V31" s="16">
        <v>47.66</v>
      </c>
      <c r="W31" s="16">
        <v>64</v>
      </c>
      <c r="X31" s="16">
        <v>74.400000000000006</v>
      </c>
      <c r="Y31" s="16">
        <v>72.5</v>
      </c>
      <c r="Z31" s="16"/>
      <c r="AA31" s="39">
        <v>82.997799999999998</v>
      </c>
      <c r="AB31" s="16">
        <f t="shared" si="2"/>
        <v>75.358474999999999</v>
      </c>
      <c r="AC31" s="114">
        <f t="shared" si="3"/>
        <v>73.303978822715067</v>
      </c>
      <c r="AD31" s="16">
        <f t="shared" si="4"/>
        <v>73.45</v>
      </c>
      <c r="AE31" s="16" t="s">
        <v>2891</v>
      </c>
      <c r="AF31" s="40"/>
      <c r="AG31" s="19">
        <f t="shared" si="5"/>
        <v>60.66</v>
      </c>
      <c r="AH31" s="18">
        <v>1.02E-4</v>
      </c>
      <c r="AI31" s="34">
        <v>5.3173138468304599E-5</v>
      </c>
      <c r="AJ31" s="16">
        <v>2.5703957827688604E-4</v>
      </c>
      <c r="AK31" s="16">
        <v>2.7542287033381624E-4</v>
      </c>
      <c r="AL31" s="16">
        <v>2.4547089156850275E-4</v>
      </c>
      <c r="AM31" s="16">
        <v>3.1622776601683783E-4</v>
      </c>
      <c r="AN31" s="94"/>
      <c r="AO31" s="39">
        <v>3.71629E-4</v>
      </c>
      <c r="AP31" s="94">
        <f t="shared" si="6"/>
        <v>2.3156617780919253E-4</v>
      </c>
      <c r="AQ31" s="114">
        <f t="shared" si="7"/>
        <v>1.9591037575492336E-4</v>
      </c>
      <c r="AR31" s="94">
        <f t="shared" si="8"/>
        <v>2.5703957827688604E-4</v>
      </c>
      <c r="AS31" s="114" t="s">
        <v>2891</v>
      </c>
      <c r="AT31" s="156"/>
      <c r="AU31" s="18">
        <v>0.31929999999999997</v>
      </c>
      <c r="AV31" s="16">
        <v>0.13991000000000001</v>
      </c>
      <c r="AW31" s="16">
        <v>0.12803045932971999</v>
      </c>
      <c r="AX31" s="16">
        <v>0.11</v>
      </c>
      <c r="AY31" s="16">
        <v>0.38</v>
      </c>
      <c r="AZ31" s="16">
        <v>0.3</v>
      </c>
      <c r="BA31" s="16">
        <v>0.25</v>
      </c>
      <c r="BB31" s="68">
        <v>-6.07</v>
      </c>
      <c r="BC31" s="16">
        <f t="shared" si="36"/>
        <v>0.21920209035863952</v>
      </c>
      <c r="BD31" s="67">
        <v>-6.28</v>
      </c>
      <c r="BE31" s="16">
        <f t="shared" si="37"/>
        <v>0.13515891331272617</v>
      </c>
      <c r="BF31" s="16">
        <v>0.129</v>
      </c>
      <c r="BG31" s="16">
        <v>0.152</v>
      </c>
      <c r="BH31" s="16">
        <v>0.17</v>
      </c>
      <c r="BI31" s="68">
        <v>1.17E-6</v>
      </c>
      <c r="BJ31" s="94">
        <f t="shared" si="38"/>
        <v>0.30132180000000003</v>
      </c>
      <c r="BK31" s="68">
        <v>7.8720600000000001E-7</v>
      </c>
      <c r="BL31" s="16">
        <f t="shared" si="39"/>
        <v>0.20273703324000003</v>
      </c>
      <c r="BM31" s="16">
        <f t="shared" si="40"/>
        <v>0.20976144973150615</v>
      </c>
      <c r="BN31" s="114">
        <f t="shared" si="41"/>
        <v>0.19415671341694116</v>
      </c>
      <c r="BO31" s="16">
        <f t="shared" si="42"/>
        <v>0.18636851662000004</v>
      </c>
      <c r="BP31" s="114" t="s">
        <v>2891</v>
      </c>
      <c r="BQ31" s="98"/>
      <c r="BR31" s="18">
        <f t="shared" si="9"/>
        <v>-3.9913998282380825</v>
      </c>
      <c r="BS31" s="114">
        <f t="shared" si="10"/>
        <v>-4.274307705319818</v>
      </c>
      <c r="BT31" s="114">
        <f t="shared" si="11"/>
        <v>-3.5900000000000007</v>
      </c>
      <c r="BU31" s="114">
        <f t="shared" si="12"/>
        <v>-3.5600000000000005</v>
      </c>
      <c r="BV31" s="114">
        <f t="shared" si="13"/>
        <v>-3.6100000000000003</v>
      </c>
      <c r="BW31" s="114">
        <f t="shared" si="14"/>
        <v>-3.5</v>
      </c>
      <c r="BX31" s="114" t="str">
        <f t="shared" si="15"/>
        <v>N/A</v>
      </c>
      <c r="BY31" s="114">
        <f t="shared" si="16"/>
        <v>-3.4298904032667807</v>
      </c>
      <c r="BZ31" s="114">
        <f t="shared" si="17"/>
        <v>-3.7079425624035265</v>
      </c>
      <c r="CA31" s="114">
        <f t="shared" si="18"/>
        <v>-3.5900000000000007</v>
      </c>
      <c r="CB31" s="98" t="str">
        <f t="shared" si="19"/>
        <v>---</v>
      </c>
      <c r="CC31" s="18">
        <f t="shared" si="20"/>
        <v>-0.49580108146055513</v>
      </c>
      <c r="CD31" s="114">
        <f t="shared" si="21"/>
        <v>-0.85415124340945625</v>
      </c>
      <c r="CE31" s="114">
        <f t="shared" si="22"/>
        <v>-0.89268669640571841</v>
      </c>
      <c r="CF31" s="114">
        <f t="shared" si="23"/>
        <v>-0.95860731484177497</v>
      </c>
      <c r="CG31" s="114">
        <f t="shared" si="24"/>
        <v>-0.42021640338318983</v>
      </c>
      <c r="CH31" s="114">
        <f t="shared" si="25"/>
        <v>-0.52287874528033762</v>
      </c>
      <c r="CI31" s="114">
        <f t="shared" si="26"/>
        <v>-0.6020599913279624</v>
      </c>
      <c r="CJ31" s="114">
        <f t="shared" si="27"/>
        <v>-0.65915530864162053</v>
      </c>
      <c r="CK31" s="114">
        <f t="shared" si="28"/>
        <v>-0.86915530864162038</v>
      </c>
      <c r="CL31" s="114">
        <f t="shared" si="29"/>
        <v>-0.88941028970075098</v>
      </c>
      <c r="CM31" s="114">
        <f t="shared" si="30"/>
        <v>-0.81815641205522749</v>
      </c>
      <c r="CN31" s="114">
        <f t="shared" si="31"/>
        <v>-0.769551078621726</v>
      </c>
      <c r="CO31" s="114">
        <f t="shared" si="32"/>
        <v>-0.52096944689545788</v>
      </c>
      <c r="CP31" s="114">
        <f t="shared" si="33"/>
        <v>-0.69306691305959334</v>
      </c>
      <c r="CQ31" s="114">
        <f t="shared" si="43"/>
        <v>-0.7118475881232138</v>
      </c>
      <c r="CR31" s="114">
        <f t="shared" si="44"/>
        <v>-0.73130899584065967</v>
      </c>
      <c r="CS31" s="98" t="str">
        <f t="shared" si="34"/>
        <v>---</v>
      </c>
    </row>
    <row r="32" spans="1:97" x14ac:dyDescent="0.25">
      <c r="A32" s="15" t="s">
        <v>2358</v>
      </c>
      <c r="B32" s="8" t="s">
        <v>56</v>
      </c>
      <c r="C32" s="8">
        <v>257.54000000000002</v>
      </c>
      <c r="D32" s="27">
        <v>5.69</v>
      </c>
      <c r="E32" s="16">
        <v>5.6868383263340601</v>
      </c>
      <c r="F32" s="16">
        <v>5.6294998989999998</v>
      </c>
      <c r="G32" s="16">
        <v>5.3833157219999999</v>
      </c>
      <c r="H32" s="16">
        <v>5.2850000000000001</v>
      </c>
      <c r="I32">
        <v>5.5564999999999998</v>
      </c>
      <c r="J32" s="16">
        <v>5.7</v>
      </c>
      <c r="K32" s="16">
        <v>5.75</v>
      </c>
      <c r="L32" s="16">
        <v>5.15</v>
      </c>
      <c r="M32" s="39">
        <v>5.6162999999999998</v>
      </c>
      <c r="N32" s="16">
        <f t="shared" si="0"/>
        <v>5.5447453947334058</v>
      </c>
      <c r="O32" s="16">
        <f t="shared" si="35"/>
        <v>5.5814771011817452</v>
      </c>
      <c r="P32" s="16">
        <f t="shared" si="1"/>
        <v>5.6228999494999998</v>
      </c>
      <c r="Q32" s="16" t="s">
        <v>2891</v>
      </c>
      <c r="R32" s="114"/>
      <c r="S32" s="18">
        <v>100.85</v>
      </c>
      <c r="T32" s="16">
        <v>76.400000000000006</v>
      </c>
      <c r="U32" s="16">
        <v>99.8</v>
      </c>
      <c r="V32" s="16">
        <v>57.15</v>
      </c>
      <c r="W32" s="16">
        <v>75.430000000000007</v>
      </c>
      <c r="X32" s="16">
        <v>80.400000000000006</v>
      </c>
      <c r="Y32" s="16">
        <v>80.7</v>
      </c>
      <c r="Z32" s="16">
        <v>122</v>
      </c>
      <c r="AA32" s="39">
        <v>82.964100000000002</v>
      </c>
      <c r="AB32" s="16">
        <f t="shared" si="2"/>
        <v>86.188233333333343</v>
      </c>
      <c r="AC32" s="114">
        <f t="shared" si="3"/>
        <v>84.416363687843415</v>
      </c>
      <c r="AD32" s="16">
        <f t="shared" si="4"/>
        <v>80.7</v>
      </c>
      <c r="AE32" s="16">
        <v>57</v>
      </c>
      <c r="AF32" s="149" t="s">
        <v>2947</v>
      </c>
      <c r="AG32" s="19">
        <f t="shared" si="5"/>
        <v>57</v>
      </c>
      <c r="AH32" s="18">
        <v>1.11E-4</v>
      </c>
      <c r="AI32" s="34">
        <v>5.0863434749183401E-5</v>
      </c>
      <c r="AJ32" s="16">
        <v>2.3442288153199204E-4</v>
      </c>
      <c r="AK32" s="16">
        <v>2.7542287033381624E-4</v>
      </c>
      <c r="AL32" s="16">
        <v>3.3884415613920208E-4</v>
      </c>
      <c r="AM32" s="16">
        <v>4.1686938347033518E-4</v>
      </c>
      <c r="AN32" s="94">
        <v>4.2300000000000003E-3</v>
      </c>
      <c r="AO32" s="39">
        <v>2.8539199999999998E-4</v>
      </c>
      <c r="AP32" s="94">
        <f t="shared" si="6"/>
        <v>7.4285184077806609E-4</v>
      </c>
      <c r="AQ32" s="114">
        <f t="shared" si="7"/>
        <v>2.9798119204300959E-4</v>
      </c>
      <c r="AR32" s="94">
        <f t="shared" si="8"/>
        <v>2.8040743516690814E-4</v>
      </c>
      <c r="AS32" s="114">
        <v>8.5339884567296693E-5</v>
      </c>
      <c r="AT32" s="156" t="s">
        <v>2914</v>
      </c>
      <c r="AU32" s="18">
        <v>0.4032</v>
      </c>
      <c r="AV32" s="16">
        <v>0.13991000000000001</v>
      </c>
      <c r="AW32" s="16">
        <v>0.16088418136614499</v>
      </c>
      <c r="AX32" s="16">
        <v>0.18</v>
      </c>
      <c r="AY32" s="16">
        <v>0.38</v>
      </c>
      <c r="AZ32" s="16">
        <v>8.2000000000000003E-2</v>
      </c>
      <c r="BA32" s="16">
        <v>0.1</v>
      </c>
      <c r="BB32" s="68">
        <v>-6.07</v>
      </c>
      <c r="BC32" s="16">
        <f t="shared" si="36"/>
        <v>0.21920209035863952</v>
      </c>
      <c r="BD32" s="67">
        <v>-6.28</v>
      </c>
      <c r="BE32" s="16">
        <f t="shared" si="37"/>
        <v>0.13515891331272617</v>
      </c>
      <c r="BF32" s="16">
        <v>0.123</v>
      </c>
      <c r="BG32" s="16">
        <v>0.11799999999999999</v>
      </c>
      <c r="BH32" s="16">
        <v>0.14199999999999999</v>
      </c>
      <c r="BI32" s="68">
        <v>1.8199999999999999E-6</v>
      </c>
      <c r="BJ32" s="94">
        <f t="shared" si="38"/>
        <v>0.46872280000000005</v>
      </c>
      <c r="BK32" s="68">
        <v>7.2597800000000004E-7</v>
      </c>
      <c r="BL32" s="16">
        <f t="shared" si="39"/>
        <v>0.18696837412000003</v>
      </c>
      <c r="BM32" s="16">
        <f t="shared" si="40"/>
        <v>0.20278902565410792</v>
      </c>
      <c r="BN32" s="114">
        <f t="shared" si="41"/>
        <v>0.17594281931348285</v>
      </c>
      <c r="BO32" s="16">
        <f t="shared" si="42"/>
        <v>0.15144209068307249</v>
      </c>
      <c r="BP32" s="114">
        <v>0.12624702171634888</v>
      </c>
      <c r="BQ32" s="156" t="s">
        <v>3919</v>
      </c>
      <c r="BR32" s="18">
        <f t="shared" si="9"/>
        <v>-3.9546770212133424</v>
      </c>
      <c r="BS32" s="114">
        <f t="shared" si="10"/>
        <v>-4.2935943157637348</v>
      </c>
      <c r="BT32" s="114">
        <f t="shared" si="11"/>
        <v>-3.6300000000000003</v>
      </c>
      <c r="BU32" s="114">
        <f t="shared" si="12"/>
        <v>-3.5600000000000005</v>
      </c>
      <c r="BV32" s="114">
        <f t="shared" si="13"/>
        <v>-3.4700000000000006</v>
      </c>
      <c r="BW32" s="114">
        <f t="shared" si="14"/>
        <v>-3.3800000000000003</v>
      </c>
      <c r="BX32" s="114">
        <f t="shared" si="15"/>
        <v>-2.3736596326249577</v>
      </c>
      <c r="BY32" s="114">
        <f t="shared" si="16"/>
        <v>-3.544558205028487</v>
      </c>
      <c r="BZ32" s="114">
        <f t="shared" si="17"/>
        <v>-3.5258111468288154</v>
      </c>
      <c r="CA32" s="114">
        <f t="shared" si="18"/>
        <v>-3.5522791025142437</v>
      </c>
      <c r="CB32" s="98">
        <f t="shared" si="19"/>
        <v>-4.0688479489130787</v>
      </c>
      <c r="CC32" s="18">
        <f t="shared" si="20"/>
        <v>-0.39447947656253113</v>
      </c>
      <c r="CD32" s="114">
        <f t="shared" si="21"/>
        <v>-0.85415124340945625</v>
      </c>
      <c r="CE32" s="114">
        <f t="shared" si="22"/>
        <v>-0.79348665498810922</v>
      </c>
      <c r="CF32" s="114">
        <f t="shared" si="23"/>
        <v>-0.74472749489669399</v>
      </c>
      <c r="CG32" s="114">
        <f t="shared" si="24"/>
        <v>-0.42021640338318983</v>
      </c>
      <c r="CH32" s="114">
        <f t="shared" si="25"/>
        <v>-1.0861861476162833</v>
      </c>
      <c r="CI32" s="114">
        <f t="shared" si="26"/>
        <v>-1</v>
      </c>
      <c r="CJ32" s="114">
        <f t="shared" si="27"/>
        <v>-0.65915530864162053</v>
      </c>
      <c r="CK32" s="114">
        <f t="shared" si="28"/>
        <v>-0.86915530864162038</v>
      </c>
      <c r="CL32" s="114">
        <f t="shared" si="29"/>
        <v>-0.91009488856060206</v>
      </c>
      <c r="CM32" s="114">
        <f t="shared" si="30"/>
        <v>-0.92811799269387463</v>
      </c>
      <c r="CN32" s="114">
        <f t="shared" si="31"/>
        <v>-0.8477116556169435</v>
      </c>
      <c r="CO32" s="114">
        <f t="shared" si="32"/>
        <v>-0.32908392065654474</v>
      </c>
      <c r="CP32" s="114">
        <f t="shared" si="33"/>
        <v>-0.72823184857977596</v>
      </c>
      <c r="CQ32" s="114">
        <f t="shared" si="43"/>
        <v>-0.75462845316051763</v>
      </c>
      <c r="CR32" s="114">
        <f t="shared" si="44"/>
        <v>-0.82059915530252636</v>
      </c>
      <c r="CS32" s="98">
        <f t="shared" si="34"/>
        <v>-0.89877885849573247</v>
      </c>
    </row>
    <row r="33" spans="1:97" x14ac:dyDescent="0.25">
      <c r="A33" s="15" t="s">
        <v>2359</v>
      </c>
      <c r="B33" s="8" t="s">
        <v>58</v>
      </c>
      <c r="C33" s="8">
        <v>257.54000000000002</v>
      </c>
      <c r="D33" s="27">
        <v>5.69</v>
      </c>
      <c r="E33" s="16">
        <v>5.8456958076382399</v>
      </c>
      <c r="F33" s="16">
        <v>5.6294998989999998</v>
      </c>
      <c r="G33" s="16">
        <v>5.3833157219999999</v>
      </c>
      <c r="H33" s="16">
        <v>5.2850000000000001</v>
      </c>
      <c r="I33">
        <v>5.5644999999999998</v>
      </c>
      <c r="J33" s="16">
        <v>5.69</v>
      </c>
      <c r="K33" s="16">
        <v>5.56</v>
      </c>
      <c r="L33" s="16">
        <v>5.19</v>
      </c>
      <c r="M33" s="39">
        <v>5.7852699999999997</v>
      </c>
      <c r="N33" s="16">
        <f t="shared" si="0"/>
        <v>5.5623281428638238</v>
      </c>
      <c r="O33" s="16">
        <f t="shared" si="35"/>
        <v>5.6059317866090295</v>
      </c>
      <c r="P33" s="16">
        <f t="shared" si="1"/>
        <v>5.5969999494999998</v>
      </c>
      <c r="Q33" s="16">
        <v>5.9009999999999998</v>
      </c>
      <c r="R33" s="113" t="s">
        <v>3029</v>
      </c>
      <c r="S33" s="18">
        <v>100.85</v>
      </c>
      <c r="T33" s="16">
        <v>67.86</v>
      </c>
      <c r="U33" s="16">
        <v>99.8</v>
      </c>
      <c r="V33" s="16">
        <v>73.42</v>
      </c>
      <c r="W33" s="16">
        <v>99.77</v>
      </c>
      <c r="X33" s="16">
        <v>74.2</v>
      </c>
      <c r="Y33" s="16">
        <v>72.5</v>
      </c>
      <c r="Z33" s="16">
        <v>87.1</v>
      </c>
      <c r="AA33" s="39">
        <v>84.613799999999998</v>
      </c>
      <c r="AB33" s="16">
        <f t="shared" si="2"/>
        <v>84.45708888888889</v>
      </c>
      <c r="AC33" s="114">
        <f t="shared" si="3"/>
        <v>83.548243578974123</v>
      </c>
      <c r="AD33" s="16">
        <f t="shared" si="4"/>
        <v>84.613799999999998</v>
      </c>
      <c r="AE33" s="16">
        <v>76.350000000000023</v>
      </c>
      <c r="AF33" s="149" t="s">
        <v>2329</v>
      </c>
      <c r="AG33" s="19">
        <f t="shared" si="5"/>
        <v>76.350000000000023</v>
      </c>
      <c r="AH33" s="18">
        <v>7.1400000000000001E-5</v>
      </c>
      <c r="AI33" s="34">
        <v>3.1680316004625402E-5</v>
      </c>
      <c r="AJ33" s="16">
        <v>3.9810717055349708E-4</v>
      </c>
      <c r="AK33" s="16">
        <v>2.7542287033381624E-4</v>
      </c>
      <c r="AL33" s="16">
        <v>3.235936569296281E-4</v>
      </c>
      <c r="AM33" s="16">
        <v>1.737800828749376E-4</v>
      </c>
      <c r="AN33" s="94">
        <v>1.4E-3</v>
      </c>
      <c r="AO33" s="39">
        <v>5.7435600000000004E-4</v>
      </c>
      <c r="AP33" s="94">
        <f t="shared" si="6"/>
        <v>4.0604251208706309E-4</v>
      </c>
      <c r="AQ33" s="114">
        <f t="shared" si="7"/>
        <v>2.4056066427238595E-4</v>
      </c>
      <c r="AR33" s="94">
        <f t="shared" si="8"/>
        <v>2.9950826363172217E-4</v>
      </c>
      <c r="AS33" s="114">
        <v>8.6805860948204527E-5</v>
      </c>
      <c r="AT33" s="156" t="s">
        <v>2914</v>
      </c>
      <c r="AU33" s="18">
        <v>0.17580000000000001</v>
      </c>
      <c r="AV33" s="16">
        <v>0.13991000000000001</v>
      </c>
      <c r="AW33" s="16">
        <v>8.4872236878873894E-2</v>
      </c>
      <c r="AX33" s="16">
        <v>0.12</v>
      </c>
      <c r="AY33" s="16">
        <v>0.38</v>
      </c>
      <c r="AZ33" s="16">
        <v>4.82E-2</v>
      </c>
      <c r="BA33" s="16">
        <v>8.2799999999999999E-2</v>
      </c>
      <c r="BB33" s="68">
        <v>-6.07</v>
      </c>
      <c r="BC33" s="16">
        <f t="shared" si="36"/>
        <v>0.21920209035863952</v>
      </c>
      <c r="BD33" s="67">
        <v>-6.34</v>
      </c>
      <c r="BE33" s="16">
        <f t="shared" si="37"/>
        <v>0.11771849235341474</v>
      </c>
      <c r="BF33" s="16">
        <v>0.13200000000000001</v>
      </c>
      <c r="BG33" s="16">
        <v>0.152</v>
      </c>
      <c r="BH33" s="16">
        <v>0.17399999999999999</v>
      </c>
      <c r="BI33" s="68">
        <v>8.1399999999999996E-7</v>
      </c>
      <c r="BJ33" s="94">
        <f t="shared" si="38"/>
        <v>0.20963756</v>
      </c>
      <c r="BK33" s="68">
        <v>5.5279399999999997E-7</v>
      </c>
      <c r="BL33" s="16">
        <f t="shared" si="39"/>
        <v>0.14236656676000001</v>
      </c>
      <c r="BM33" s="16">
        <f t="shared" si="40"/>
        <v>0.15560763902506627</v>
      </c>
      <c r="BN33" s="114">
        <f t="shared" si="41"/>
        <v>0.13916015725725442</v>
      </c>
      <c r="BO33" s="16">
        <f t="shared" si="42"/>
        <v>0.14113828338000001</v>
      </c>
      <c r="BP33" s="114">
        <v>0.12411083847730046</v>
      </c>
      <c r="BQ33" s="156" t="s">
        <v>3919</v>
      </c>
      <c r="BR33" s="18">
        <f t="shared" si="9"/>
        <v>-4.146301788223826</v>
      </c>
      <c r="BS33" s="114">
        <f t="shared" si="10"/>
        <v>-4.4992104950629548</v>
      </c>
      <c r="BT33" s="114">
        <f t="shared" si="11"/>
        <v>-3.4000000000000004</v>
      </c>
      <c r="BU33" s="114">
        <f t="shared" si="12"/>
        <v>-3.5600000000000005</v>
      </c>
      <c r="BV33" s="114">
        <f t="shared" si="13"/>
        <v>-3.49</v>
      </c>
      <c r="BW33" s="114">
        <f t="shared" si="14"/>
        <v>-3.76</v>
      </c>
      <c r="BX33" s="114">
        <f t="shared" si="15"/>
        <v>-2.8538719643217618</v>
      </c>
      <c r="BY33" s="114">
        <f t="shared" si="16"/>
        <v>-3.2408188377231553</v>
      </c>
      <c r="BZ33" s="114">
        <f t="shared" si="17"/>
        <v>-3.6187753856664617</v>
      </c>
      <c r="CA33" s="114">
        <f t="shared" si="18"/>
        <v>-3.5250000000000004</v>
      </c>
      <c r="CB33" s="98">
        <f t="shared" si="19"/>
        <v>-4.0614509511883377</v>
      </c>
      <c r="CC33" s="18">
        <f t="shared" si="20"/>
        <v>-0.75498112926224692</v>
      </c>
      <c r="CD33" s="114">
        <f t="shared" si="21"/>
        <v>-0.85415124340945625</v>
      </c>
      <c r="CE33" s="114">
        <f t="shared" si="22"/>
        <v>-1.0712343514777638</v>
      </c>
      <c r="CF33" s="114">
        <f t="shared" si="23"/>
        <v>-0.92081875395237522</v>
      </c>
      <c r="CG33" s="114">
        <f t="shared" si="24"/>
        <v>-0.42021640338318983</v>
      </c>
      <c r="CH33" s="114">
        <f t="shared" si="25"/>
        <v>-1.3169529617611504</v>
      </c>
      <c r="CI33" s="114">
        <f t="shared" si="26"/>
        <v>-1.0819696632151199</v>
      </c>
      <c r="CJ33" s="114">
        <f t="shared" si="27"/>
        <v>-0.65915530864162053</v>
      </c>
      <c r="CK33" s="114">
        <f t="shared" si="28"/>
        <v>-0.92915530864162021</v>
      </c>
      <c r="CL33" s="114">
        <f t="shared" si="29"/>
        <v>-0.87942606879415008</v>
      </c>
      <c r="CM33" s="114">
        <f t="shared" si="30"/>
        <v>-0.81815641205522749</v>
      </c>
      <c r="CN33" s="114">
        <f t="shared" si="31"/>
        <v>-0.75945075171740029</v>
      </c>
      <c r="CO33" s="114">
        <f t="shared" si="32"/>
        <v>-0.67853090375241831</v>
      </c>
      <c r="CP33" s="114">
        <f t="shared" si="33"/>
        <v>-0.84659198806171632</v>
      </c>
      <c r="CQ33" s="114">
        <f t="shared" si="43"/>
        <v>-0.85648508915181831</v>
      </c>
      <c r="CR33" s="114">
        <f t="shared" si="44"/>
        <v>-0.85037161573558628</v>
      </c>
      <c r="CS33" s="98">
        <f t="shared" si="34"/>
        <v>-0.90619029033571785</v>
      </c>
    </row>
    <row r="34" spans="1:97" x14ac:dyDescent="0.25">
      <c r="A34" s="15" t="s">
        <v>2360</v>
      </c>
      <c r="B34" s="8" t="s">
        <v>60</v>
      </c>
      <c r="C34" s="8">
        <v>257.54000000000002</v>
      </c>
      <c r="D34" s="27">
        <v>5.69</v>
      </c>
      <c r="E34" s="16">
        <v>5.9604004113871403</v>
      </c>
      <c r="F34" s="16">
        <v>5.6294998989999998</v>
      </c>
      <c r="G34" s="16">
        <v>5.3833157219999999</v>
      </c>
      <c r="H34" s="16">
        <v>5.2850000000000001</v>
      </c>
      <c r="I34">
        <v>5.5890000000000004</v>
      </c>
      <c r="J34" s="16">
        <v>5.7</v>
      </c>
      <c r="K34" s="16">
        <v>5.55</v>
      </c>
      <c r="L34" s="16">
        <v>4.9800000000000004</v>
      </c>
      <c r="M34" s="39">
        <v>5.6231400000000002</v>
      </c>
      <c r="N34" s="16">
        <f t="shared" si="0"/>
        <v>5.5390356032387142</v>
      </c>
      <c r="O34" s="16">
        <f t="shared" si="35"/>
        <v>5.6045217795664284</v>
      </c>
      <c r="P34" s="16">
        <f t="shared" si="1"/>
        <v>5.6060700000000008</v>
      </c>
      <c r="Q34" s="16">
        <v>5.7110000000000003</v>
      </c>
      <c r="R34" s="113" t="s">
        <v>3029</v>
      </c>
      <c r="S34" s="18">
        <v>100.85</v>
      </c>
      <c r="T34" s="16">
        <v>75.45</v>
      </c>
      <c r="U34" s="16">
        <v>99.8</v>
      </c>
      <c r="V34" s="16">
        <v>80.36</v>
      </c>
      <c r="W34" s="16">
        <v>96.87</v>
      </c>
      <c r="X34" s="16">
        <v>73.599999999999994</v>
      </c>
      <c r="Y34" s="16">
        <v>72.5</v>
      </c>
      <c r="Z34" s="16">
        <v>79.3</v>
      </c>
      <c r="AA34" s="39">
        <v>76.0047</v>
      </c>
      <c r="AB34" s="16">
        <f t="shared" si="2"/>
        <v>83.859411111111115</v>
      </c>
      <c r="AC34" s="114">
        <f t="shared" si="3"/>
        <v>83.1556182868257</v>
      </c>
      <c r="AD34" s="16">
        <f t="shared" si="4"/>
        <v>79.3</v>
      </c>
      <c r="AE34" s="16">
        <v>61.150000000000034</v>
      </c>
      <c r="AF34" s="149" t="s">
        <v>2329</v>
      </c>
      <c r="AG34" s="19">
        <f t="shared" si="5"/>
        <v>61.150000000000034</v>
      </c>
      <c r="AH34" s="18">
        <v>1.01E-4</v>
      </c>
      <c r="AI34" s="34">
        <v>8.9604961060425E-5</v>
      </c>
      <c r="AJ34" s="16">
        <v>5.1286138399136462E-4</v>
      </c>
      <c r="AK34" s="16">
        <v>2.7542287033381624E-4</v>
      </c>
      <c r="AL34" s="16">
        <v>3.0199517204020158E-4</v>
      </c>
      <c r="AM34" s="16">
        <v>1.9054607179632438E-4</v>
      </c>
      <c r="AN34" s="94">
        <v>3.7799999999999999E-3</v>
      </c>
      <c r="AO34" s="39">
        <v>6.9945900000000004E-4</v>
      </c>
      <c r="AP34" s="94">
        <f t="shared" si="6"/>
        <v>7.4386118240276657E-4</v>
      </c>
      <c r="AQ34" s="114">
        <f t="shared" si="7"/>
        <v>3.4364769596349309E-4</v>
      </c>
      <c r="AR34" s="94">
        <f t="shared" si="8"/>
        <v>2.8870902118700891E-4</v>
      </c>
      <c r="AS34" s="114" t="s">
        <v>2891</v>
      </c>
      <c r="AT34" s="156"/>
      <c r="AU34" s="18">
        <v>0.51449999999999996</v>
      </c>
      <c r="AV34" s="16">
        <v>0.13991000000000001</v>
      </c>
      <c r="AW34" s="16">
        <v>8.4142145408389907E-2</v>
      </c>
      <c r="AX34" s="16">
        <v>0.14000000000000001</v>
      </c>
      <c r="AY34" s="16">
        <v>0.38</v>
      </c>
      <c r="AZ34" s="16">
        <v>0.18</v>
      </c>
      <c r="BA34" s="16">
        <v>0.2</v>
      </c>
      <c r="BB34" s="68">
        <v>-6.07</v>
      </c>
      <c r="BC34" s="16">
        <f t="shared" si="36"/>
        <v>0.21920209035863952</v>
      </c>
      <c r="BD34" s="67">
        <v>-6.3</v>
      </c>
      <c r="BE34" s="16">
        <f t="shared" si="37"/>
        <v>0.12907576014836769</v>
      </c>
      <c r="BF34" s="16">
        <v>0.129</v>
      </c>
      <c r="BG34" s="16">
        <v>0.159</v>
      </c>
      <c r="BH34" s="16">
        <v>0.17</v>
      </c>
      <c r="BI34" s="68">
        <v>2.2500000000000001E-6</v>
      </c>
      <c r="BJ34" s="94">
        <f t="shared" si="38"/>
        <v>0.57946500000000012</v>
      </c>
      <c r="BK34" s="68">
        <v>5.9403499999999996E-7</v>
      </c>
      <c r="BL34" s="16">
        <f t="shared" si="39"/>
        <v>0.15298777390000001</v>
      </c>
      <c r="BM34" s="16">
        <f t="shared" si="40"/>
        <v>0.22694876927252833</v>
      </c>
      <c r="BN34" s="114">
        <f t="shared" si="41"/>
        <v>0.19326900412045975</v>
      </c>
      <c r="BO34" s="16">
        <f t="shared" si="42"/>
        <v>0.16450000000000001</v>
      </c>
      <c r="BP34" s="114" t="s">
        <v>2891</v>
      </c>
      <c r="BQ34" s="98"/>
      <c r="BR34" s="18">
        <f t="shared" si="9"/>
        <v>-3.9956786262173574</v>
      </c>
      <c r="BS34" s="114">
        <f t="shared" si="10"/>
        <v>-4.0476679445619679</v>
      </c>
      <c r="BT34" s="114">
        <f t="shared" si="11"/>
        <v>-3.29</v>
      </c>
      <c r="BU34" s="114">
        <f t="shared" si="12"/>
        <v>-3.5600000000000005</v>
      </c>
      <c r="BV34" s="114">
        <f t="shared" si="13"/>
        <v>-3.52</v>
      </c>
      <c r="BW34" s="114">
        <f t="shared" si="14"/>
        <v>-3.7200000000000006</v>
      </c>
      <c r="BX34" s="114">
        <f t="shared" si="15"/>
        <v>-2.4225082001627745</v>
      </c>
      <c r="BY34" s="114">
        <f t="shared" si="16"/>
        <v>-3.1552377373488723</v>
      </c>
      <c r="BZ34" s="114">
        <f t="shared" si="17"/>
        <v>-3.4638865635363723</v>
      </c>
      <c r="CA34" s="114">
        <f t="shared" si="18"/>
        <v>-3.54</v>
      </c>
      <c r="CB34" s="98" t="str">
        <f t="shared" si="19"/>
        <v>---</v>
      </c>
      <c r="CC34" s="18">
        <f t="shared" si="20"/>
        <v>-0.28861462090154832</v>
      </c>
      <c r="CD34" s="114">
        <f t="shared" si="21"/>
        <v>-0.85415124340945625</v>
      </c>
      <c r="CE34" s="114">
        <f t="shared" si="22"/>
        <v>-1.074986418785072</v>
      </c>
      <c r="CF34" s="114">
        <f t="shared" si="23"/>
        <v>-0.85387196432176193</v>
      </c>
      <c r="CG34" s="114">
        <f t="shared" si="24"/>
        <v>-0.42021640338318983</v>
      </c>
      <c r="CH34" s="114">
        <f t="shared" si="25"/>
        <v>-0.74472749489669399</v>
      </c>
      <c r="CI34" s="114">
        <f t="shared" si="26"/>
        <v>-0.69897000433601875</v>
      </c>
      <c r="CJ34" s="114">
        <f t="shared" si="27"/>
        <v>-0.65915530864162053</v>
      </c>
      <c r="CK34" s="114">
        <f t="shared" si="28"/>
        <v>-0.88915530864161962</v>
      </c>
      <c r="CL34" s="114">
        <f t="shared" si="29"/>
        <v>-0.88941028970075098</v>
      </c>
      <c r="CM34" s="114">
        <f t="shared" si="30"/>
        <v>-0.79860287567954846</v>
      </c>
      <c r="CN34" s="114">
        <f t="shared" si="31"/>
        <v>-0.769551078621726</v>
      </c>
      <c r="CO34" s="114">
        <f t="shared" si="32"/>
        <v>-0.23697279053025699</v>
      </c>
      <c r="CP34" s="114">
        <f t="shared" si="33"/>
        <v>-0.81534327467210321</v>
      </c>
      <c r="CQ34" s="114">
        <f t="shared" si="43"/>
        <v>-0.71383779118009749</v>
      </c>
      <c r="CR34" s="114">
        <f t="shared" si="44"/>
        <v>-0.78407697715063729</v>
      </c>
      <c r="CS34" s="98" t="str">
        <f t="shared" si="34"/>
        <v>---</v>
      </c>
    </row>
    <row r="35" spans="1:97" x14ac:dyDescent="0.25">
      <c r="A35" s="15" t="s">
        <v>2361</v>
      </c>
      <c r="B35" s="8" t="s">
        <v>62</v>
      </c>
      <c r="C35" s="8">
        <v>257.54000000000002</v>
      </c>
      <c r="D35" s="27">
        <v>5.69</v>
      </c>
      <c r="E35" s="16">
        <v>5.6676194180588499</v>
      </c>
      <c r="F35" s="16">
        <v>5.6294998989999998</v>
      </c>
      <c r="G35" s="16">
        <v>5.3833157219999999</v>
      </c>
      <c r="H35" s="16">
        <v>5.2850000000000001</v>
      </c>
      <c r="I35">
        <v>5.5204000000000004</v>
      </c>
      <c r="J35" s="16">
        <v>5.7</v>
      </c>
      <c r="K35" s="16">
        <v>5.75</v>
      </c>
      <c r="L35" s="16">
        <v>5.05</v>
      </c>
      <c r="M35" s="39">
        <v>5.6379400000000004</v>
      </c>
      <c r="N35" s="16">
        <f t="shared" si="0"/>
        <v>5.531377503905885</v>
      </c>
      <c r="O35" s="16">
        <f t="shared" si="35"/>
        <v>5.5748570033943556</v>
      </c>
      <c r="P35" s="16">
        <f t="shared" si="1"/>
        <v>5.6337199494999997</v>
      </c>
      <c r="Q35" s="16" t="s">
        <v>2891</v>
      </c>
      <c r="R35" s="114"/>
      <c r="S35" s="18">
        <v>100.85</v>
      </c>
      <c r="T35" s="16">
        <v>70.290000000000006</v>
      </c>
      <c r="U35" s="16">
        <v>99.8</v>
      </c>
      <c r="V35" s="16">
        <v>57.77</v>
      </c>
      <c r="W35" s="16">
        <v>78</v>
      </c>
      <c r="X35" s="16">
        <v>80.7</v>
      </c>
      <c r="Y35" s="16">
        <v>80.7</v>
      </c>
      <c r="Z35" s="16">
        <v>107</v>
      </c>
      <c r="AA35" s="39">
        <v>83.8947</v>
      </c>
      <c r="AB35" s="16">
        <f t="shared" si="2"/>
        <v>84.333855555555544</v>
      </c>
      <c r="AC35" s="114">
        <f t="shared" si="3"/>
        <v>82.971539396820447</v>
      </c>
      <c r="AD35" s="16">
        <f t="shared" si="4"/>
        <v>80.7</v>
      </c>
      <c r="AE35" s="16">
        <v>67</v>
      </c>
      <c r="AF35" s="149" t="s">
        <v>2947</v>
      </c>
      <c r="AG35" s="19">
        <f t="shared" si="5"/>
        <v>67</v>
      </c>
      <c r="AH35" s="18">
        <v>8.8399999999999994E-5</v>
      </c>
      <c r="AI35" s="34">
        <v>5.0837634165511399E-5</v>
      </c>
      <c r="AJ35" s="16">
        <v>2.2387211385683381E-4</v>
      </c>
      <c r="AK35" s="16">
        <v>2.7542287033381624E-4</v>
      </c>
      <c r="AL35" s="16">
        <v>1.9952623149688758E-4</v>
      </c>
      <c r="AM35" s="16">
        <v>1.7782794100389215E-5</v>
      </c>
      <c r="AN35" s="94">
        <v>1.81E-3</v>
      </c>
      <c r="AO35" s="39">
        <v>3.4661499999999999E-4</v>
      </c>
      <c r="AP35" s="94">
        <f t="shared" si="6"/>
        <v>3.7655708049417981E-4</v>
      </c>
      <c r="AQ35" s="114">
        <f t="shared" si="7"/>
        <v>1.674057768490309E-4</v>
      </c>
      <c r="AR35" s="94">
        <f t="shared" si="8"/>
        <v>2.1169917267686069E-4</v>
      </c>
      <c r="AS35" s="114">
        <v>6.9669751655077549E-5</v>
      </c>
      <c r="AT35" s="156" t="s">
        <v>2914</v>
      </c>
      <c r="AU35" s="18">
        <v>0.27950000000000003</v>
      </c>
      <c r="AV35" s="16">
        <v>0.13991000000000001</v>
      </c>
      <c r="AW35" s="16">
        <v>0.16636046935250601</v>
      </c>
      <c r="AX35" s="16">
        <v>9.4799999999999995E-2</v>
      </c>
      <c r="AY35" s="16">
        <v>0.38</v>
      </c>
      <c r="AZ35" s="16">
        <v>6.3899999999999998E-2</v>
      </c>
      <c r="BA35" s="16">
        <v>6.0699999999999997E-2</v>
      </c>
      <c r="BB35" s="68">
        <v>-6.07</v>
      </c>
      <c r="BC35" s="16">
        <f t="shared" si="36"/>
        <v>0.21920209035863952</v>
      </c>
      <c r="BD35" s="67">
        <v>-6.13</v>
      </c>
      <c r="BE35" s="16">
        <f t="shared" si="37"/>
        <v>0.19091703954463796</v>
      </c>
      <c r="BF35" s="16">
        <v>0.123</v>
      </c>
      <c r="BG35" s="16">
        <v>0.115</v>
      </c>
      <c r="BH35" s="16">
        <v>0.14199999999999999</v>
      </c>
      <c r="BI35" s="68">
        <v>2.0700000000000001E-6</v>
      </c>
      <c r="BJ35" s="94">
        <f t="shared" si="38"/>
        <v>0.53310780000000013</v>
      </c>
      <c r="BK35" s="68">
        <v>6.1066900000000003E-7</v>
      </c>
      <c r="BL35" s="16">
        <f t="shared" si="39"/>
        <v>0.15727169426000001</v>
      </c>
      <c r="BM35" s="16">
        <f t="shared" si="40"/>
        <v>0.19040493525112739</v>
      </c>
      <c r="BN35" s="114">
        <f t="shared" si="41"/>
        <v>0.15866167453649566</v>
      </c>
      <c r="BO35" s="16">
        <f t="shared" si="42"/>
        <v>0.14963584713</v>
      </c>
      <c r="BP35" s="114">
        <v>8.506306168105629E-2</v>
      </c>
      <c r="BQ35" s="156" t="s">
        <v>3919</v>
      </c>
      <c r="BR35" s="18">
        <f t="shared" si="9"/>
        <v>-4.0535477349869273</v>
      </c>
      <c r="BS35" s="114">
        <f t="shared" si="10"/>
        <v>-4.293814668440036</v>
      </c>
      <c r="BT35" s="114">
        <f t="shared" si="11"/>
        <v>-3.6500000000000004</v>
      </c>
      <c r="BU35" s="114">
        <f t="shared" si="12"/>
        <v>-3.5600000000000005</v>
      </c>
      <c r="BV35" s="114">
        <f t="shared" si="13"/>
        <v>-3.7000000000000006</v>
      </c>
      <c r="BW35" s="114">
        <f t="shared" si="14"/>
        <v>-4.75</v>
      </c>
      <c r="BX35" s="114">
        <f t="shared" si="15"/>
        <v>-2.7423214251308154</v>
      </c>
      <c r="BY35" s="114">
        <f t="shared" si="16"/>
        <v>-3.4601526468261739</v>
      </c>
      <c r="BZ35" s="114">
        <f t="shared" si="17"/>
        <v>-3.776229559422994</v>
      </c>
      <c r="CA35" s="114">
        <f t="shared" si="18"/>
        <v>-3.6750000000000007</v>
      </c>
      <c r="CB35" s="98">
        <f t="shared" si="19"/>
        <v>-4.1569557375495654</v>
      </c>
      <c r="CC35" s="18">
        <f t="shared" si="20"/>
        <v>-0.55361818777755789</v>
      </c>
      <c r="CD35" s="114">
        <f t="shared" si="21"/>
        <v>-0.85415124340945625</v>
      </c>
      <c r="CE35" s="114">
        <f t="shared" si="22"/>
        <v>-0.77894986303110081</v>
      </c>
      <c r="CF35" s="114">
        <f t="shared" si="23"/>
        <v>-1.0231916626619337</v>
      </c>
      <c r="CG35" s="114">
        <f t="shared" si="24"/>
        <v>-0.42021640338318983</v>
      </c>
      <c r="CH35" s="114">
        <f t="shared" si="25"/>
        <v>-1.1944991418415998</v>
      </c>
      <c r="CI35" s="114">
        <f t="shared" si="26"/>
        <v>-1.2168113089247425</v>
      </c>
      <c r="CJ35" s="114">
        <f t="shared" si="27"/>
        <v>-0.65915530864162053</v>
      </c>
      <c r="CK35" s="114">
        <f t="shared" si="28"/>
        <v>-0.71915530864162036</v>
      </c>
      <c r="CL35" s="114">
        <f t="shared" si="29"/>
        <v>-0.91009488856060206</v>
      </c>
      <c r="CM35" s="114">
        <f t="shared" si="30"/>
        <v>-0.9393021596463883</v>
      </c>
      <c r="CN35" s="114">
        <f t="shared" si="31"/>
        <v>-0.8477116556169435</v>
      </c>
      <c r="CO35" s="114">
        <f t="shared" si="32"/>
        <v>-0.2731849631847017</v>
      </c>
      <c r="CP35" s="114">
        <f t="shared" si="33"/>
        <v>-0.8033494346104737</v>
      </c>
      <c r="CQ35" s="114">
        <f t="shared" si="43"/>
        <v>-0.79952796642370949</v>
      </c>
      <c r="CR35" s="114">
        <f t="shared" si="44"/>
        <v>-0.8255305451137086</v>
      </c>
      <c r="CS35" s="98">
        <f t="shared" si="34"/>
        <v>-1.0702589897473385</v>
      </c>
    </row>
    <row r="36" spans="1:97" x14ac:dyDescent="0.25">
      <c r="A36" s="15" t="s">
        <v>2362</v>
      </c>
      <c r="B36" s="8" t="s">
        <v>64</v>
      </c>
      <c r="C36" s="8">
        <v>257.54000000000002</v>
      </c>
      <c r="D36" s="27">
        <v>5.69</v>
      </c>
      <c r="E36" s="16">
        <v>5.7616347580473901</v>
      </c>
      <c r="F36" s="16">
        <v>5.6294998989999998</v>
      </c>
      <c r="G36" s="16">
        <v>5.3833157219999999</v>
      </c>
      <c r="H36" s="16">
        <v>5.2850000000000001</v>
      </c>
      <c r="I36">
        <v>5.5368000000000004</v>
      </c>
      <c r="J36" s="16">
        <v>5.7</v>
      </c>
      <c r="K36" s="16">
        <v>5.55</v>
      </c>
      <c r="L36" s="16">
        <v>5.1100000000000003</v>
      </c>
      <c r="M36" s="39">
        <v>5.63924</v>
      </c>
      <c r="N36" s="16">
        <f t="shared" si="0"/>
        <v>5.5285490379047388</v>
      </c>
      <c r="O36" s="16">
        <f t="shared" si="35"/>
        <v>5.5673465306142793</v>
      </c>
      <c r="P36" s="16">
        <f t="shared" si="1"/>
        <v>5.5897499494999998</v>
      </c>
      <c r="Q36" s="16" t="s">
        <v>2891</v>
      </c>
      <c r="R36" s="114"/>
      <c r="S36" s="18">
        <v>100.85</v>
      </c>
      <c r="T36" s="16">
        <v>80.66</v>
      </c>
      <c r="U36" s="16">
        <v>99.8</v>
      </c>
      <c r="V36" s="16">
        <v>75.97</v>
      </c>
      <c r="W36" s="16">
        <v>75.430000000000007</v>
      </c>
      <c r="X36" s="16">
        <v>74.599999999999994</v>
      </c>
      <c r="Y36" s="16">
        <v>72.5</v>
      </c>
      <c r="Z36" s="16"/>
      <c r="AA36" s="39">
        <v>82.9923</v>
      </c>
      <c r="AB36" s="16">
        <f t="shared" si="2"/>
        <v>82.850287499999993</v>
      </c>
      <c r="AC36" s="114">
        <f t="shared" si="3"/>
        <v>82.218716209108933</v>
      </c>
      <c r="AD36" s="16">
        <f t="shared" si="4"/>
        <v>78.314999999999998</v>
      </c>
      <c r="AE36" s="16" t="s">
        <v>2891</v>
      </c>
      <c r="AF36" s="40"/>
      <c r="AG36" s="19">
        <f t="shared" si="5"/>
        <v>80.66</v>
      </c>
      <c r="AH36" s="18">
        <v>6.4599999999999998E-5</v>
      </c>
      <c r="AI36" s="34">
        <v>4.0795319599753297E-5</v>
      </c>
      <c r="AJ36" s="16">
        <v>2.7542287033381624E-4</v>
      </c>
      <c r="AK36" s="16">
        <v>2.7542287033381624E-4</v>
      </c>
      <c r="AL36" s="16">
        <v>7.7624711662869128E-4</v>
      </c>
      <c r="AM36" s="16">
        <v>3.4673685045253142E-4</v>
      </c>
      <c r="AN36" s="94"/>
      <c r="AO36" s="39">
        <v>3.4860000000000002E-4</v>
      </c>
      <c r="AP36" s="94">
        <f t="shared" si="6"/>
        <v>3.0397500390694405E-4</v>
      </c>
      <c r="AQ36" s="114">
        <f t="shared" si="7"/>
        <v>2.1122173507539244E-4</v>
      </c>
      <c r="AR36" s="94">
        <f t="shared" si="8"/>
        <v>2.7542287033381624E-4</v>
      </c>
      <c r="AS36" s="114" t="s">
        <v>2891</v>
      </c>
      <c r="AT36" s="156"/>
      <c r="AU36" s="18">
        <v>0.18329999999999999</v>
      </c>
      <c r="AV36" s="16">
        <v>0.13991000000000001</v>
      </c>
      <c r="AW36" s="16">
        <v>0.102011518628985</v>
      </c>
      <c r="AX36" s="16">
        <v>0.2</v>
      </c>
      <c r="AY36" s="16">
        <v>0.38</v>
      </c>
      <c r="AZ36" s="16">
        <v>0.16</v>
      </c>
      <c r="BA36" s="16">
        <v>0.19</v>
      </c>
      <c r="BB36" s="68">
        <v>-6.07</v>
      </c>
      <c r="BC36" s="16">
        <f t="shared" si="36"/>
        <v>0.21920209035863952</v>
      </c>
      <c r="BD36" s="67">
        <v>-6.28</v>
      </c>
      <c r="BE36" s="16">
        <f t="shared" si="37"/>
        <v>0.13515891331272617</v>
      </c>
      <c r="BF36" s="16">
        <v>0.13200000000000001</v>
      </c>
      <c r="BG36" s="16">
        <v>0.155</v>
      </c>
      <c r="BH36" s="16">
        <v>0.17</v>
      </c>
      <c r="BI36" s="68">
        <v>1.8199999999999999E-6</v>
      </c>
      <c r="BJ36" s="94">
        <f t="shared" si="38"/>
        <v>0.46872280000000005</v>
      </c>
      <c r="BK36" s="68">
        <v>7.2597800000000004E-7</v>
      </c>
      <c r="BL36" s="16">
        <f t="shared" si="39"/>
        <v>0.18696837412000003</v>
      </c>
      <c r="BM36" s="16">
        <f t="shared" si="40"/>
        <v>0.20159097831573938</v>
      </c>
      <c r="BN36" s="114">
        <f t="shared" si="41"/>
        <v>0.18489875372836312</v>
      </c>
      <c r="BO36" s="16">
        <f t="shared" si="42"/>
        <v>0.17665</v>
      </c>
      <c r="BP36" s="114" t="s">
        <v>2891</v>
      </c>
      <c r="BQ36" s="98"/>
      <c r="BR36" s="18">
        <f t="shared" si="9"/>
        <v>-4.1897674820049158</v>
      </c>
      <c r="BS36" s="114">
        <f t="shared" si="10"/>
        <v>-4.3893896601600915</v>
      </c>
      <c r="BT36" s="114">
        <f t="shared" si="11"/>
        <v>-3.5600000000000005</v>
      </c>
      <c r="BU36" s="114">
        <f t="shared" si="12"/>
        <v>-3.5600000000000005</v>
      </c>
      <c r="BV36" s="114">
        <f t="shared" si="13"/>
        <v>-3.1100000000000003</v>
      </c>
      <c r="BW36" s="114">
        <f t="shared" si="14"/>
        <v>-3.4600000000000004</v>
      </c>
      <c r="BX36" s="114" t="str">
        <f t="shared" si="15"/>
        <v>N/A</v>
      </c>
      <c r="BY36" s="114">
        <f t="shared" si="16"/>
        <v>-3.4576726172260255</v>
      </c>
      <c r="BZ36" s="114">
        <f t="shared" si="17"/>
        <v>-3.6752613941987198</v>
      </c>
      <c r="CA36" s="114">
        <f t="shared" si="18"/>
        <v>-3.5600000000000005</v>
      </c>
      <c r="CB36" s="98" t="str">
        <f t="shared" si="19"/>
        <v>---</v>
      </c>
      <c r="CC36" s="18">
        <f t="shared" si="20"/>
        <v>-0.73683753503778338</v>
      </c>
      <c r="CD36" s="114">
        <f t="shared" si="21"/>
        <v>-0.85415124340945625</v>
      </c>
      <c r="CE36" s="114">
        <f t="shared" si="22"/>
        <v>-0.99135078711485358</v>
      </c>
      <c r="CF36" s="114">
        <f t="shared" si="23"/>
        <v>-0.69897000433601875</v>
      </c>
      <c r="CG36" s="114">
        <f t="shared" si="24"/>
        <v>-0.42021640338318983</v>
      </c>
      <c r="CH36" s="114">
        <f t="shared" si="25"/>
        <v>-0.79588001734407521</v>
      </c>
      <c r="CI36" s="114">
        <f t="shared" si="26"/>
        <v>-0.72124639904717103</v>
      </c>
      <c r="CJ36" s="114">
        <f t="shared" si="27"/>
        <v>-0.65915530864162053</v>
      </c>
      <c r="CK36" s="114">
        <f t="shared" si="28"/>
        <v>-0.86915530864162038</v>
      </c>
      <c r="CL36" s="114">
        <f t="shared" si="29"/>
        <v>-0.87942606879415008</v>
      </c>
      <c r="CM36" s="114">
        <f t="shared" si="30"/>
        <v>-0.8096683018297085</v>
      </c>
      <c r="CN36" s="114">
        <f t="shared" si="31"/>
        <v>-0.769551078621726</v>
      </c>
      <c r="CO36" s="114">
        <f t="shared" si="32"/>
        <v>-0.32908392065654474</v>
      </c>
      <c r="CP36" s="114">
        <f t="shared" si="33"/>
        <v>-0.72823184857977596</v>
      </c>
      <c r="CQ36" s="114">
        <f t="shared" si="43"/>
        <v>-0.73306601610269262</v>
      </c>
      <c r="CR36" s="114">
        <f t="shared" si="44"/>
        <v>-0.75319430682975463</v>
      </c>
      <c r="CS36" s="98" t="str">
        <f t="shared" si="34"/>
        <v>---</v>
      </c>
    </row>
    <row r="37" spans="1:97" x14ac:dyDescent="0.25">
      <c r="A37" s="15" t="s">
        <v>2363</v>
      </c>
      <c r="B37" s="8" t="s">
        <v>66</v>
      </c>
      <c r="C37" s="8">
        <v>257.54000000000002</v>
      </c>
      <c r="D37" s="27">
        <v>5.69</v>
      </c>
      <c r="E37" s="16">
        <v>5.7068283917044997</v>
      </c>
      <c r="F37" s="16">
        <v>5.6294998989999998</v>
      </c>
      <c r="G37" s="16">
        <v>5.3833157219999999</v>
      </c>
      <c r="H37" s="16">
        <v>5.2850000000000001</v>
      </c>
      <c r="I37">
        <v>5.5198999999999998</v>
      </c>
      <c r="J37" s="16">
        <v>5.69</v>
      </c>
      <c r="K37" s="16">
        <v>5.56</v>
      </c>
      <c r="L37" s="16">
        <v>4.97</v>
      </c>
      <c r="M37" s="39">
        <v>5.5952799999999998</v>
      </c>
      <c r="N37" s="16">
        <f t="shared" si="0"/>
        <v>5.5029824012704491</v>
      </c>
      <c r="O37" s="16">
        <f t="shared" si="35"/>
        <v>5.5478377375370647</v>
      </c>
      <c r="P37" s="16">
        <f t="shared" si="1"/>
        <v>5.5776399999999997</v>
      </c>
      <c r="Q37" s="16">
        <v>5.8719999999999999</v>
      </c>
      <c r="R37" s="113" t="s">
        <v>3029</v>
      </c>
      <c r="S37" s="18">
        <v>100.85</v>
      </c>
      <c r="T37" s="16">
        <v>58.19</v>
      </c>
      <c r="U37" s="16">
        <v>99.8</v>
      </c>
      <c r="V37" s="16">
        <v>24.74</v>
      </c>
      <c r="W37" s="16">
        <v>75.430000000000007</v>
      </c>
      <c r="X37" s="16">
        <v>73.900000000000006</v>
      </c>
      <c r="Y37" s="16">
        <v>72.5</v>
      </c>
      <c r="Z37" s="16">
        <v>78.400000000000006</v>
      </c>
      <c r="AA37" s="39">
        <v>84.569199999999995</v>
      </c>
      <c r="AB37" s="16">
        <f t="shared" si="2"/>
        <v>74.264355555555554</v>
      </c>
      <c r="AC37" s="114">
        <f t="shared" si="3"/>
        <v>69.700255556440709</v>
      </c>
      <c r="AD37" s="16">
        <f t="shared" si="4"/>
        <v>75.430000000000007</v>
      </c>
      <c r="AE37" s="16">
        <v>60</v>
      </c>
      <c r="AF37" s="149" t="s">
        <v>2947</v>
      </c>
      <c r="AG37" s="19">
        <f t="shared" si="5"/>
        <v>60</v>
      </c>
      <c r="AH37" s="18">
        <v>1.0399999999999999E-4</v>
      </c>
      <c r="AI37" s="34">
        <v>3.2517686692201298E-5</v>
      </c>
      <c r="AJ37" s="16">
        <v>1.7782794100389203E-4</v>
      </c>
      <c r="AK37" s="16">
        <v>2.7542287033381624E-4</v>
      </c>
      <c r="AL37" s="16">
        <v>1.1748975549395278E-4</v>
      </c>
      <c r="AM37" s="16">
        <v>5.1286138399136462E-4</v>
      </c>
      <c r="AN37" s="94">
        <v>3.2399999999999998E-3</v>
      </c>
      <c r="AO37" s="39">
        <v>2.6681600000000001E-4</v>
      </c>
      <c r="AP37" s="94">
        <f t="shared" si="6"/>
        <v>5.9086695468940327E-4</v>
      </c>
      <c r="AQ37" s="114">
        <f t="shared" si="7"/>
        <v>2.3280308581950725E-4</v>
      </c>
      <c r="AR37" s="94">
        <f t="shared" si="8"/>
        <v>2.2232197050194602E-4</v>
      </c>
      <c r="AS37" s="114" t="s">
        <v>2891</v>
      </c>
      <c r="AT37" s="156"/>
      <c r="AU37" s="18">
        <v>0.2177</v>
      </c>
      <c r="AV37" s="16">
        <v>0.13991000000000001</v>
      </c>
      <c r="AW37" s="16">
        <v>0.13528999484898199</v>
      </c>
      <c r="AX37" s="16">
        <v>0.18</v>
      </c>
      <c r="AY37" s="16">
        <v>0.38</v>
      </c>
      <c r="AZ37" s="16">
        <v>0.13</v>
      </c>
      <c r="BA37" s="16">
        <v>9.5000000000000001E-2</v>
      </c>
      <c r="BB37" s="68">
        <v>-6.07</v>
      </c>
      <c r="BC37" s="16">
        <f t="shared" si="36"/>
        <v>0.21920209035863952</v>
      </c>
      <c r="BD37" s="67">
        <v>-6.49</v>
      </c>
      <c r="BE37" s="16">
        <f t="shared" si="37"/>
        <v>8.3338310405656313E-2</v>
      </c>
      <c r="BF37" s="16">
        <v>0.13200000000000001</v>
      </c>
      <c r="BG37" s="16">
        <v>0.152</v>
      </c>
      <c r="BH37" s="16">
        <v>0.17399999999999999</v>
      </c>
      <c r="BI37" s="68">
        <v>2.6400000000000001E-6</v>
      </c>
      <c r="BJ37" s="94">
        <f t="shared" si="38"/>
        <v>0.67990560000000011</v>
      </c>
      <c r="BK37" s="68">
        <v>6.7756300000000002E-7</v>
      </c>
      <c r="BL37" s="16">
        <f t="shared" si="39"/>
        <v>0.17449957502000002</v>
      </c>
      <c r="BM37" s="16">
        <f t="shared" si="40"/>
        <v>0.20663182647380557</v>
      </c>
      <c r="BN37" s="114">
        <f t="shared" si="41"/>
        <v>0.17552065021888871</v>
      </c>
      <c r="BO37" s="16">
        <f t="shared" si="42"/>
        <v>0.16299999999999998</v>
      </c>
      <c r="BP37" s="114" t="s">
        <v>2891</v>
      </c>
      <c r="BQ37" s="98"/>
      <c r="BR37" s="18">
        <f t="shared" si="9"/>
        <v>-3.9829666607012197</v>
      </c>
      <c r="BS37" s="114">
        <f t="shared" si="10"/>
        <v>-4.4878803576827266</v>
      </c>
      <c r="BT37" s="114">
        <f t="shared" si="11"/>
        <v>-3.7500000000000004</v>
      </c>
      <c r="BU37" s="114">
        <f t="shared" si="12"/>
        <v>-3.5600000000000005</v>
      </c>
      <c r="BV37" s="114">
        <f t="shared" si="13"/>
        <v>-3.9300000000000006</v>
      </c>
      <c r="BW37" s="114">
        <f t="shared" si="14"/>
        <v>-3.29</v>
      </c>
      <c r="BX37" s="114">
        <f t="shared" si="15"/>
        <v>-2.489454989793388</v>
      </c>
      <c r="BY37" s="114">
        <f t="shared" si="16"/>
        <v>-3.5737881308898154</v>
      </c>
      <c r="BZ37" s="114">
        <f t="shared" si="17"/>
        <v>-3.6330112673833939</v>
      </c>
      <c r="CA37" s="114">
        <f t="shared" si="18"/>
        <v>-3.6618940654449079</v>
      </c>
      <c r="CB37" s="98" t="str">
        <f t="shared" si="19"/>
        <v>---</v>
      </c>
      <c r="CC37" s="18">
        <f t="shared" si="20"/>
        <v>-0.66214157095890569</v>
      </c>
      <c r="CD37" s="114">
        <f t="shared" si="21"/>
        <v>-0.85415124340945625</v>
      </c>
      <c r="CE37" s="114">
        <f t="shared" si="22"/>
        <v>-0.8687343197552535</v>
      </c>
      <c r="CF37" s="114">
        <f t="shared" si="23"/>
        <v>-0.74472749489669399</v>
      </c>
      <c r="CG37" s="114">
        <f t="shared" si="24"/>
        <v>-0.42021640338318983</v>
      </c>
      <c r="CH37" s="114">
        <f t="shared" si="25"/>
        <v>-0.88605664769316317</v>
      </c>
      <c r="CI37" s="114">
        <f t="shared" si="26"/>
        <v>-1.0222763947111522</v>
      </c>
      <c r="CJ37" s="114">
        <f t="shared" si="27"/>
        <v>-0.65915530864162053</v>
      </c>
      <c r="CK37" s="114">
        <f t="shared" si="28"/>
        <v>-1.0791553086416203</v>
      </c>
      <c r="CL37" s="114">
        <f t="shared" si="29"/>
        <v>-0.87942606879415008</v>
      </c>
      <c r="CM37" s="114">
        <f t="shared" si="30"/>
        <v>-0.81815641205522749</v>
      </c>
      <c r="CN37" s="114">
        <f t="shared" si="31"/>
        <v>-0.75945075171740029</v>
      </c>
      <c r="CO37" s="114">
        <f t="shared" si="32"/>
        <v>-0.16755138177178844</v>
      </c>
      <c r="CP37" s="114">
        <f t="shared" si="33"/>
        <v>-0.75820562639359013</v>
      </c>
      <c r="CQ37" s="114">
        <f t="shared" si="43"/>
        <v>-0.75567178091594378</v>
      </c>
      <c r="CR37" s="114">
        <f t="shared" si="44"/>
        <v>-0.78880358188631394</v>
      </c>
      <c r="CS37" s="98" t="str">
        <f t="shared" si="34"/>
        <v>---</v>
      </c>
    </row>
    <row r="38" spans="1:97" x14ac:dyDescent="0.25">
      <c r="A38" s="15" t="s">
        <v>2364</v>
      </c>
      <c r="B38" s="8" t="s">
        <v>68</v>
      </c>
      <c r="C38" s="8">
        <v>257.54000000000002</v>
      </c>
      <c r="D38" s="27">
        <v>5.69</v>
      </c>
      <c r="E38" s="16">
        <v>5.69277346434344</v>
      </c>
      <c r="F38" s="16">
        <v>5.6294998989999998</v>
      </c>
      <c r="G38" s="16">
        <v>5.3833157219999999</v>
      </c>
      <c r="H38" s="16">
        <v>5.2850000000000001</v>
      </c>
      <c r="I38">
        <v>5.5547000000000004</v>
      </c>
      <c r="J38" s="16">
        <v>5.7</v>
      </c>
      <c r="K38" s="16">
        <v>5.76</v>
      </c>
      <c r="L38" s="16"/>
      <c r="M38" s="39">
        <v>5.6198499999999996</v>
      </c>
      <c r="N38" s="16">
        <f t="shared" si="0"/>
        <v>5.5905710094826047</v>
      </c>
      <c r="O38" s="16">
        <f t="shared" si="35"/>
        <v>5.5676480504434878</v>
      </c>
      <c r="P38" s="16">
        <f t="shared" si="1"/>
        <v>5.6294998989999998</v>
      </c>
      <c r="Q38" s="16" t="s">
        <v>2891</v>
      </c>
      <c r="R38" s="114"/>
      <c r="S38" s="18">
        <v>100.85</v>
      </c>
      <c r="T38" s="16">
        <v>62.57</v>
      </c>
      <c r="U38" s="16">
        <v>99.8</v>
      </c>
      <c r="V38" s="16">
        <v>51.41</v>
      </c>
      <c r="W38" s="16">
        <v>67.77</v>
      </c>
      <c r="X38" s="16">
        <v>79.5</v>
      </c>
      <c r="Y38" s="16">
        <v>80.7</v>
      </c>
      <c r="Z38" s="16"/>
      <c r="AA38" s="39">
        <v>82.974000000000004</v>
      </c>
      <c r="AB38" s="16">
        <f t="shared" si="2"/>
        <v>78.196750000000009</v>
      </c>
      <c r="AC38" s="114">
        <f t="shared" si="3"/>
        <v>76.459252410690624</v>
      </c>
      <c r="AD38" s="16">
        <f t="shared" si="4"/>
        <v>80.099999999999994</v>
      </c>
      <c r="AE38" s="16" t="s">
        <v>2891</v>
      </c>
      <c r="AF38" s="40"/>
      <c r="AG38" s="19">
        <f t="shared" si="5"/>
        <v>62.57</v>
      </c>
      <c r="AH38" s="18">
        <v>9.7700000000000003E-5</v>
      </c>
      <c r="AI38" s="34">
        <v>6.8524611187216095E-5</v>
      </c>
      <c r="AJ38" s="16">
        <v>2.137962089502231E-4</v>
      </c>
      <c r="AK38" s="16">
        <v>2.7542287033381624E-4</v>
      </c>
      <c r="AL38" s="16">
        <v>6.4565422903465383E-5</v>
      </c>
      <c r="AM38" s="16">
        <v>3.1622776601683783E-4</v>
      </c>
      <c r="AN38" s="94"/>
      <c r="AO38" s="39">
        <v>3.5506300000000003E-4</v>
      </c>
      <c r="AP38" s="94">
        <f t="shared" si="6"/>
        <v>1.9875712562736551E-4</v>
      </c>
      <c r="AQ38" s="114">
        <f t="shared" si="7"/>
        <v>1.614383282711925E-4</v>
      </c>
      <c r="AR38" s="94">
        <f t="shared" si="8"/>
        <v>2.137962089502231E-4</v>
      </c>
      <c r="AS38" s="114" t="s">
        <v>2891</v>
      </c>
      <c r="AT38" s="156"/>
      <c r="AU38" s="18">
        <v>0.30659999999999998</v>
      </c>
      <c r="AV38" s="16">
        <v>0.13991000000000001</v>
      </c>
      <c r="AW38" s="16">
        <v>0.16066113386984801</v>
      </c>
      <c r="AX38" s="16">
        <v>0.11</v>
      </c>
      <c r="AY38" s="16">
        <v>0.38</v>
      </c>
      <c r="AZ38" s="16">
        <v>6.54E-2</v>
      </c>
      <c r="BA38" s="16">
        <v>0.17</v>
      </c>
      <c r="BB38" s="68">
        <v>-6.07</v>
      </c>
      <c r="BC38" s="16">
        <f t="shared" si="36"/>
        <v>0.21920209035863952</v>
      </c>
      <c r="BD38" s="67">
        <v>-6.28</v>
      </c>
      <c r="BE38" s="16">
        <f t="shared" si="37"/>
        <v>0.13515891331272617</v>
      </c>
      <c r="BF38" s="16">
        <v>0.13200000000000001</v>
      </c>
      <c r="BG38" s="16">
        <v>0.115</v>
      </c>
      <c r="BH38" s="16">
        <v>0.14199999999999999</v>
      </c>
      <c r="BI38" s="68">
        <v>3.76E-6</v>
      </c>
      <c r="BJ38" s="94">
        <f t="shared" si="38"/>
        <v>0.96835040000000006</v>
      </c>
      <c r="BK38" s="68">
        <v>6.7884999999999997E-7</v>
      </c>
      <c r="BL38" s="16">
        <f t="shared" si="39"/>
        <v>0.174831029</v>
      </c>
      <c r="BM38" s="16">
        <f t="shared" si="40"/>
        <v>0.22993668332437242</v>
      </c>
      <c r="BN38" s="114">
        <f t="shared" si="41"/>
        <v>0.17898506859091262</v>
      </c>
      <c r="BO38" s="16">
        <f t="shared" si="42"/>
        <v>0.151330566934924</v>
      </c>
      <c r="BP38" s="114" t="s">
        <v>2891</v>
      </c>
      <c r="BQ38" s="98"/>
      <c r="BR38" s="18">
        <f t="shared" si="9"/>
        <v>-4.0101054362812265</v>
      </c>
      <c r="BS38" s="114">
        <f t="shared" si="10"/>
        <v>-4.1641534199946015</v>
      </c>
      <c r="BT38" s="114">
        <f t="shared" si="11"/>
        <v>-3.6700000000000004</v>
      </c>
      <c r="BU38" s="114">
        <f t="shared" si="12"/>
        <v>-3.5600000000000005</v>
      </c>
      <c r="BV38" s="114">
        <f t="shared" si="13"/>
        <v>-4.1900000000000013</v>
      </c>
      <c r="BW38" s="114">
        <f t="shared" si="14"/>
        <v>-3.5</v>
      </c>
      <c r="BX38" s="114" t="str">
        <f t="shared" si="15"/>
        <v>N/A</v>
      </c>
      <c r="BY38" s="114">
        <f t="shared" si="16"/>
        <v>-3.4496945818043994</v>
      </c>
      <c r="BZ38" s="114">
        <f t="shared" si="17"/>
        <v>-3.7919933482971757</v>
      </c>
      <c r="CA38" s="114">
        <f t="shared" si="18"/>
        <v>-3.6700000000000004</v>
      </c>
      <c r="CB38" s="98" t="str">
        <f t="shared" si="19"/>
        <v>---</v>
      </c>
      <c r="CC38" s="18">
        <f t="shared" si="20"/>
        <v>-0.51342784948164366</v>
      </c>
      <c r="CD38" s="114">
        <f t="shared" si="21"/>
        <v>-0.85415124340945625</v>
      </c>
      <c r="CE38" s="114">
        <f t="shared" si="22"/>
        <v>-0.7940891723179615</v>
      </c>
      <c r="CF38" s="114">
        <f t="shared" si="23"/>
        <v>-0.95860731484177497</v>
      </c>
      <c r="CG38" s="114">
        <f t="shared" si="24"/>
        <v>-0.42021640338318983</v>
      </c>
      <c r="CH38" s="114">
        <f t="shared" si="25"/>
        <v>-1.1844222516757328</v>
      </c>
      <c r="CI38" s="114">
        <f t="shared" si="26"/>
        <v>-0.769551078621726</v>
      </c>
      <c r="CJ38" s="114">
        <f t="shared" si="27"/>
        <v>-0.65915530864162053</v>
      </c>
      <c r="CK38" s="114">
        <f t="shared" si="28"/>
        <v>-0.86915530864162038</v>
      </c>
      <c r="CL38" s="114">
        <f t="shared" si="29"/>
        <v>-0.87942606879415008</v>
      </c>
      <c r="CM38" s="114">
        <f t="shared" si="30"/>
        <v>-0.9393021596463883</v>
      </c>
      <c r="CN38" s="114">
        <f t="shared" si="31"/>
        <v>-0.8477116556169435</v>
      </c>
      <c r="CO38" s="114">
        <f t="shared" si="32"/>
        <v>-1.3967463713958494E-2</v>
      </c>
      <c r="CP38" s="114">
        <f t="shared" si="33"/>
        <v>-0.75738148630360125</v>
      </c>
      <c r="CQ38" s="114">
        <f t="shared" si="43"/>
        <v>-0.74718319750641204</v>
      </c>
      <c r="CR38" s="114">
        <f t="shared" si="44"/>
        <v>-0.8209004139674525</v>
      </c>
      <c r="CS38" s="98" t="str">
        <f t="shared" si="34"/>
        <v>---</v>
      </c>
    </row>
    <row r="39" spans="1:97" x14ac:dyDescent="0.25">
      <c r="A39" s="15" t="s">
        <v>2365</v>
      </c>
      <c r="B39" s="8" t="s">
        <v>70</v>
      </c>
      <c r="C39" s="8">
        <v>257.54000000000002</v>
      </c>
      <c r="D39" s="27">
        <v>5.69</v>
      </c>
      <c r="E39" s="16">
        <v>5.6575985781100897</v>
      </c>
      <c r="F39" s="16">
        <v>5.6294998989999998</v>
      </c>
      <c r="G39" s="16">
        <v>5.3833157219999999</v>
      </c>
      <c r="H39" s="16">
        <v>5.2850000000000001</v>
      </c>
      <c r="I39">
        <v>5.5396999999999998</v>
      </c>
      <c r="J39" s="16">
        <v>5.69</v>
      </c>
      <c r="K39" s="16">
        <v>5.81</v>
      </c>
      <c r="L39" s="16"/>
      <c r="M39" s="39">
        <v>5.7991599999999996</v>
      </c>
      <c r="N39" s="16">
        <f t="shared" si="0"/>
        <v>5.6093637999011214</v>
      </c>
      <c r="O39" s="16">
        <f t="shared" si="35"/>
        <v>5.5929068859453368</v>
      </c>
      <c r="P39" s="16">
        <f t="shared" si="1"/>
        <v>5.6575985781100897</v>
      </c>
      <c r="Q39" s="16" t="s">
        <v>2891</v>
      </c>
      <c r="R39" s="114"/>
      <c r="S39" s="18">
        <v>100.85</v>
      </c>
      <c r="T39" s="16">
        <v>70.48</v>
      </c>
      <c r="U39" s="16">
        <v>99.8</v>
      </c>
      <c r="V39" s="16">
        <v>62.96</v>
      </c>
      <c r="W39" s="16">
        <v>96</v>
      </c>
      <c r="X39" s="16">
        <v>80.400000000000006</v>
      </c>
      <c r="Y39" s="16">
        <v>80.7</v>
      </c>
      <c r="Z39" s="16"/>
      <c r="AA39" s="39">
        <v>84.554599999999994</v>
      </c>
      <c r="AB39" s="16">
        <f t="shared" si="2"/>
        <v>84.468074999999999</v>
      </c>
      <c r="AC39" s="114">
        <f t="shared" si="3"/>
        <v>83.451546499949259</v>
      </c>
      <c r="AD39" s="16">
        <f t="shared" si="4"/>
        <v>82.627299999999991</v>
      </c>
      <c r="AE39" s="16" t="s">
        <v>2891</v>
      </c>
      <c r="AF39" s="40"/>
      <c r="AG39" s="19">
        <f t="shared" si="5"/>
        <v>70.48</v>
      </c>
      <c r="AH39" s="18">
        <v>8.1699999999999994E-5</v>
      </c>
      <c r="AI39" s="34">
        <v>1.6404652191443301E-5</v>
      </c>
      <c r="AJ39" s="16">
        <v>1.4791083881682062E-4</v>
      </c>
      <c r="AK39" s="16">
        <v>2.7542287033381624E-4</v>
      </c>
      <c r="AL39" s="16">
        <v>1.5488166189124797E-4</v>
      </c>
      <c r="AM39" s="16">
        <v>5.12861383991364E-5</v>
      </c>
      <c r="AN39" s="94"/>
      <c r="AO39" s="39">
        <v>3.3629200000000003E-4</v>
      </c>
      <c r="AP39" s="94">
        <f t="shared" si="6"/>
        <v>1.5198545166178064E-4</v>
      </c>
      <c r="AQ39" s="114">
        <f t="shared" si="7"/>
        <v>1.0553951364860119E-4</v>
      </c>
      <c r="AR39" s="94">
        <f t="shared" si="8"/>
        <v>1.4791083881682062E-4</v>
      </c>
      <c r="AS39" s="114" t="s">
        <v>2891</v>
      </c>
      <c r="AT39" s="156"/>
      <c r="AU39" s="18">
        <v>0.25929999999999997</v>
      </c>
      <c r="AV39" s="16">
        <v>0.13991000000000001</v>
      </c>
      <c r="AW39" s="16">
        <v>0.119259142009233</v>
      </c>
      <c r="AX39" s="16">
        <v>0.1</v>
      </c>
      <c r="AY39" s="16">
        <v>0.38</v>
      </c>
      <c r="AZ39" s="16">
        <v>5.91E-2</v>
      </c>
      <c r="BA39" s="16">
        <v>9.6100000000000005E-2</v>
      </c>
      <c r="BB39" s="68">
        <v>-6.07</v>
      </c>
      <c r="BC39" s="16">
        <f t="shared" si="36"/>
        <v>0.21920209035863952</v>
      </c>
      <c r="BD39" s="67">
        <v>-6.49</v>
      </c>
      <c r="BE39" s="16">
        <f t="shared" si="37"/>
        <v>8.3338310405656313E-2</v>
      </c>
      <c r="BF39" s="16">
        <v>0.129</v>
      </c>
      <c r="BG39" s="16">
        <v>0.11</v>
      </c>
      <c r="BH39" s="16">
        <v>0.14499999999999999</v>
      </c>
      <c r="BI39" s="68"/>
      <c r="BJ39" s="94" t="str">
        <f t="shared" si="38"/>
        <v/>
      </c>
      <c r="BK39" s="68">
        <v>7.7576999999999996E-7</v>
      </c>
      <c r="BL39" s="16">
        <f t="shared" si="39"/>
        <v>0.1997918058</v>
      </c>
      <c r="BM39" s="16">
        <f t="shared" si="40"/>
        <v>0.15692318065950225</v>
      </c>
      <c r="BN39" s="114">
        <f t="shared" si="41"/>
        <v>0.13867201822174433</v>
      </c>
      <c r="BO39" s="16">
        <f t="shared" si="42"/>
        <v>0.129</v>
      </c>
      <c r="BP39" s="114" t="s">
        <v>2891</v>
      </c>
      <c r="BQ39" s="98"/>
      <c r="BR39" s="18">
        <f t="shared" si="9"/>
        <v>-4.0877779434675849</v>
      </c>
      <c r="BS39" s="114">
        <f t="shared" si="10"/>
        <v>-4.7850329730157091</v>
      </c>
      <c r="BT39" s="114">
        <f t="shared" si="11"/>
        <v>-3.8300000000000005</v>
      </c>
      <c r="BU39" s="114">
        <f t="shared" si="12"/>
        <v>-3.5600000000000005</v>
      </c>
      <c r="BV39" s="114">
        <f t="shared" si="13"/>
        <v>-3.8100000000000005</v>
      </c>
      <c r="BW39" s="114">
        <f t="shared" si="14"/>
        <v>-4.2900000000000009</v>
      </c>
      <c r="BX39" s="114" t="str">
        <f t="shared" si="15"/>
        <v>N/A</v>
      </c>
      <c r="BY39" s="114">
        <f t="shared" si="16"/>
        <v>-3.4732834639288384</v>
      </c>
      <c r="BZ39" s="114">
        <f t="shared" si="17"/>
        <v>-3.9765849114874476</v>
      </c>
      <c r="CA39" s="114">
        <f t="shared" si="18"/>
        <v>-3.8300000000000005</v>
      </c>
      <c r="CB39" s="98" t="str">
        <f t="shared" si="19"/>
        <v>---</v>
      </c>
      <c r="CC39" s="18">
        <f t="shared" si="20"/>
        <v>-0.58619748323064857</v>
      </c>
      <c r="CD39" s="114">
        <f t="shared" si="21"/>
        <v>-0.85415124340945625</v>
      </c>
      <c r="CE39" s="114">
        <f t="shared" si="22"/>
        <v>-0.92350831944102596</v>
      </c>
      <c r="CF39" s="114">
        <f t="shared" si="23"/>
        <v>-1</v>
      </c>
      <c r="CG39" s="114">
        <f t="shared" si="24"/>
        <v>-0.42021640338318983</v>
      </c>
      <c r="CH39" s="114">
        <f t="shared" si="25"/>
        <v>-1.2284125191187447</v>
      </c>
      <c r="CI39" s="114">
        <f t="shared" si="26"/>
        <v>-1.0172766123314547</v>
      </c>
      <c r="CJ39" s="114">
        <f t="shared" si="27"/>
        <v>-0.65915530864162053</v>
      </c>
      <c r="CK39" s="114">
        <f t="shared" si="28"/>
        <v>-1.0791553086416203</v>
      </c>
      <c r="CL39" s="114">
        <f t="shared" si="29"/>
        <v>-0.88941028970075098</v>
      </c>
      <c r="CM39" s="114">
        <f t="shared" si="30"/>
        <v>-0.95860731484177497</v>
      </c>
      <c r="CN39" s="114">
        <f t="shared" si="31"/>
        <v>-0.83863199776502517</v>
      </c>
      <c r="CO39" s="114" t="str">
        <f t="shared" si="32"/>
        <v>N/A</v>
      </c>
      <c r="CP39" s="114">
        <f t="shared" si="33"/>
        <v>-0.69942232776579349</v>
      </c>
      <c r="CQ39" s="114">
        <f t="shared" si="43"/>
        <v>-0.858011163713162</v>
      </c>
      <c r="CR39" s="114">
        <f t="shared" si="44"/>
        <v>-0.88941028970075098</v>
      </c>
      <c r="CS39" s="98" t="str">
        <f t="shared" si="34"/>
        <v>---</v>
      </c>
    </row>
    <row r="40" spans="1:97" x14ac:dyDescent="0.25">
      <c r="A40" s="15" t="s">
        <v>2366</v>
      </c>
      <c r="B40" s="8" t="s">
        <v>72</v>
      </c>
      <c r="C40" s="8">
        <v>257.54000000000002</v>
      </c>
      <c r="D40" s="27">
        <v>5.69</v>
      </c>
      <c r="E40" s="16">
        <v>5.6385800399482102</v>
      </c>
      <c r="F40" s="16">
        <v>5.6294998989999998</v>
      </c>
      <c r="G40" s="16">
        <v>5.3833157219999999</v>
      </c>
      <c r="H40" s="16">
        <v>5.2850000000000001</v>
      </c>
      <c r="I40">
        <v>5.5735000000000001</v>
      </c>
      <c r="J40" s="16">
        <v>5.69</v>
      </c>
      <c r="K40" s="16">
        <v>5.88</v>
      </c>
      <c r="L40" s="16">
        <v>5.0599999999999996</v>
      </c>
      <c r="M40" s="39">
        <v>5.7061700000000002</v>
      </c>
      <c r="N40" s="16">
        <f t="shared" si="0"/>
        <v>5.5536065660948211</v>
      </c>
      <c r="O40" s="16">
        <f t="shared" si="35"/>
        <v>5.6054671251536616</v>
      </c>
      <c r="P40" s="16">
        <f t="shared" si="1"/>
        <v>5.634039969474105</v>
      </c>
      <c r="Q40" s="16" t="s">
        <v>2891</v>
      </c>
      <c r="R40" s="114"/>
      <c r="S40" s="18">
        <v>100.85</v>
      </c>
      <c r="T40" s="16">
        <v>91.75</v>
      </c>
      <c r="U40" s="16">
        <v>99.8</v>
      </c>
      <c r="V40" s="16">
        <v>41.82</v>
      </c>
      <c r="W40" s="16">
        <v>59.67</v>
      </c>
      <c r="X40" s="16">
        <v>105</v>
      </c>
      <c r="Y40" s="16">
        <v>91.2</v>
      </c>
      <c r="Z40" s="16"/>
      <c r="AA40" s="39">
        <v>82.958200000000005</v>
      </c>
      <c r="AB40" s="16">
        <f t="shared" si="2"/>
        <v>84.131025000000008</v>
      </c>
      <c r="AC40" s="114">
        <f t="shared" si="3"/>
        <v>80.876901609324776</v>
      </c>
      <c r="AD40" s="16">
        <f t="shared" si="4"/>
        <v>91.474999999999994</v>
      </c>
      <c r="AE40" s="16" t="s">
        <v>2891</v>
      </c>
      <c r="AF40" s="40"/>
      <c r="AG40" s="19">
        <f t="shared" si="5"/>
        <v>91.75</v>
      </c>
      <c r="AH40" s="18">
        <v>4.9700000000000002E-5</v>
      </c>
      <c r="AI40" s="34">
        <v>3.2890821196441101E-5</v>
      </c>
      <c r="AJ40" s="16">
        <v>1.6218100973589279E-4</v>
      </c>
      <c r="AK40" s="16">
        <v>2.7542287033381624E-4</v>
      </c>
      <c r="AL40" s="16">
        <v>1.737800828749376E-4</v>
      </c>
      <c r="AM40" s="16">
        <v>2.5118864315095774E-4</v>
      </c>
      <c r="AN40" s="94"/>
      <c r="AO40" s="39">
        <v>3.1303499999999997E-4</v>
      </c>
      <c r="AP40" s="94">
        <f t="shared" si="6"/>
        <v>1.7974263247029219E-4</v>
      </c>
      <c r="AQ40" s="114">
        <f t="shared" si="7"/>
        <v>1.3890494754591206E-4</v>
      </c>
      <c r="AR40" s="94">
        <f t="shared" si="8"/>
        <v>1.737800828749376E-4</v>
      </c>
      <c r="AS40" s="114" t="s">
        <v>2891</v>
      </c>
      <c r="AT40" s="156"/>
      <c r="AU40" s="18">
        <v>0.12690000000000001</v>
      </c>
      <c r="AV40" s="16">
        <v>0.13991000000000001</v>
      </c>
      <c r="AW40" s="16">
        <v>0.12607331415088899</v>
      </c>
      <c r="AX40" s="16">
        <v>0.12</v>
      </c>
      <c r="AY40" s="16">
        <v>0.38</v>
      </c>
      <c r="AZ40" s="16">
        <v>3.8899999999999997E-2</v>
      </c>
      <c r="BA40" s="16">
        <v>1.55E-2</v>
      </c>
      <c r="BB40" s="68">
        <v>-6.07</v>
      </c>
      <c r="BC40" s="16">
        <f t="shared" si="36"/>
        <v>0.21920209035863952</v>
      </c>
      <c r="BD40" s="67">
        <v>-6.28</v>
      </c>
      <c r="BE40" s="16">
        <f t="shared" si="37"/>
        <v>0.13515891331272617</v>
      </c>
      <c r="BF40" s="16">
        <v>0.13200000000000001</v>
      </c>
      <c r="BG40" s="16">
        <v>4.58E-2</v>
      </c>
      <c r="BH40" s="16">
        <v>0.115</v>
      </c>
      <c r="BI40" s="68"/>
      <c r="BJ40" s="94" t="str">
        <f t="shared" si="38"/>
        <v/>
      </c>
      <c r="BK40" s="68">
        <v>6.0765100000000005E-7</v>
      </c>
      <c r="BL40" s="16">
        <f t="shared" si="39"/>
        <v>0.15649443854000003</v>
      </c>
      <c r="BM40" s="16">
        <f t="shared" si="40"/>
        <v>0.13468759664325039</v>
      </c>
      <c r="BN40" s="114">
        <f t="shared" si="41"/>
        <v>0.10541077776811815</v>
      </c>
      <c r="BO40" s="16">
        <f t="shared" si="42"/>
        <v>0.12690000000000001</v>
      </c>
      <c r="BP40" s="114" t="s">
        <v>2891</v>
      </c>
      <c r="BQ40" s="98"/>
      <c r="BR40" s="18">
        <f t="shared" si="9"/>
        <v>-4.3036436112666676</v>
      </c>
      <c r="BS40" s="114">
        <f t="shared" si="10"/>
        <v>-4.4829252832023343</v>
      </c>
      <c r="BT40" s="114">
        <f t="shared" si="11"/>
        <v>-3.7900000000000005</v>
      </c>
      <c r="BU40" s="114">
        <f t="shared" si="12"/>
        <v>-3.5600000000000005</v>
      </c>
      <c r="BV40" s="114">
        <f t="shared" si="13"/>
        <v>-3.76</v>
      </c>
      <c r="BW40" s="114">
        <f t="shared" si="14"/>
        <v>-3.6000000000000005</v>
      </c>
      <c r="BX40" s="114" t="str">
        <f t="shared" si="15"/>
        <v>N/A</v>
      </c>
      <c r="BY40" s="114">
        <f t="shared" si="16"/>
        <v>-3.5044071018878244</v>
      </c>
      <c r="BZ40" s="114">
        <f t="shared" si="17"/>
        <v>-3.8572822851938331</v>
      </c>
      <c r="CA40" s="114">
        <f t="shared" si="18"/>
        <v>-3.76</v>
      </c>
      <c r="CB40" s="98" t="str">
        <f t="shared" si="19"/>
        <v>---</v>
      </c>
      <c r="CC40" s="18">
        <f t="shared" si="20"/>
        <v>-0.89653837790529523</v>
      </c>
      <c r="CD40" s="114">
        <f t="shared" si="21"/>
        <v>-0.85415124340945625</v>
      </c>
      <c r="CE40" s="114">
        <f t="shared" si="22"/>
        <v>-0.89937683050463213</v>
      </c>
      <c r="CF40" s="114">
        <f t="shared" si="23"/>
        <v>-0.92081875395237522</v>
      </c>
      <c r="CG40" s="114">
        <f t="shared" si="24"/>
        <v>-0.42021640338318983</v>
      </c>
      <c r="CH40" s="114">
        <f t="shared" si="25"/>
        <v>-1.4100503986742923</v>
      </c>
      <c r="CI40" s="114">
        <f t="shared" si="26"/>
        <v>-1.8096683018297086</v>
      </c>
      <c r="CJ40" s="114">
        <f t="shared" si="27"/>
        <v>-0.65915530864162053</v>
      </c>
      <c r="CK40" s="114">
        <f t="shared" si="28"/>
        <v>-0.86915530864162038</v>
      </c>
      <c r="CL40" s="114">
        <f t="shared" si="29"/>
        <v>-0.87942606879415008</v>
      </c>
      <c r="CM40" s="114">
        <f t="shared" si="30"/>
        <v>-1.3391345219961308</v>
      </c>
      <c r="CN40" s="114">
        <f t="shared" si="31"/>
        <v>-0.9393021596463883</v>
      </c>
      <c r="CO40" s="114" t="str">
        <f t="shared" si="32"/>
        <v>N/A</v>
      </c>
      <c r="CP40" s="114">
        <f t="shared" si="33"/>
        <v>-0.80550109169137407</v>
      </c>
      <c r="CQ40" s="114">
        <f t="shared" si="43"/>
        <v>-0.97711498223617177</v>
      </c>
      <c r="CR40" s="114">
        <f t="shared" si="44"/>
        <v>-0.89653837790529523</v>
      </c>
      <c r="CS40" s="98" t="str">
        <f t="shared" si="34"/>
        <v>---</v>
      </c>
    </row>
    <row r="41" spans="1:97" x14ac:dyDescent="0.25">
      <c r="A41" s="15" t="s">
        <v>2367</v>
      </c>
      <c r="B41" s="8" t="s">
        <v>74</v>
      </c>
      <c r="C41" s="8">
        <v>257.54000000000002</v>
      </c>
      <c r="D41" s="27">
        <v>5.69</v>
      </c>
      <c r="E41" s="16">
        <v>5.6632710693556101</v>
      </c>
      <c r="F41" s="16">
        <v>5.6294998989999998</v>
      </c>
      <c r="G41" s="16">
        <v>5.3833157219999999</v>
      </c>
      <c r="H41" s="16">
        <v>5.2850000000000001</v>
      </c>
      <c r="I41">
        <v>5.5407000000000002</v>
      </c>
      <c r="J41" s="16">
        <v>5.69</v>
      </c>
      <c r="K41" s="16">
        <v>5.8</v>
      </c>
      <c r="L41" s="16">
        <v>5.19</v>
      </c>
      <c r="M41" s="39">
        <v>5.7956099999999999</v>
      </c>
      <c r="N41" s="16">
        <f t="shared" si="0"/>
        <v>5.5667396690355604</v>
      </c>
      <c r="O41" s="16">
        <f t="shared" si="35"/>
        <v>5.6083560385406876</v>
      </c>
      <c r="P41" s="16">
        <f t="shared" si="1"/>
        <v>5.6463854841778049</v>
      </c>
      <c r="Q41" s="16" t="s">
        <v>2891</v>
      </c>
      <c r="R41" s="114"/>
      <c r="S41" s="18">
        <v>100.85</v>
      </c>
      <c r="T41" s="16">
        <v>81.09</v>
      </c>
      <c r="U41" s="16">
        <v>99.8</v>
      </c>
      <c r="V41" s="16">
        <v>58.32</v>
      </c>
      <c r="W41" s="16">
        <v>93.77</v>
      </c>
      <c r="X41" s="16">
        <v>79.599999999999994</v>
      </c>
      <c r="Y41" s="16">
        <v>80.7</v>
      </c>
      <c r="Z41" s="16"/>
      <c r="AA41" s="39">
        <v>84.550600000000003</v>
      </c>
      <c r="AB41" s="16">
        <f t="shared" si="2"/>
        <v>84.835075000000003</v>
      </c>
      <c r="AC41" s="114">
        <f t="shared" si="3"/>
        <v>83.766391834891976</v>
      </c>
      <c r="AD41" s="16">
        <f t="shared" si="4"/>
        <v>82.820300000000003</v>
      </c>
      <c r="AE41" s="16" t="s">
        <v>2891</v>
      </c>
      <c r="AF41" s="40"/>
      <c r="AG41" s="19">
        <f t="shared" si="5"/>
        <v>81.09</v>
      </c>
      <c r="AH41" s="18">
        <v>6.3899999999999995E-5</v>
      </c>
      <c r="AI41" s="34">
        <v>1.3786027191309E-5</v>
      </c>
      <c r="AJ41" s="16">
        <v>1.4125375446227535E-4</v>
      </c>
      <c r="AK41" s="16">
        <v>2.7542287033381624E-4</v>
      </c>
      <c r="AL41" s="16">
        <v>1.3182567385564069E-4</v>
      </c>
      <c r="AM41" s="16">
        <v>1.8620871366628623E-5</v>
      </c>
      <c r="AN41" s="94"/>
      <c r="AO41" s="39">
        <v>3.1436700000000002E-4</v>
      </c>
      <c r="AP41" s="94">
        <f t="shared" si="6"/>
        <v>1.3702517102995285E-4</v>
      </c>
      <c r="AQ41" s="114">
        <f t="shared" si="7"/>
        <v>8.2695603304388116E-5</v>
      </c>
      <c r="AR41" s="94">
        <f t="shared" si="8"/>
        <v>1.3182567385564069E-4</v>
      </c>
      <c r="AS41" s="114" t="s">
        <v>2891</v>
      </c>
      <c r="AT41" s="156"/>
      <c r="AU41" s="18">
        <v>0.13039999999999999</v>
      </c>
      <c r="AV41" s="16">
        <v>0.13991000000000001</v>
      </c>
      <c r="AW41" s="16">
        <v>0.10408345341415701</v>
      </c>
      <c r="AX41" s="16">
        <v>5.7000000000000002E-2</v>
      </c>
      <c r="AY41" s="16">
        <v>0.38</v>
      </c>
      <c r="AZ41" s="16">
        <v>1.29E-2</v>
      </c>
      <c r="BA41" s="16">
        <v>1.7000000000000001E-2</v>
      </c>
      <c r="BB41" s="68">
        <v>-6.07</v>
      </c>
      <c r="BC41" s="16">
        <f t="shared" si="36"/>
        <v>0.21920209035863952</v>
      </c>
      <c r="BD41" s="67">
        <v>-6.49</v>
      </c>
      <c r="BE41" s="16">
        <f t="shared" si="37"/>
        <v>8.3338310405656313E-2</v>
      </c>
      <c r="BF41" s="16">
        <v>0.129</v>
      </c>
      <c r="BG41" s="16">
        <v>0.112</v>
      </c>
      <c r="BH41" s="16">
        <v>0.14499999999999999</v>
      </c>
      <c r="BI41" s="68">
        <v>2.8200000000000001E-6</v>
      </c>
      <c r="BJ41" s="94">
        <f t="shared" si="38"/>
        <v>0.7262628000000001</v>
      </c>
      <c r="BK41" s="68">
        <v>6.0095400000000005E-7</v>
      </c>
      <c r="BL41" s="16">
        <f t="shared" si="39"/>
        <v>0.15476969316000003</v>
      </c>
      <c r="BM41" s="16">
        <f t="shared" si="40"/>
        <v>0.1722047390956038</v>
      </c>
      <c r="BN41" s="114">
        <f t="shared" si="41"/>
        <v>0.11016933088595554</v>
      </c>
      <c r="BO41" s="16">
        <f t="shared" si="42"/>
        <v>0.12969999999999998</v>
      </c>
      <c r="BP41" s="114" t="s">
        <v>2891</v>
      </c>
      <c r="BQ41" s="98"/>
      <c r="BR41" s="18">
        <f t="shared" si="9"/>
        <v>-4.1944991418416002</v>
      </c>
      <c r="BS41" s="114">
        <f t="shared" si="10"/>
        <v>-4.8605608692464592</v>
      </c>
      <c r="BT41" s="114">
        <f t="shared" si="11"/>
        <v>-3.85</v>
      </c>
      <c r="BU41" s="114">
        <f t="shared" si="12"/>
        <v>-3.5600000000000005</v>
      </c>
      <c r="BV41" s="114">
        <f t="shared" si="13"/>
        <v>-3.88</v>
      </c>
      <c r="BW41" s="114">
        <f t="shared" si="14"/>
        <v>-4.7300000000000013</v>
      </c>
      <c r="BX41" s="114" t="str">
        <f t="shared" si="15"/>
        <v>N/A</v>
      </c>
      <c r="BY41" s="114">
        <f t="shared" si="16"/>
        <v>-3.5025630493695799</v>
      </c>
      <c r="BZ41" s="114">
        <f t="shared" si="17"/>
        <v>-4.0825175800653772</v>
      </c>
      <c r="CA41" s="114">
        <f t="shared" si="18"/>
        <v>-3.88</v>
      </c>
      <c r="CB41" s="98" t="str">
        <f t="shared" si="19"/>
        <v>---</v>
      </c>
      <c r="CC41" s="18">
        <f t="shared" si="20"/>
        <v>-0.88472240860409868</v>
      </c>
      <c r="CD41" s="114">
        <f t="shared" si="21"/>
        <v>-0.85415124340945625</v>
      </c>
      <c r="CE41" s="114">
        <f t="shared" si="22"/>
        <v>-0.98261830662872696</v>
      </c>
      <c r="CF41" s="114">
        <f t="shared" si="23"/>
        <v>-1.2441251443275085</v>
      </c>
      <c r="CG41" s="114">
        <f t="shared" si="24"/>
        <v>-0.42021640338318983</v>
      </c>
      <c r="CH41" s="114">
        <f t="shared" si="25"/>
        <v>-1.889410289700751</v>
      </c>
      <c r="CI41" s="114">
        <f t="shared" si="26"/>
        <v>-1.7695510786217261</v>
      </c>
      <c r="CJ41" s="114">
        <f t="shared" si="27"/>
        <v>-0.65915530864162053</v>
      </c>
      <c r="CK41" s="114">
        <f t="shared" si="28"/>
        <v>-1.0791553086416203</v>
      </c>
      <c r="CL41" s="114">
        <f t="shared" si="29"/>
        <v>-0.88941028970075098</v>
      </c>
      <c r="CM41" s="114">
        <f t="shared" si="30"/>
        <v>-0.9507819773298184</v>
      </c>
      <c r="CN41" s="114">
        <f t="shared" si="31"/>
        <v>-0.83863199776502517</v>
      </c>
      <c r="CO41" s="114">
        <f t="shared" si="32"/>
        <v>-0.13890620032225842</v>
      </c>
      <c r="CP41" s="114">
        <f t="shared" si="33"/>
        <v>-0.81031407842047443</v>
      </c>
      <c r="CQ41" s="114">
        <f t="shared" si="43"/>
        <v>-0.95793928824978747</v>
      </c>
      <c r="CR41" s="114">
        <f t="shared" si="44"/>
        <v>-0.88706634915242488</v>
      </c>
      <c r="CS41" s="98" t="str">
        <f t="shared" si="34"/>
        <v>---</v>
      </c>
    </row>
    <row r="42" spans="1:97" x14ac:dyDescent="0.25">
      <c r="A42" s="15" t="s">
        <v>2368</v>
      </c>
      <c r="B42" s="8" t="s">
        <v>76</v>
      </c>
      <c r="C42" s="8">
        <v>257.54000000000002</v>
      </c>
      <c r="D42" s="27">
        <v>5.69</v>
      </c>
      <c r="E42" s="16">
        <v>5.8299037632339203</v>
      </c>
      <c r="F42" s="16">
        <v>5.6294998989999998</v>
      </c>
      <c r="G42" s="16">
        <v>5.3833157219999999</v>
      </c>
      <c r="H42" s="16">
        <v>5.2850000000000001</v>
      </c>
      <c r="I42">
        <v>5.5928000000000004</v>
      </c>
      <c r="J42" s="16">
        <v>5.69</v>
      </c>
      <c r="K42" s="16">
        <v>5.58</v>
      </c>
      <c r="L42" s="16"/>
      <c r="M42" s="39">
        <v>5.6358100000000002</v>
      </c>
      <c r="N42" s="16">
        <f t="shared" si="0"/>
        <v>5.5907032649148798</v>
      </c>
      <c r="O42" s="16">
        <f t="shared" si="35"/>
        <v>5.5705581398444783</v>
      </c>
      <c r="P42" s="16">
        <f t="shared" si="1"/>
        <v>5.6294998989999998</v>
      </c>
      <c r="Q42" s="16" t="s">
        <v>2891</v>
      </c>
      <c r="R42" s="114"/>
      <c r="S42" s="18">
        <v>100.85</v>
      </c>
      <c r="T42" s="16">
        <v>88.19</v>
      </c>
      <c r="U42" s="16">
        <v>99.8</v>
      </c>
      <c r="V42" s="16">
        <v>104.35</v>
      </c>
      <c r="W42" s="16">
        <v>96.87</v>
      </c>
      <c r="X42" s="16">
        <v>73.099999999999994</v>
      </c>
      <c r="Y42" s="16">
        <v>72.5</v>
      </c>
      <c r="Z42" s="16"/>
      <c r="AA42" s="39">
        <v>87.7196</v>
      </c>
      <c r="AB42" s="16">
        <f t="shared" si="2"/>
        <v>90.422449999999998</v>
      </c>
      <c r="AC42" s="114">
        <f t="shared" si="3"/>
        <v>89.646315733715809</v>
      </c>
      <c r="AD42" s="16">
        <f t="shared" si="4"/>
        <v>92.53</v>
      </c>
      <c r="AE42" s="16" t="s">
        <v>2891</v>
      </c>
      <c r="AF42" s="40"/>
      <c r="AG42" s="19">
        <f t="shared" si="5"/>
        <v>88.19</v>
      </c>
      <c r="AH42" s="18">
        <v>5.41E-5</v>
      </c>
      <c r="AI42" s="34">
        <v>1.95613312522486E-5</v>
      </c>
      <c r="AJ42" s="16">
        <v>2.1877616239495513E-4</v>
      </c>
      <c r="AK42" s="16">
        <v>2.7542287033381624E-4</v>
      </c>
      <c r="AL42" s="16">
        <v>3.3113112148259094E-4</v>
      </c>
      <c r="AM42" s="16">
        <v>2.9512092266663857E-4</v>
      </c>
      <c r="AN42" s="94"/>
      <c r="AO42" s="39">
        <v>7.29403E-4</v>
      </c>
      <c r="AP42" s="94">
        <f t="shared" si="6"/>
        <v>2.7478791544717848E-4</v>
      </c>
      <c r="AQ42" s="114">
        <f t="shared" si="7"/>
        <v>1.7250224258016792E-4</v>
      </c>
      <c r="AR42" s="94">
        <f t="shared" si="8"/>
        <v>2.7542287033381624E-4</v>
      </c>
      <c r="AS42" s="114" t="s">
        <v>2891</v>
      </c>
      <c r="AT42" s="156"/>
      <c r="AU42" s="18">
        <v>0.1782</v>
      </c>
      <c r="AV42" s="16">
        <v>0.13991000000000001</v>
      </c>
      <c r="AW42" s="16">
        <v>6.87049363903144E-2</v>
      </c>
      <c r="AX42" s="16">
        <v>3.2199999999999999E-2</v>
      </c>
      <c r="AY42" s="16">
        <v>0.38</v>
      </c>
      <c r="AZ42" s="16">
        <v>2.46E-2</v>
      </c>
      <c r="BA42" s="16">
        <v>7.0000000000000007E-2</v>
      </c>
      <c r="BB42" s="68">
        <v>-6.07</v>
      </c>
      <c r="BC42" s="16">
        <f t="shared" si="36"/>
        <v>0.21920209035863952</v>
      </c>
      <c r="BD42" s="67">
        <v>-6.26</v>
      </c>
      <c r="BE42" s="16">
        <f t="shared" si="37"/>
        <v>0.14152875665329254</v>
      </c>
      <c r="BF42" s="16">
        <v>0.13200000000000001</v>
      </c>
      <c r="BG42" s="16">
        <v>0.14199999999999999</v>
      </c>
      <c r="BH42" s="16">
        <v>0.17399999999999999</v>
      </c>
      <c r="BI42" s="68"/>
      <c r="BJ42" s="94" t="str">
        <f t="shared" si="38"/>
        <v/>
      </c>
      <c r="BK42" s="68">
        <v>5.73688E-7</v>
      </c>
      <c r="BL42" s="16">
        <f t="shared" si="39"/>
        <v>0.14774760752000002</v>
      </c>
      <c r="BM42" s="16">
        <f t="shared" si="40"/>
        <v>0.14231487622478817</v>
      </c>
      <c r="BN42" s="114">
        <f t="shared" si="41"/>
        <v>0.11384413048460613</v>
      </c>
      <c r="BO42" s="16">
        <f t="shared" si="42"/>
        <v>0.14152875665329254</v>
      </c>
      <c r="BP42" s="114" t="s">
        <v>2891</v>
      </c>
      <c r="BQ42" s="98"/>
      <c r="BR42" s="18">
        <f t="shared" si="9"/>
        <v>-4.2668027348934308</v>
      </c>
      <c r="BS42" s="114">
        <f t="shared" si="10"/>
        <v>-4.7086015925017985</v>
      </c>
      <c r="BT42" s="114">
        <f t="shared" si="11"/>
        <v>-3.66</v>
      </c>
      <c r="BU42" s="114">
        <f t="shared" si="12"/>
        <v>-3.5600000000000005</v>
      </c>
      <c r="BV42" s="114">
        <f t="shared" si="13"/>
        <v>-3.48</v>
      </c>
      <c r="BW42" s="114">
        <f t="shared" si="14"/>
        <v>-3.53</v>
      </c>
      <c r="BX42" s="114" t="str">
        <f t="shared" si="15"/>
        <v>N/A</v>
      </c>
      <c r="BY42" s="114">
        <f t="shared" si="16"/>
        <v>-3.137032454785925</v>
      </c>
      <c r="BZ42" s="114">
        <f t="shared" si="17"/>
        <v>-3.7632052545973083</v>
      </c>
      <c r="CA42" s="114">
        <f t="shared" si="18"/>
        <v>-3.5600000000000005</v>
      </c>
      <c r="CB42" s="98" t="str">
        <f t="shared" si="19"/>
        <v>---</v>
      </c>
      <c r="CC42" s="18">
        <f t="shared" si="20"/>
        <v>-0.74909230029914398</v>
      </c>
      <c r="CD42" s="114">
        <f t="shared" si="21"/>
        <v>-0.85415124340945625</v>
      </c>
      <c r="CE42" s="114">
        <f t="shared" si="22"/>
        <v>-1.1630120581361492</v>
      </c>
      <c r="CF42" s="114">
        <f t="shared" si="23"/>
        <v>-1.4921441283041692</v>
      </c>
      <c r="CG42" s="114">
        <f t="shared" si="24"/>
        <v>-0.42021640338318983</v>
      </c>
      <c r="CH42" s="114">
        <f t="shared" si="25"/>
        <v>-1.6090648928966209</v>
      </c>
      <c r="CI42" s="114">
        <f t="shared" si="26"/>
        <v>-1.1549019599857431</v>
      </c>
      <c r="CJ42" s="114">
        <f t="shared" si="27"/>
        <v>-0.65915530864162053</v>
      </c>
      <c r="CK42" s="114">
        <f t="shared" si="28"/>
        <v>-0.84915530864161981</v>
      </c>
      <c r="CL42" s="114">
        <f t="shared" si="29"/>
        <v>-0.87942606879415008</v>
      </c>
      <c r="CM42" s="114">
        <f t="shared" si="30"/>
        <v>-0.8477116556169435</v>
      </c>
      <c r="CN42" s="114">
        <f t="shared" si="31"/>
        <v>-0.75945075171740029</v>
      </c>
      <c r="CO42" s="114" t="str">
        <f t="shared" si="32"/>
        <v>N/A</v>
      </c>
      <c r="CP42" s="114">
        <f t="shared" si="33"/>
        <v>-0.83047954292910708</v>
      </c>
      <c r="CQ42" s="114">
        <f t="shared" si="43"/>
        <v>-0.94368935559656264</v>
      </c>
      <c r="CR42" s="114">
        <f t="shared" si="44"/>
        <v>-0.84915530864161981</v>
      </c>
      <c r="CS42" s="98" t="str">
        <f t="shared" si="34"/>
        <v>---</v>
      </c>
    </row>
    <row r="43" spans="1:97" x14ac:dyDescent="0.25">
      <c r="A43" s="15" t="s">
        <v>2369</v>
      </c>
      <c r="B43" s="8" t="s">
        <v>78</v>
      </c>
      <c r="C43" s="8">
        <v>257.54000000000002</v>
      </c>
      <c r="D43" s="27">
        <v>5.69</v>
      </c>
      <c r="E43" s="16">
        <v>5.6442525658652301</v>
      </c>
      <c r="F43" s="16">
        <v>5.6294998989999998</v>
      </c>
      <c r="G43" s="16">
        <v>5.3833157219999999</v>
      </c>
      <c r="H43" s="16">
        <v>5.2850000000000001</v>
      </c>
      <c r="I43">
        <v>5.5743999999999998</v>
      </c>
      <c r="J43" s="16">
        <v>5.7</v>
      </c>
      <c r="K43" s="16">
        <v>5.87</v>
      </c>
      <c r="L43" s="16"/>
      <c r="M43" s="39">
        <v>5.7152000000000003</v>
      </c>
      <c r="N43" s="16">
        <f t="shared" si="0"/>
        <v>5.6101853540961368</v>
      </c>
      <c r="O43" s="16">
        <f t="shared" si="35"/>
        <v>5.5941724515066049</v>
      </c>
      <c r="P43" s="16">
        <f t="shared" si="1"/>
        <v>5.6442525658652301</v>
      </c>
      <c r="Q43" s="16" t="s">
        <v>2891</v>
      </c>
      <c r="R43" s="114"/>
      <c r="S43" s="18">
        <v>100.85</v>
      </c>
      <c r="T43" s="16">
        <v>88.43</v>
      </c>
      <c r="U43" s="16">
        <v>99.8</v>
      </c>
      <c r="V43" s="16">
        <v>66.98</v>
      </c>
      <c r="W43" s="16">
        <v>111</v>
      </c>
      <c r="X43" s="16">
        <v>106</v>
      </c>
      <c r="Y43" s="16">
        <v>91.2</v>
      </c>
      <c r="Z43" s="16"/>
      <c r="AA43" s="39">
        <v>82.9542</v>
      </c>
      <c r="AB43" s="16">
        <f t="shared" si="2"/>
        <v>93.401775000000001</v>
      </c>
      <c r="AC43" s="114">
        <f t="shared" si="3"/>
        <v>92.385041711665323</v>
      </c>
      <c r="AD43" s="16">
        <f t="shared" si="4"/>
        <v>95.5</v>
      </c>
      <c r="AE43" s="16" t="s">
        <v>2891</v>
      </c>
      <c r="AF43" s="40"/>
      <c r="AG43" s="19">
        <f t="shared" si="5"/>
        <v>88.43</v>
      </c>
      <c r="AH43" s="18">
        <v>5.38E-5</v>
      </c>
      <c r="AI43" s="34">
        <v>3.1745429258984703E-5</v>
      </c>
      <c r="AJ43" s="16">
        <v>1.2882495516931315E-4</v>
      </c>
      <c r="AK43" s="16">
        <v>2.7542287033381624E-4</v>
      </c>
      <c r="AL43" s="16">
        <v>1.202264434617413E-4</v>
      </c>
      <c r="AM43" s="16">
        <v>3.8018939632056103E-5</v>
      </c>
      <c r="AN43" s="94"/>
      <c r="AO43" s="39">
        <v>3.1570300000000002E-4</v>
      </c>
      <c r="AP43" s="94">
        <f t="shared" si="6"/>
        <v>1.3767737683655879E-4</v>
      </c>
      <c r="AQ43" s="114">
        <f t="shared" si="7"/>
        <v>9.8101908308661102E-5</v>
      </c>
      <c r="AR43" s="94">
        <f t="shared" si="8"/>
        <v>1.202264434617413E-4</v>
      </c>
      <c r="AS43" s="114" t="s">
        <v>2891</v>
      </c>
      <c r="AT43" s="156"/>
      <c r="AU43" s="18">
        <v>0.17730000000000001</v>
      </c>
      <c r="AV43" s="16">
        <v>0.13991000000000001</v>
      </c>
      <c r="AW43" s="16">
        <v>0.12637102242716</v>
      </c>
      <c r="AX43" s="16">
        <v>3.5700000000000003E-2</v>
      </c>
      <c r="AY43" s="16">
        <v>0.38</v>
      </c>
      <c r="AZ43" s="16">
        <v>2.2200000000000001E-2</v>
      </c>
      <c r="BA43" s="16">
        <v>8.6199999999999999E-2</v>
      </c>
      <c r="BB43" s="68">
        <v>-6.07</v>
      </c>
      <c r="BC43" s="16">
        <f t="shared" si="36"/>
        <v>0.21920209035863952</v>
      </c>
      <c r="BD43" s="67">
        <v>-6.28</v>
      </c>
      <c r="BE43" s="16">
        <f t="shared" si="37"/>
        <v>0.13515891331272617</v>
      </c>
      <c r="BF43" s="16">
        <v>0.13200000000000001</v>
      </c>
      <c r="BG43" s="16">
        <v>4.6899999999999997E-2</v>
      </c>
      <c r="BH43" s="16">
        <v>0.112</v>
      </c>
      <c r="BI43" s="68"/>
      <c r="BJ43" s="94" t="str">
        <f t="shared" si="38"/>
        <v/>
      </c>
      <c r="BK43" s="68">
        <v>5.8380899999999996E-7</v>
      </c>
      <c r="BL43" s="16">
        <f t="shared" si="39"/>
        <v>0.15035416986</v>
      </c>
      <c r="BM43" s="16">
        <f t="shared" si="40"/>
        <v>0.13563816891988661</v>
      </c>
      <c r="BN43" s="114">
        <f t="shared" si="41"/>
        <v>0.10734733933859635</v>
      </c>
      <c r="BO43" s="16">
        <f t="shared" si="42"/>
        <v>0.13200000000000001</v>
      </c>
      <c r="BP43" s="114" t="s">
        <v>2891</v>
      </c>
      <c r="BQ43" s="98"/>
      <c r="BR43" s="18">
        <f t="shared" si="9"/>
        <v>-4.2692177243336111</v>
      </c>
      <c r="BS43" s="114">
        <f t="shared" si="10"/>
        <v>-4.4983187960570117</v>
      </c>
      <c r="BT43" s="114">
        <f t="shared" si="11"/>
        <v>-3.890000000000001</v>
      </c>
      <c r="BU43" s="114">
        <f t="shared" si="12"/>
        <v>-3.5600000000000005</v>
      </c>
      <c r="BV43" s="114">
        <f t="shared" si="13"/>
        <v>-3.92</v>
      </c>
      <c r="BW43" s="114">
        <f t="shared" si="14"/>
        <v>-4.42</v>
      </c>
      <c r="BX43" s="114" t="str">
        <f t="shared" si="15"/>
        <v>N/A</v>
      </c>
      <c r="BY43" s="114">
        <f t="shared" si="16"/>
        <v>-3.5007212911605059</v>
      </c>
      <c r="BZ43" s="114">
        <f t="shared" si="17"/>
        <v>-4.0083225445073047</v>
      </c>
      <c r="CA43" s="114">
        <f t="shared" si="18"/>
        <v>-3.92</v>
      </c>
      <c r="CB43" s="98" t="str">
        <f t="shared" si="19"/>
        <v>---</v>
      </c>
      <c r="CC43" s="18">
        <f t="shared" si="20"/>
        <v>-0.75129126439908211</v>
      </c>
      <c r="CD43" s="114">
        <f t="shared" si="21"/>
        <v>-0.85415124340945625</v>
      </c>
      <c r="CE43" s="114">
        <f t="shared" si="22"/>
        <v>-0.89835250075897499</v>
      </c>
      <c r="CF43" s="114">
        <f t="shared" si="23"/>
        <v>-1.4473317838878068</v>
      </c>
      <c r="CG43" s="114">
        <f t="shared" si="24"/>
        <v>-0.42021640338318983</v>
      </c>
      <c r="CH43" s="114">
        <f t="shared" si="25"/>
        <v>-1.6536470255493614</v>
      </c>
      <c r="CI43" s="114">
        <f t="shared" si="26"/>
        <v>-1.0644927341752872</v>
      </c>
      <c r="CJ43" s="114">
        <f t="shared" si="27"/>
        <v>-0.65915530864162053</v>
      </c>
      <c r="CK43" s="114">
        <f t="shared" si="28"/>
        <v>-0.86915530864162038</v>
      </c>
      <c r="CL43" s="114">
        <f t="shared" si="29"/>
        <v>-0.87942606879415008</v>
      </c>
      <c r="CM43" s="114">
        <f t="shared" si="30"/>
        <v>-1.3288271572849168</v>
      </c>
      <c r="CN43" s="114">
        <f t="shared" si="31"/>
        <v>-0.9507819773298184</v>
      </c>
      <c r="CO43" s="114" t="str">
        <f t="shared" si="32"/>
        <v>N/A</v>
      </c>
      <c r="CP43" s="114">
        <f t="shared" si="33"/>
        <v>-0.82288452285394553</v>
      </c>
      <c r="CQ43" s="114">
        <f t="shared" si="43"/>
        <v>-0.96920871531609443</v>
      </c>
      <c r="CR43" s="114">
        <f t="shared" si="44"/>
        <v>-0.87942606879415008</v>
      </c>
      <c r="CS43" s="98" t="str">
        <f t="shared" si="34"/>
        <v>---</v>
      </c>
    </row>
    <row r="44" spans="1:97" x14ac:dyDescent="0.25">
      <c r="A44" s="15" t="s">
        <v>2370</v>
      </c>
      <c r="B44" s="8" t="s">
        <v>80</v>
      </c>
      <c r="C44" s="8">
        <v>291.98</v>
      </c>
      <c r="D44" s="27">
        <v>6.34</v>
      </c>
      <c r="E44" s="16">
        <v>6.4386158462854803</v>
      </c>
      <c r="F44" s="16">
        <v>6.2670695839999997</v>
      </c>
      <c r="G44" s="16">
        <v>6.0398800660000003</v>
      </c>
      <c r="H44" s="16">
        <v>5.8029999999999999</v>
      </c>
      <c r="I44" s="16">
        <v>5.9077999999999999</v>
      </c>
      <c r="J44" s="16">
        <v>6.21</v>
      </c>
      <c r="K44" s="16">
        <v>5.87</v>
      </c>
      <c r="L44" s="16">
        <v>5.3</v>
      </c>
      <c r="M44" s="39">
        <v>6.2121000000000004</v>
      </c>
      <c r="N44" s="16">
        <f t="shared" si="0"/>
        <v>6.0388465496285475</v>
      </c>
      <c r="O44" s="16">
        <f t="shared" si="35"/>
        <v>6.1308269339513544</v>
      </c>
      <c r="P44" s="16">
        <f t="shared" si="1"/>
        <v>6.1249400329999997</v>
      </c>
      <c r="Q44" s="16">
        <v>6.1779999999999999</v>
      </c>
      <c r="R44" s="113" t="s">
        <v>3029</v>
      </c>
      <c r="S44" s="18">
        <v>122.32</v>
      </c>
      <c r="T44" s="16">
        <v>106.6</v>
      </c>
      <c r="U44" s="16">
        <v>118.68</v>
      </c>
      <c r="V44" s="16">
        <v>70.489999999999995</v>
      </c>
      <c r="W44" s="16">
        <v>96.67</v>
      </c>
      <c r="X44" s="16">
        <v>83.2</v>
      </c>
      <c r="Y44" s="16">
        <v>88.8</v>
      </c>
      <c r="Z44" s="16">
        <v>114</v>
      </c>
      <c r="AA44" s="39">
        <v>96.444999999999993</v>
      </c>
      <c r="AB44" s="16">
        <f t="shared" si="2"/>
        <v>99.689444444444433</v>
      </c>
      <c r="AC44" s="114">
        <f t="shared" si="3"/>
        <v>98.294734980625577</v>
      </c>
      <c r="AD44" s="16">
        <f t="shared" si="4"/>
        <v>96.67</v>
      </c>
      <c r="AE44" s="16">
        <v>121</v>
      </c>
      <c r="AF44" s="149" t="s">
        <v>2947</v>
      </c>
      <c r="AG44" s="19">
        <f t="shared" si="5"/>
        <v>121</v>
      </c>
      <c r="AH44" s="18">
        <v>8.7299999999999994E-6</v>
      </c>
      <c r="AI44" s="34">
        <v>2.0324359859233301E-6</v>
      </c>
      <c r="AJ44" s="16">
        <v>7.0794578438413704E-5</v>
      </c>
      <c r="AK44" s="16">
        <v>4.265795188015923E-5</v>
      </c>
      <c r="AL44" s="16">
        <v>1.4454397707459266E-4</v>
      </c>
      <c r="AM44" s="16">
        <v>2.9512092266663827E-5</v>
      </c>
      <c r="AN44" s="94">
        <v>6.2600000000000004E-5</v>
      </c>
      <c r="AO44" s="34">
        <v>4.4783999999999997E-5</v>
      </c>
      <c r="AP44" s="94">
        <f t="shared" si="6"/>
        <v>5.0706879455719091E-5</v>
      </c>
      <c r="AQ44" s="114">
        <f t="shared" si="7"/>
        <v>2.9911696234799186E-5</v>
      </c>
      <c r="AR44" s="94">
        <f t="shared" si="8"/>
        <v>4.3720975940079613E-5</v>
      </c>
      <c r="AS44" s="114" t="s">
        <v>2891</v>
      </c>
      <c r="AT44" s="156"/>
      <c r="AU44" s="18">
        <v>2.664E-2</v>
      </c>
      <c r="AV44" s="16">
        <v>3.2245000000000003E-2</v>
      </c>
      <c r="AW44" s="16">
        <v>1.21778034091009E-2</v>
      </c>
      <c r="AX44" s="16">
        <v>1.9699999999999999E-2</v>
      </c>
      <c r="AY44" s="16">
        <v>6.9400000000000003E-2</v>
      </c>
      <c r="AZ44" s="16">
        <v>3.9699999999999999E-2</v>
      </c>
      <c r="BA44" s="16">
        <v>6.3299999999999997E-3</v>
      </c>
      <c r="BB44" s="68">
        <v>-6.81</v>
      </c>
      <c r="BC44" s="16">
        <f t="shared" si="36"/>
        <v>4.5222347639006608E-2</v>
      </c>
      <c r="BD44" s="67">
        <v>-7.1</v>
      </c>
      <c r="BE44" s="16">
        <f t="shared" si="37"/>
        <v>2.3192795797479581E-2</v>
      </c>
      <c r="BF44" s="16">
        <v>3.6799999999999999E-2</v>
      </c>
      <c r="BG44" s="16">
        <v>3.2800000000000003E-2</v>
      </c>
      <c r="BH44" s="16">
        <v>4.1200000000000001E-2</v>
      </c>
      <c r="BI44" s="68">
        <v>3.5999999999999999E-7</v>
      </c>
      <c r="BJ44" s="94">
        <f t="shared" si="38"/>
        <v>0.10511279999999999</v>
      </c>
      <c r="BK44" s="68">
        <v>2.5262900000000001E-8</v>
      </c>
      <c r="BL44" s="16">
        <f t="shared" si="39"/>
        <v>7.3762615419999998E-3</v>
      </c>
      <c r="BM44" s="16">
        <f t="shared" si="40"/>
        <v>3.5564072027684794E-2</v>
      </c>
      <c r="BN44" s="114">
        <f t="shared" si="41"/>
        <v>2.7553172122373633E-2</v>
      </c>
      <c r="BO44" s="16">
        <f t="shared" si="42"/>
        <v>3.2522500000000003E-2</v>
      </c>
      <c r="BP44" s="114" t="s">
        <v>2891</v>
      </c>
      <c r="BQ44" s="98"/>
      <c r="BR44" s="18">
        <f t="shared" si="9"/>
        <v>-5.0589857562944305</v>
      </c>
      <c r="BS44" s="114">
        <f t="shared" si="10"/>
        <v>-5.6919831241585293</v>
      </c>
      <c r="BT44" s="114">
        <f t="shared" si="11"/>
        <v>-4.1500000000000004</v>
      </c>
      <c r="BU44" s="114">
        <f t="shared" si="12"/>
        <v>-4.37</v>
      </c>
      <c r="BV44" s="114">
        <f t="shared" si="13"/>
        <v>-3.8400000000000003</v>
      </c>
      <c r="BW44" s="114">
        <f t="shared" si="14"/>
        <v>-4.53</v>
      </c>
      <c r="BX44" s="114">
        <f t="shared" si="15"/>
        <v>-4.2034256667895704</v>
      </c>
      <c r="BY44" s="114">
        <f t="shared" si="16"/>
        <v>-4.3488771188779127</v>
      </c>
      <c r="BZ44" s="114">
        <f t="shared" si="17"/>
        <v>-4.5241589582650557</v>
      </c>
      <c r="CA44" s="114">
        <f t="shared" si="18"/>
        <v>-4.3594385594389564</v>
      </c>
      <c r="CB44" s="98" t="str">
        <f t="shared" si="19"/>
        <v>---</v>
      </c>
      <c r="CC44" s="18">
        <f t="shared" si="20"/>
        <v>-1.5744657795017365</v>
      </c>
      <c r="CD44" s="114">
        <f t="shared" si="21"/>
        <v>-1.4915376187266394</v>
      </c>
      <c r="CE44" s="114">
        <f t="shared" si="22"/>
        <v>-1.9144310412054424</v>
      </c>
      <c r="CF44" s="114">
        <f t="shared" si="23"/>
        <v>-1.7055337738384071</v>
      </c>
      <c r="CG44" s="114">
        <f t="shared" si="24"/>
        <v>-1.158640529545145</v>
      </c>
      <c r="CH44" s="114">
        <f t="shared" si="25"/>
        <v>-1.401209493236885</v>
      </c>
      <c r="CI44" s="114">
        <f t="shared" si="26"/>
        <v>-2.1985962899826448</v>
      </c>
      <c r="CJ44" s="114">
        <f t="shared" si="27"/>
        <v>-1.3446468957677244</v>
      </c>
      <c r="CK44" s="114">
        <f t="shared" si="28"/>
        <v>-1.634646895767724</v>
      </c>
      <c r="CL44" s="114">
        <f t="shared" si="29"/>
        <v>-1.4341521813264824</v>
      </c>
      <c r="CM44" s="114">
        <f t="shared" si="30"/>
        <v>-1.4841261562883208</v>
      </c>
      <c r="CN44" s="114">
        <f t="shared" si="31"/>
        <v>-1.3851027839668655</v>
      </c>
      <c r="CO44" s="114">
        <f t="shared" si="32"/>
        <v>-0.97834439500043702</v>
      </c>
      <c r="CP44" s="114">
        <f t="shared" si="33"/>
        <v>-2.1321636927904311</v>
      </c>
      <c r="CQ44" s="114">
        <f t="shared" si="43"/>
        <v>-1.5598283947817773</v>
      </c>
      <c r="CR44" s="114">
        <f t="shared" si="44"/>
        <v>-1.4878318875074801</v>
      </c>
      <c r="CS44" s="98" t="str">
        <f t="shared" si="34"/>
        <v>---</v>
      </c>
    </row>
    <row r="45" spans="1:97" x14ac:dyDescent="0.25">
      <c r="A45" s="15" t="s">
        <v>2371</v>
      </c>
      <c r="B45" s="8" t="s">
        <v>82</v>
      </c>
      <c r="C45" s="8">
        <v>291.98</v>
      </c>
      <c r="D45" s="27">
        <v>6.34</v>
      </c>
      <c r="E45" s="16">
        <v>6.4467928164625903</v>
      </c>
      <c r="F45" s="16">
        <v>6.2670695839999997</v>
      </c>
      <c r="G45" s="16">
        <v>6.0398800660000003</v>
      </c>
      <c r="H45" s="16">
        <v>5.8029999999999999</v>
      </c>
      <c r="I45" s="16">
        <v>5.8833000000000002</v>
      </c>
      <c r="J45" s="16">
        <v>6.2</v>
      </c>
      <c r="K45" s="16">
        <v>5.87</v>
      </c>
      <c r="L45" s="16">
        <v>5.44</v>
      </c>
      <c r="M45" s="39">
        <v>6.1849499999999997</v>
      </c>
      <c r="N45" s="16">
        <f t="shared" si="0"/>
        <v>6.0474992466462592</v>
      </c>
      <c r="O45" s="16">
        <f t="shared" si="35"/>
        <v>6.1291541167303834</v>
      </c>
      <c r="P45" s="16">
        <f t="shared" si="1"/>
        <v>6.1124150329999996</v>
      </c>
      <c r="Q45" s="16" t="s">
        <v>2891</v>
      </c>
      <c r="R45" s="114"/>
      <c r="S45" s="18">
        <v>122.32</v>
      </c>
      <c r="T45" s="16">
        <v>67.349999999999994</v>
      </c>
      <c r="U45" s="16">
        <v>118.68</v>
      </c>
      <c r="V45" s="16">
        <v>65.930000000000007</v>
      </c>
      <c r="W45" s="16">
        <v>75.430000000000007</v>
      </c>
      <c r="X45" s="16">
        <v>82.8</v>
      </c>
      <c r="Y45" s="16">
        <v>88.8</v>
      </c>
      <c r="Z45" s="16"/>
      <c r="AA45" s="39">
        <v>96.437100000000001</v>
      </c>
      <c r="AB45" s="16">
        <f t="shared" si="2"/>
        <v>89.718387499999992</v>
      </c>
      <c r="AC45" s="114">
        <f t="shared" si="3"/>
        <v>87.53684803163523</v>
      </c>
      <c r="AD45" s="16">
        <f t="shared" si="4"/>
        <v>85.8</v>
      </c>
      <c r="AE45" s="16" t="s">
        <v>2891</v>
      </c>
      <c r="AF45" s="40"/>
      <c r="AG45" s="19">
        <f t="shared" si="5"/>
        <v>67.349999999999994</v>
      </c>
      <c r="AH45" s="18">
        <v>3.1399999999999998E-5</v>
      </c>
      <c r="AI45" s="34">
        <v>6.9417462857724399E-6</v>
      </c>
      <c r="AJ45" s="16">
        <v>7.5857757502918263E-5</v>
      </c>
      <c r="AK45" s="16">
        <v>4.265795188015923E-5</v>
      </c>
      <c r="AL45" s="16">
        <v>6.9183097091893571E-5</v>
      </c>
      <c r="AM45" s="16">
        <v>6.4565422903465383E-5</v>
      </c>
      <c r="AN45" s="94"/>
      <c r="AO45" s="34">
        <v>4.0806600000000003E-5</v>
      </c>
      <c r="AP45" s="94">
        <f t="shared" si="6"/>
        <v>4.7344653666315553E-5</v>
      </c>
      <c r="AQ45" s="114">
        <f t="shared" si="7"/>
        <v>3.8638334626679724E-5</v>
      </c>
      <c r="AR45" s="94">
        <f t="shared" si="8"/>
        <v>4.265795188015923E-5</v>
      </c>
      <c r="AS45" s="114" t="s">
        <v>2891</v>
      </c>
      <c r="AT45" s="156"/>
      <c r="AU45" s="18">
        <v>9.6890000000000004E-2</v>
      </c>
      <c r="AV45" s="16">
        <v>3.2245000000000003E-2</v>
      </c>
      <c r="AW45" s="16">
        <v>2.18206250212001E-2</v>
      </c>
      <c r="AX45" s="16">
        <v>5.16E-2</v>
      </c>
      <c r="AY45" s="16">
        <v>6.9400000000000003E-2</v>
      </c>
      <c r="AZ45" s="16">
        <v>5.6800000000000003E-2</v>
      </c>
      <c r="BA45" s="16">
        <v>1.4999999999999999E-2</v>
      </c>
      <c r="BB45" s="68">
        <v>-6.81</v>
      </c>
      <c r="BC45" s="16">
        <f t="shared" si="36"/>
        <v>4.5222347639006608E-2</v>
      </c>
      <c r="BD45" s="67">
        <v>-6.9</v>
      </c>
      <c r="BE45" s="16">
        <f t="shared" si="37"/>
        <v>3.6758104173566029E-2</v>
      </c>
      <c r="BF45" s="16">
        <v>3.4299999999999997E-2</v>
      </c>
      <c r="BG45" s="16">
        <v>3.2800000000000003E-2</v>
      </c>
      <c r="BH45" s="16">
        <v>4.2200000000000001E-2</v>
      </c>
      <c r="BI45" s="68">
        <v>5.7299999999999996E-7</v>
      </c>
      <c r="BJ45" s="94">
        <f t="shared" si="38"/>
        <v>0.16730453999999997</v>
      </c>
      <c r="BK45" s="68">
        <v>2.2028699999999999E-7</v>
      </c>
      <c r="BL45" s="16">
        <f t="shared" si="39"/>
        <v>6.4319398259999994E-2</v>
      </c>
      <c r="BM45" s="16">
        <f t="shared" si="40"/>
        <v>5.4761429649555195E-2</v>
      </c>
      <c r="BN45" s="114">
        <f t="shared" si="41"/>
        <v>4.5762178058353489E-2</v>
      </c>
      <c r="BO45" s="16">
        <f t="shared" si="42"/>
        <v>4.3711173819503304E-2</v>
      </c>
      <c r="BP45" s="114" t="s">
        <v>2891</v>
      </c>
      <c r="BQ45" s="98"/>
      <c r="BR45" s="18">
        <f t="shared" si="9"/>
        <v>-4.5030703519267847</v>
      </c>
      <c r="BS45" s="114">
        <f t="shared" si="10"/>
        <v>-5.158531263424992</v>
      </c>
      <c r="BT45" s="114">
        <f t="shared" si="11"/>
        <v>-4.120000000000001</v>
      </c>
      <c r="BU45" s="114">
        <f t="shared" si="12"/>
        <v>-4.37</v>
      </c>
      <c r="BV45" s="114">
        <f t="shared" si="13"/>
        <v>-4.16</v>
      </c>
      <c r="BW45" s="114">
        <f t="shared" si="14"/>
        <v>-4.1900000000000013</v>
      </c>
      <c r="BX45" s="114" t="str">
        <f t="shared" si="15"/>
        <v>N/A</v>
      </c>
      <c r="BY45" s="114">
        <f t="shared" si="16"/>
        <v>-4.3892695890726454</v>
      </c>
      <c r="BZ45" s="114">
        <f t="shared" si="17"/>
        <v>-4.4129816006320608</v>
      </c>
      <c r="CA45" s="114">
        <f t="shared" si="18"/>
        <v>-4.37</v>
      </c>
      <c r="CB45" s="98" t="str">
        <f t="shared" si="19"/>
        <v>---</v>
      </c>
      <c r="CC45" s="18">
        <f t="shared" si="20"/>
        <v>-1.0137210440940088</v>
      </c>
      <c r="CD45" s="114">
        <f t="shared" si="21"/>
        <v>-1.4915376187266394</v>
      </c>
      <c r="CE45" s="114">
        <f t="shared" si="22"/>
        <v>-1.6611328138131818</v>
      </c>
      <c r="CF45" s="114">
        <f t="shared" si="23"/>
        <v>-1.2873502983727887</v>
      </c>
      <c r="CG45" s="114">
        <f t="shared" si="24"/>
        <v>-1.158640529545145</v>
      </c>
      <c r="CH45" s="114">
        <f t="shared" si="25"/>
        <v>-1.245651664288981</v>
      </c>
      <c r="CI45" s="114">
        <f t="shared" si="26"/>
        <v>-1.8239087409443189</v>
      </c>
      <c r="CJ45" s="114">
        <f t="shared" si="27"/>
        <v>-1.3446468957677244</v>
      </c>
      <c r="CK45" s="114">
        <f t="shared" si="28"/>
        <v>-1.434646895767725</v>
      </c>
      <c r="CL45" s="114">
        <f t="shared" si="29"/>
        <v>-1.4647058799572295</v>
      </c>
      <c r="CM45" s="114">
        <f t="shared" si="30"/>
        <v>-1.4841261562883208</v>
      </c>
      <c r="CN45" s="114">
        <f t="shared" si="31"/>
        <v>-1.3746875490383261</v>
      </c>
      <c r="CO45" s="114">
        <f t="shared" si="32"/>
        <v>-0.77649227380033436</v>
      </c>
      <c r="CP45" s="114">
        <f t="shared" si="33"/>
        <v>-1.1916580272817443</v>
      </c>
      <c r="CQ45" s="114">
        <f t="shared" si="43"/>
        <v>-1.3394933134061762</v>
      </c>
      <c r="CR45" s="114">
        <f t="shared" si="44"/>
        <v>-1.3596672224030253</v>
      </c>
      <c r="CS45" s="98" t="str">
        <f t="shared" si="34"/>
        <v>---</v>
      </c>
    </row>
    <row r="46" spans="1:97" x14ac:dyDescent="0.25">
      <c r="A46" s="15" t="s">
        <v>2372</v>
      </c>
      <c r="B46" s="8" t="s">
        <v>84</v>
      </c>
      <c r="C46" s="8">
        <v>291.98</v>
      </c>
      <c r="D46" s="27">
        <v>6.34</v>
      </c>
      <c r="E46" s="16">
        <v>6.4078230407355203</v>
      </c>
      <c r="F46" s="16">
        <v>6.2670695839999997</v>
      </c>
      <c r="G46" s="16">
        <v>6.0398800660000003</v>
      </c>
      <c r="H46" s="16">
        <v>5.8029999999999999</v>
      </c>
      <c r="I46" s="16">
        <v>5.7854000000000001</v>
      </c>
      <c r="J46" s="16">
        <v>6.22</v>
      </c>
      <c r="K46" s="16">
        <v>5.95</v>
      </c>
      <c r="L46" s="16"/>
      <c r="M46" s="39">
        <v>6.1689100000000003</v>
      </c>
      <c r="N46" s="16">
        <f t="shared" si="0"/>
        <v>6.1091202989706135</v>
      </c>
      <c r="O46" s="16">
        <f t="shared" si="35"/>
        <v>6.1126959611121077</v>
      </c>
      <c r="P46" s="16">
        <f t="shared" si="1"/>
        <v>6.1689100000000003</v>
      </c>
      <c r="Q46" s="16" t="s">
        <v>2891</v>
      </c>
      <c r="R46" s="114"/>
      <c r="S46" s="18">
        <v>122.32</v>
      </c>
      <c r="T46" s="16">
        <v>67.459999999999994</v>
      </c>
      <c r="U46" s="16">
        <v>118.68</v>
      </c>
      <c r="V46" s="16">
        <v>64.81</v>
      </c>
      <c r="W46" s="16">
        <v>96</v>
      </c>
      <c r="X46" s="16">
        <v>87.6</v>
      </c>
      <c r="Y46" s="16">
        <v>90</v>
      </c>
      <c r="Z46" s="16"/>
      <c r="AA46" s="39">
        <v>107.822</v>
      </c>
      <c r="AB46" s="16">
        <f t="shared" si="2"/>
        <v>94.336500000000001</v>
      </c>
      <c r="AC46" s="114">
        <f t="shared" si="3"/>
        <v>92.105608278502558</v>
      </c>
      <c r="AD46" s="16">
        <f t="shared" si="4"/>
        <v>93</v>
      </c>
      <c r="AE46" s="16" t="s">
        <v>2891</v>
      </c>
      <c r="AF46" s="40"/>
      <c r="AG46" s="19">
        <f t="shared" si="5"/>
        <v>67.459999999999994</v>
      </c>
      <c r="AH46" s="18">
        <v>3.1300000000000002E-5</v>
      </c>
      <c r="AI46" s="34">
        <v>8.2105288874222805E-6</v>
      </c>
      <c r="AJ46" s="16">
        <v>5.7543993733715576E-5</v>
      </c>
      <c r="AK46" s="16">
        <v>4.265795188015923E-5</v>
      </c>
      <c r="AL46" s="16">
        <v>6.1659500186148184E-5</v>
      </c>
      <c r="AM46" s="16">
        <v>2.0417379446695267E-5</v>
      </c>
      <c r="AN46" s="94"/>
      <c r="AO46" s="34">
        <v>3.3723699999999997E-5</v>
      </c>
      <c r="AP46" s="94">
        <f t="shared" si="6"/>
        <v>3.6501864876305794E-5</v>
      </c>
      <c r="AQ46" s="114">
        <f t="shared" si="7"/>
        <v>3.0881113775905599E-5</v>
      </c>
      <c r="AR46" s="94">
        <f t="shared" si="8"/>
        <v>3.3723699999999997E-5</v>
      </c>
      <c r="AS46" s="114" t="s">
        <v>2891</v>
      </c>
      <c r="AT46" s="156"/>
      <c r="AU46" s="18">
        <v>5.8790000000000002E-2</v>
      </c>
      <c r="AV46" s="16">
        <v>3.2245000000000003E-2</v>
      </c>
      <c r="AW46" s="16">
        <v>2.7323633030180001E-2</v>
      </c>
      <c r="AX46" s="16">
        <v>6.3399999999999998E-2</v>
      </c>
      <c r="AY46" s="16">
        <v>6.9400000000000003E-2</v>
      </c>
      <c r="AZ46" s="16">
        <v>6.0999999999999999E-2</v>
      </c>
      <c r="BA46" s="16">
        <v>4.1099999999999998E-2</v>
      </c>
      <c r="BB46" s="68">
        <v>-6.81</v>
      </c>
      <c r="BC46" s="16">
        <f t="shared" si="36"/>
        <v>4.5222347639006608E-2</v>
      </c>
      <c r="BD46" s="67">
        <v>-6.89</v>
      </c>
      <c r="BE46" s="16">
        <f t="shared" si="37"/>
        <v>3.7614310410336124E-2</v>
      </c>
      <c r="BF46" s="16">
        <v>3.2800000000000003E-2</v>
      </c>
      <c r="BG46" s="16">
        <v>5.4399999999999997E-2</v>
      </c>
      <c r="BH46" s="16">
        <v>3.9399999999999998E-2</v>
      </c>
      <c r="BI46" s="68">
        <v>3.1100000000000002E-7</v>
      </c>
      <c r="BJ46" s="94">
        <f t="shared" si="38"/>
        <v>9.0805780000000003E-2</v>
      </c>
      <c r="BK46" s="68">
        <v>1.4987999999999999E-7</v>
      </c>
      <c r="BL46" s="16">
        <f t="shared" si="39"/>
        <v>4.37619624E-2</v>
      </c>
      <c r="BM46" s="16">
        <f t="shared" si="40"/>
        <v>4.9804502391394487E-2</v>
      </c>
      <c r="BN46" s="114">
        <f t="shared" si="41"/>
        <v>4.7189304924510296E-2</v>
      </c>
      <c r="BO46" s="16">
        <f t="shared" si="42"/>
        <v>4.4492155019503307E-2</v>
      </c>
      <c r="BP46" s="114" t="s">
        <v>2891</v>
      </c>
      <c r="BQ46" s="98"/>
      <c r="BR46" s="18">
        <f t="shared" si="9"/>
        <v>-4.5044556624535517</v>
      </c>
      <c r="BS46" s="114">
        <f t="shared" si="10"/>
        <v>-5.0856288665722813</v>
      </c>
      <c r="BT46" s="114">
        <f t="shared" si="11"/>
        <v>-4.2400000000000011</v>
      </c>
      <c r="BU46" s="114">
        <f t="shared" si="12"/>
        <v>-4.37</v>
      </c>
      <c r="BV46" s="114">
        <f t="shared" si="13"/>
        <v>-4.21</v>
      </c>
      <c r="BW46" s="114">
        <f t="shared" si="14"/>
        <v>-4.6900000000000004</v>
      </c>
      <c r="BX46" s="114" t="str">
        <f t="shared" si="15"/>
        <v>N/A</v>
      </c>
      <c r="BY46" s="114">
        <f t="shared" si="16"/>
        <v>-4.4720647827593423</v>
      </c>
      <c r="BZ46" s="114">
        <f t="shared" si="17"/>
        <v>-4.5103070445407401</v>
      </c>
      <c r="CA46" s="114">
        <f t="shared" si="18"/>
        <v>-4.4720647827593423</v>
      </c>
      <c r="CB46" s="98" t="str">
        <f t="shared" si="19"/>
        <v>---</v>
      </c>
      <c r="CC46" s="18">
        <f t="shared" si="20"/>
        <v>-1.2306965398109182</v>
      </c>
      <c r="CD46" s="114">
        <f t="shared" si="21"/>
        <v>-1.4915376187266394</v>
      </c>
      <c r="CE46" s="114">
        <f t="shared" si="22"/>
        <v>-1.5634615560863934</v>
      </c>
      <c r="CF46" s="114">
        <f t="shared" si="23"/>
        <v>-1.1979107421182673</v>
      </c>
      <c r="CG46" s="114">
        <f t="shared" si="24"/>
        <v>-1.158640529545145</v>
      </c>
      <c r="CH46" s="114">
        <f t="shared" si="25"/>
        <v>-1.2146701649892331</v>
      </c>
      <c r="CI46" s="114">
        <f t="shared" si="26"/>
        <v>-1.3861581781239307</v>
      </c>
      <c r="CJ46" s="114">
        <f t="shared" si="27"/>
        <v>-1.3446468957677244</v>
      </c>
      <c r="CK46" s="114">
        <f t="shared" si="28"/>
        <v>-1.4246468957677243</v>
      </c>
      <c r="CL46" s="114">
        <f t="shared" si="29"/>
        <v>-1.4841261562883208</v>
      </c>
      <c r="CM46" s="114">
        <f t="shared" si="30"/>
        <v>-1.2644011003018201</v>
      </c>
      <c r="CN46" s="114">
        <f t="shared" si="31"/>
        <v>-1.4045037781744258</v>
      </c>
      <c r="CO46" s="114">
        <f t="shared" si="32"/>
        <v>-1.0418865067408867</v>
      </c>
      <c r="CP46" s="114">
        <f t="shared" si="33"/>
        <v>-1.3589032113459638</v>
      </c>
      <c r="CQ46" s="114">
        <f t="shared" si="43"/>
        <v>-1.3261564195562421</v>
      </c>
      <c r="CR46" s="114">
        <f t="shared" si="44"/>
        <v>-1.3517750535568442</v>
      </c>
      <c r="CS46" s="98" t="str">
        <f t="shared" si="34"/>
        <v>---</v>
      </c>
    </row>
    <row r="47" spans="1:97" x14ac:dyDescent="0.25">
      <c r="A47" s="15" t="s">
        <v>2373</v>
      </c>
      <c r="B47" s="8" t="s">
        <v>86</v>
      </c>
      <c r="C47" s="8">
        <v>291.98</v>
      </c>
      <c r="D47" s="27">
        <v>6.34</v>
      </c>
      <c r="E47" s="16">
        <v>6.4294138088000103</v>
      </c>
      <c r="F47" s="16">
        <v>6.2670695839999997</v>
      </c>
      <c r="G47" s="16">
        <v>6.0398800660000003</v>
      </c>
      <c r="H47" s="16">
        <v>5.8029999999999999</v>
      </c>
      <c r="I47" s="16">
        <v>5.8231000000000002</v>
      </c>
      <c r="J47" s="16">
        <v>6.21</v>
      </c>
      <c r="K47" s="16">
        <v>5.97</v>
      </c>
      <c r="L47" s="16"/>
      <c r="M47" s="39">
        <v>6.2487899999999996</v>
      </c>
      <c r="N47" s="16">
        <f t="shared" si="0"/>
        <v>6.1256948287555568</v>
      </c>
      <c r="O47" s="16">
        <f t="shared" si="35"/>
        <v>6.1287403926074546</v>
      </c>
      <c r="P47" s="16">
        <f t="shared" si="1"/>
        <v>6.21</v>
      </c>
      <c r="Q47" s="16" t="s">
        <v>2891</v>
      </c>
      <c r="R47" s="114"/>
      <c r="S47" s="18">
        <v>122.32</v>
      </c>
      <c r="T47" s="16">
        <v>65</v>
      </c>
      <c r="U47" s="16">
        <v>118.68</v>
      </c>
      <c r="V47" s="16">
        <v>71.150000000000006</v>
      </c>
      <c r="W47" s="16">
        <v>96</v>
      </c>
      <c r="X47" s="16">
        <v>87.5</v>
      </c>
      <c r="Y47" s="16">
        <v>90</v>
      </c>
      <c r="Z47" s="16"/>
      <c r="AA47" s="39">
        <v>104.157</v>
      </c>
      <c r="AB47" s="16">
        <f t="shared" si="2"/>
        <v>94.350875000000002</v>
      </c>
      <c r="AC47" s="114">
        <f t="shared" si="3"/>
        <v>92.341450282744873</v>
      </c>
      <c r="AD47" s="16">
        <f t="shared" si="4"/>
        <v>93</v>
      </c>
      <c r="AE47" s="16" t="s">
        <v>2891</v>
      </c>
      <c r="AF47" s="40"/>
      <c r="AG47" s="19">
        <f t="shared" si="5"/>
        <v>65</v>
      </c>
      <c r="AH47" s="18">
        <v>3.3099999999999998E-5</v>
      </c>
      <c r="AI47" s="34">
        <v>8.0245628971441199E-6</v>
      </c>
      <c r="AJ47" s="16">
        <v>8.7096358995608029E-5</v>
      </c>
      <c r="AK47" s="16">
        <v>4.265795188015923E-5</v>
      </c>
      <c r="AL47" s="16">
        <v>8.3176377110266955E-5</v>
      </c>
      <c r="AM47" s="16">
        <v>2.9512092266663827E-5</v>
      </c>
      <c r="AN47" s="94"/>
      <c r="AO47" s="34">
        <v>4.3480899999999999E-5</v>
      </c>
      <c r="AP47" s="94">
        <f t="shared" si="6"/>
        <v>4.6721177592834592E-5</v>
      </c>
      <c r="AQ47" s="114">
        <f t="shared" si="7"/>
        <v>3.7553437823645093E-5</v>
      </c>
      <c r="AR47" s="94">
        <f t="shared" si="8"/>
        <v>4.265795188015923E-5</v>
      </c>
      <c r="AS47" s="114" t="s">
        <v>2891</v>
      </c>
      <c r="AT47" s="156"/>
      <c r="AU47" s="18">
        <v>6.1929999999999999E-2</v>
      </c>
      <c r="AV47" s="16">
        <v>3.2245000000000003E-2</v>
      </c>
      <c r="AW47" s="16">
        <v>2.4972741787431502E-2</v>
      </c>
      <c r="AX47" s="16">
        <v>7.7700000000000005E-2</v>
      </c>
      <c r="AY47" s="16">
        <v>6.9400000000000003E-2</v>
      </c>
      <c r="AZ47" s="16">
        <v>0.05</v>
      </c>
      <c r="BA47" s="16">
        <v>0.1</v>
      </c>
      <c r="BB47" s="68">
        <v>-6.81</v>
      </c>
      <c r="BC47" s="16">
        <f t="shared" si="36"/>
        <v>4.5222347639006608E-2</v>
      </c>
      <c r="BD47" s="67">
        <v>-6.8</v>
      </c>
      <c r="BE47" s="16">
        <f t="shared" si="37"/>
        <v>4.6275711433479555E-2</v>
      </c>
      <c r="BF47" s="16">
        <v>3.5099999999999999E-2</v>
      </c>
      <c r="BG47" s="16">
        <v>5.3100000000000001E-2</v>
      </c>
      <c r="BH47" s="16">
        <v>4.0300000000000002E-2</v>
      </c>
      <c r="BI47" s="68">
        <v>5.3399999999999999E-7</v>
      </c>
      <c r="BJ47" s="94">
        <f t="shared" si="38"/>
        <v>0.15591732</v>
      </c>
      <c r="BK47" s="68">
        <v>2.2315300000000001E-7</v>
      </c>
      <c r="BL47" s="16">
        <f t="shared" si="39"/>
        <v>6.515621294E-2</v>
      </c>
      <c r="BM47" s="16">
        <f t="shared" si="40"/>
        <v>6.1237095271422695E-2</v>
      </c>
      <c r="BN47" s="114">
        <f t="shared" si="41"/>
        <v>5.4700186230923771E-2</v>
      </c>
      <c r="BO47" s="16">
        <f t="shared" si="42"/>
        <v>5.1549999999999999E-2</v>
      </c>
      <c r="BP47" s="114" t="s">
        <v>2891</v>
      </c>
      <c r="BQ47" s="98"/>
      <c r="BR47" s="18">
        <f t="shared" si="9"/>
        <v>-4.4801720062242811</v>
      </c>
      <c r="BS47" s="114">
        <f t="shared" si="10"/>
        <v>-5.0955786145652526</v>
      </c>
      <c r="BT47" s="114">
        <f t="shared" si="11"/>
        <v>-4.0600000000000005</v>
      </c>
      <c r="BU47" s="114">
        <f t="shared" si="12"/>
        <v>-4.37</v>
      </c>
      <c r="BV47" s="114">
        <f t="shared" si="13"/>
        <v>-4.080000000000001</v>
      </c>
      <c r="BW47" s="114">
        <f t="shared" si="14"/>
        <v>-4.53</v>
      </c>
      <c r="BX47" s="114" t="str">
        <f t="shared" si="15"/>
        <v>N/A</v>
      </c>
      <c r="BY47" s="114">
        <f t="shared" si="16"/>
        <v>-4.3617014751425858</v>
      </c>
      <c r="BZ47" s="114">
        <f t="shared" si="17"/>
        <v>-4.4253502994188745</v>
      </c>
      <c r="CA47" s="114">
        <f t="shared" si="18"/>
        <v>-4.37</v>
      </c>
      <c r="CB47" s="98" t="str">
        <f t="shared" si="19"/>
        <v>---</v>
      </c>
      <c r="CC47" s="18">
        <f t="shared" si="20"/>
        <v>-1.2080989199904288</v>
      </c>
      <c r="CD47" s="114">
        <f t="shared" si="21"/>
        <v>-1.4915376187266394</v>
      </c>
      <c r="CE47" s="114">
        <f t="shared" si="22"/>
        <v>-1.6025337733161293</v>
      </c>
      <c r="CF47" s="114">
        <f t="shared" si="23"/>
        <v>-1.1095789811990857</v>
      </c>
      <c r="CG47" s="114">
        <f t="shared" si="24"/>
        <v>-1.158640529545145</v>
      </c>
      <c r="CH47" s="114">
        <f t="shared" si="25"/>
        <v>-1.3010299956639813</v>
      </c>
      <c r="CI47" s="114">
        <f t="shared" si="26"/>
        <v>-1</v>
      </c>
      <c r="CJ47" s="114">
        <f t="shared" si="27"/>
        <v>-1.3446468957677244</v>
      </c>
      <c r="CK47" s="114">
        <f t="shared" si="28"/>
        <v>-1.3346468957677247</v>
      </c>
      <c r="CL47" s="114">
        <f t="shared" si="29"/>
        <v>-1.4546928835341759</v>
      </c>
      <c r="CM47" s="114">
        <f t="shared" si="30"/>
        <v>-1.274905478918531</v>
      </c>
      <c r="CN47" s="114">
        <f t="shared" si="31"/>
        <v>-1.3946949538588904</v>
      </c>
      <c r="CO47" s="114">
        <f t="shared" si="32"/>
        <v>-0.80710563873916785</v>
      </c>
      <c r="CP47" s="114">
        <f t="shared" si="33"/>
        <v>-1.186044166031069</v>
      </c>
      <c r="CQ47" s="114">
        <f t="shared" si="43"/>
        <v>-1.262011195075621</v>
      </c>
      <c r="CR47" s="114">
        <f t="shared" si="44"/>
        <v>-1.2879677372912561</v>
      </c>
      <c r="CS47" s="98" t="str">
        <f t="shared" si="34"/>
        <v>---</v>
      </c>
    </row>
    <row r="48" spans="1:97" x14ac:dyDescent="0.25">
      <c r="A48" s="15" t="s">
        <v>2374</v>
      </c>
      <c r="B48" s="8" t="s">
        <v>88</v>
      </c>
      <c r="C48" s="8">
        <v>291.98</v>
      </c>
      <c r="D48" s="27">
        <v>6.34</v>
      </c>
      <c r="E48" s="16">
        <v>6.3753579263234901</v>
      </c>
      <c r="F48" s="16">
        <v>6.2670695839999997</v>
      </c>
      <c r="G48" s="16">
        <v>6.0398800660000003</v>
      </c>
      <c r="H48" s="16">
        <v>5.8029999999999999</v>
      </c>
      <c r="I48" s="16">
        <v>5.8753000000000002</v>
      </c>
      <c r="J48" s="16">
        <v>6.24</v>
      </c>
      <c r="K48" s="16">
        <v>5.95</v>
      </c>
      <c r="L48" s="16">
        <v>5.37</v>
      </c>
      <c r="M48" s="39">
        <v>6.1471299999999998</v>
      </c>
      <c r="N48" s="16">
        <f t="shared" si="0"/>
        <v>6.0407737576323495</v>
      </c>
      <c r="O48" s="16">
        <f t="shared" si="35"/>
        <v>6.1192322119462821</v>
      </c>
      <c r="P48" s="16">
        <f t="shared" si="1"/>
        <v>6.0935050329999996</v>
      </c>
      <c r="Q48" s="16" t="s">
        <v>2891</v>
      </c>
      <c r="R48" s="114"/>
      <c r="S48" s="18">
        <v>122.32</v>
      </c>
      <c r="T48" s="16">
        <v>67.650000000000006</v>
      </c>
      <c r="U48" s="16">
        <v>118.68</v>
      </c>
      <c r="V48" s="16">
        <v>77.14</v>
      </c>
      <c r="W48" s="16">
        <v>96</v>
      </c>
      <c r="X48" s="16">
        <v>87.6</v>
      </c>
      <c r="Y48" s="16">
        <v>90</v>
      </c>
      <c r="Z48" s="16">
        <v>114</v>
      </c>
      <c r="AA48" s="39">
        <v>107.024</v>
      </c>
      <c r="AB48" s="16">
        <f t="shared" si="2"/>
        <v>97.823777777777778</v>
      </c>
      <c r="AC48" s="114">
        <f t="shared" si="3"/>
        <v>96.107765590582133</v>
      </c>
      <c r="AD48" s="16">
        <f t="shared" si="4"/>
        <v>96</v>
      </c>
      <c r="AE48" s="16">
        <v>47</v>
      </c>
      <c r="AF48" s="149" t="s">
        <v>2947</v>
      </c>
      <c r="AG48" s="19">
        <f t="shared" si="5"/>
        <v>47</v>
      </c>
      <c r="AH48" s="18">
        <v>4.9299999999999999E-5</v>
      </c>
      <c r="AI48" s="34">
        <v>8.6479437896023295E-6</v>
      </c>
      <c r="AJ48" s="16">
        <v>7.4131024130091641E-5</v>
      </c>
      <c r="AK48" s="16">
        <v>4.265795188015923E-5</v>
      </c>
      <c r="AL48" s="16">
        <v>7.7624711662869057E-5</v>
      </c>
      <c r="AM48" s="16">
        <v>2.9512092266663827E-5</v>
      </c>
      <c r="AN48" s="94"/>
      <c r="AO48" s="34">
        <v>3.0938400000000002E-5</v>
      </c>
      <c r="AP48" s="94">
        <f t="shared" si="6"/>
        <v>4.4687446247055158E-5</v>
      </c>
      <c r="AQ48" s="114">
        <f t="shared" si="7"/>
        <v>3.703464896301926E-5</v>
      </c>
      <c r="AR48" s="94">
        <f t="shared" si="8"/>
        <v>4.265795188015923E-5</v>
      </c>
      <c r="AS48" s="114" t="s">
        <v>2891</v>
      </c>
      <c r="AT48" s="156"/>
      <c r="AU48" s="18">
        <v>0.28939999999999999</v>
      </c>
      <c r="AV48" s="16">
        <v>3.2245000000000003E-2</v>
      </c>
      <c r="AW48" s="16">
        <v>3.7672112018422702E-2</v>
      </c>
      <c r="AX48" s="16">
        <v>6.1100000000000002E-2</v>
      </c>
      <c r="AY48" s="16">
        <v>6.9400000000000003E-2</v>
      </c>
      <c r="AZ48" s="16">
        <v>8.5999999999999993E-2</v>
      </c>
      <c r="BA48" s="16">
        <v>1.5900000000000001E-2</v>
      </c>
      <c r="BB48" s="68">
        <v>-6.81</v>
      </c>
      <c r="BC48" s="16">
        <f t="shared" si="36"/>
        <v>4.5222347639006608E-2</v>
      </c>
      <c r="BD48" s="67">
        <v>-6.87</v>
      </c>
      <c r="BE48" s="16">
        <f t="shared" si="37"/>
        <v>3.938701824591103E-2</v>
      </c>
      <c r="BF48" s="16">
        <v>3.1300000000000001E-2</v>
      </c>
      <c r="BG48" s="16">
        <v>5.3100000000000001E-2</v>
      </c>
      <c r="BH48" s="16">
        <v>3.7600000000000001E-2</v>
      </c>
      <c r="BI48" s="68">
        <v>4.6899999999999998E-7</v>
      </c>
      <c r="BJ48" s="94">
        <f t="shared" si="38"/>
        <v>0.13693861999999998</v>
      </c>
      <c r="BK48" s="68">
        <v>1.4159199999999999E-7</v>
      </c>
      <c r="BL48" s="16">
        <f t="shared" si="39"/>
        <v>4.1342032159999993E-2</v>
      </c>
      <c r="BM48" s="16">
        <f t="shared" si="40"/>
        <v>6.9757652147381458E-2</v>
      </c>
      <c r="BN48" s="114">
        <f t="shared" si="41"/>
        <v>5.2729297651285742E-2</v>
      </c>
      <c r="BO48" s="16">
        <f t="shared" si="42"/>
        <v>4.3282189899503304E-2</v>
      </c>
      <c r="BP48" s="114" t="s">
        <v>2891</v>
      </c>
      <c r="BQ48" s="98"/>
      <c r="BR48" s="18">
        <f t="shared" si="9"/>
        <v>-4.3071530807227703</v>
      </c>
      <c r="BS48" s="114">
        <f t="shared" si="10"/>
        <v>-5.0630871418975847</v>
      </c>
      <c r="BT48" s="114">
        <f t="shared" si="11"/>
        <v>-4.1300000000000008</v>
      </c>
      <c r="BU48" s="114">
        <f t="shared" si="12"/>
        <v>-4.37</v>
      </c>
      <c r="BV48" s="114">
        <f t="shared" si="13"/>
        <v>-4.1100000000000003</v>
      </c>
      <c r="BW48" s="114">
        <f t="shared" si="14"/>
        <v>-4.53</v>
      </c>
      <c r="BX48" s="114" t="str">
        <f t="shared" si="15"/>
        <v>N/A</v>
      </c>
      <c r="BY48" s="114">
        <f t="shared" si="16"/>
        <v>-4.5095021498848284</v>
      </c>
      <c r="BZ48" s="114">
        <f t="shared" si="17"/>
        <v>-4.4313917675007408</v>
      </c>
      <c r="CA48" s="114">
        <f t="shared" si="18"/>
        <v>-4.37</v>
      </c>
      <c r="CB48" s="98" t="str">
        <f t="shared" si="19"/>
        <v>---</v>
      </c>
      <c r="CC48" s="18">
        <f t="shared" si="20"/>
        <v>-0.53850147321698139</v>
      </c>
      <c r="CD48" s="114">
        <f t="shared" si="21"/>
        <v>-1.4915376187266394</v>
      </c>
      <c r="CE48" s="114">
        <f t="shared" si="22"/>
        <v>-1.4239800311841881</v>
      </c>
      <c r="CF48" s="114">
        <f t="shared" si="23"/>
        <v>-1.2139587897574458</v>
      </c>
      <c r="CG48" s="114">
        <f t="shared" si="24"/>
        <v>-1.158640529545145</v>
      </c>
      <c r="CH48" s="114">
        <f t="shared" si="25"/>
        <v>-1.0655015487564323</v>
      </c>
      <c r="CI48" s="114">
        <f t="shared" si="26"/>
        <v>-1.7986028756795485</v>
      </c>
      <c r="CJ48" s="114">
        <f t="shared" si="27"/>
        <v>-1.3446468957677244</v>
      </c>
      <c r="CK48" s="114">
        <f t="shared" si="28"/>
        <v>-1.4046468957677249</v>
      </c>
      <c r="CL48" s="114">
        <f t="shared" si="29"/>
        <v>-1.5044556624535514</v>
      </c>
      <c r="CM48" s="114">
        <f t="shared" si="30"/>
        <v>-1.274905478918531</v>
      </c>
      <c r="CN48" s="114">
        <f t="shared" si="31"/>
        <v>-1.4248121550723389</v>
      </c>
      <c r="CO48" s="114">
        <f t="shared" si="32"/>
        <v>-0.86347405305264102</v>
      </c>
      <c r="CP48" s="114">
        <f t="shared" si="33"/>
        <v>-1.3836081795185262</v>
      </c>
      <c r="CQ48" s="114">
        <f t="shared" si="43"/>
        <v>-1.2779480133869583</v>
      </c>
      <c r="CR48" s="114">
        <f t="shared" si="44"/>
        <v>-1.3641275376431254</v>
      </c>
      <c r="CS48" s="98" t="str">
        <f t="shared" si="34"/>
        <v>---</v>
      </c>
    </row>
    <row r="49" spans="1:97" x14ac:dyDescent="0.25">
      <c r="A49" s="15" t="s">
        <v>2375</v>
      </c>
      <c r="B49" s="8" t="s">
        <v>90</v>
      </c>
      <c r="C49" s="8">
        <v>291.98</v>
      </c>
      <c r="D49" s="27">
        <v>6.34</v>
      </c>
      <c r="E49" s="16">
        <v>6.42137981756012</v>
      </c>
      <c r="F49" s="16">
        <v>6.2670695839999997</v>
      </c>
      <c r="G49" s="16">
        <v>6.0398800660000003</v>
      </c>
      <c r="H49" s="16">
        <v>5.8029999999999999</v>
      </c>
      <c r="I49" s="16">
        <v>5.7987000000000002</v>
      </c>
      <c r="J49" s="16">
        <v>6.21</v>
      </c>
      <c r="K49" s="16">
        <v>5.87</v>
      </c>
      <c r="L49" s="16"/>
      <c r="M49" s="39">
        <v>6.17441</v>
      </c>
      <c r="N49" s="16">
        <f t="shared" si="0"/>
        <v>6.102715496395569</v>
      </c>
      <c r="O49" s="16">
        <f t="shared" si="35"/>
        <v>6.1103832248017085</v>
      </c>
      <c r="P49" s="16">
        <f t="shared" si="1"/>
        <v>6.17441</v>
      </c>
      <c r="Q49" s="16" t="s">
        <v>2891</v>
      </c>
      <c r="R49" s="114"/>
      <c r="S49" s="18">
        <v>122.32</v>
      </c>
      <c r="T49" s="16">
        <v>66.69</v>
      </c>
      <c r="U49" s="16">
        <v>118.68</v>
      </c>
      <c r="V49" s="16">
        <v>79.86</v>
      </c>
      <c r="W49" s="16">
        <v>96</v>
      </c>
      <c r="X49" s="16">
        <v>83.1</v>
      </c>
      <c r="Y49" s="16">
        <v>88.8</v>
      </c>
      <c r="Z49" s="16"/>
      <c r="AA49" s="39">
        <v>104.33199999999999</v>
      </c>
      <c r="AB49" s="16">
        <f t="shared" si="2"/>
        <v>94.972749999999991</v>
      </c>
      <c r="AC49" s="114">
        <f t="shared" si="3"/>
        <v>93.244016720580177</v>
      </c>
      <c r="AD49" s="16">
        <f t="shared" si="4"/>
        <v>92.4</v>
      </c>
      <c r="AE49" s="16" t="s">
        <v>2891</v>
      </c>
      <c r="AF49" s="40"/>
      <c r="AG49" s="19">
        <f t="shared" si="5"/>
        <v>66.69</v>
      </c>
      <c r="AH49" s="18">
        <v>3.1900000000000003E-5</v>
      </c>
      <c r="AI49" s="34">
        <v>5.72673827298382E-6</v>
      </c>
      <c r="AJ49" s="16">
        <v>1.2589254117941672E-4</v>
      </c>
      <c r="AK49" s="16">
        <v>4.265795188015923E-5</v>
      </c>
      <c r="AL49" s="16">
        <v>1.202264434617413E-4</v>
      </c>
      <c r="AM49" s="16">
        <v>2.9512092266663827E-5</v>
      </c>
      <c r="AN49" s="94"/>
      <c r="AO49" s="34">
        <v>4.2484999999999997E-5</v>
      </c>
      <c r="AP49" s="94">
        <f t="shared" si="6"/>
        <v>5.6914395294423548E-5</v>
      </c>
      <c r="AQ49" s="114">
        <f t="shared" si="7"/>
        <v>3.9418927672292859E-5</v>
      </c>
      <c r="AR49" s="94">
        <f t="shared" si="8"/>
        <v>4.2484999999999997E-5</v>
      </c>
      <c r="AS49" s="114" t="s">
        <v>2891</v>
      </c>
      <c r="AT49" s="156"/>
      <c r="AU49" s="18">
        <v>5.9749999999999998E-2</v>
      </c>
      <c r="AV49" s="16">
        <v>3.2245000000000003E-2</v>
      </c>
      <c r="AW49" s="16">
        <v>2.2207410002763099E-2</v>
      </c>
      <c r="AX49" s="16">
        <v>0.15</v>
      </c>
      <c r="AY49" s="16">
        <v>6.9400000000000003E-2</v>
      </c>
      <c r="AZ49" s="16">
        <v>0.28000000000000003</v>
      </c>
      <c r="BA49" s="16">
        <v>0.11</v>
      </c>
      <c r="BB49" s="68">
        <v>-6.81</v>
      </c>
      <c r="BC49" s="16">
        <f t="shared" si="36"/>
        <v>4.5222347639006608E-2</v>
      </c>
      <c r="BD49" s="67">
        <v>-6.8</v>
      </c>
      <c r="BE49" s="16">
        <f t="shared" si="37"/>
        <v>4.6275711433479555E-2</v>
      </c>
      <c r="BF49" s="16">
        <v>3.5900000000000001E-2</v>
      </c>
      <c r="BG49" s="16">
        <v>3.3500000000000002E-2</v>
      </c>
      <c r="BH49" s="16">
        <v>4.1200000000000001E-2</v>
      </c>
      <c r="BI49" s="68">
        <v>5.3399999999999999E-7</v>
      </c>
      <c r="BJ49" s="94">
        <f t="shared" si="38"/>
        <v>0.15591732</v>
      </c>
      <c r="BK49" s="68">
        <v>2.4367800000000002E-7</v>
      </c>
      <c r="BL49" s="16">
        <f t="shared" si="39"/>
        <v>7.1149102440000001E-2</v>
      </c>
      <c r="BM49" s="16">
        <f t="shared" si="40"/>
        <v>8.234049225108922E-2</v>
      </c>
      <c r="BN49" s="114">
        <f t="shared" si="41"/>
        <v>6.3076083945211914E-2</v>
      </c>
      <c r="BO49" s="16">
        <f t="shared" si="42"/>
        <v>5.3012855716739776E-2</v>
      </c>
      <c r="BP49" s="114" t="s">
        <v>2891</v>
      </c>
      <c r="BQ49" s="98"/>
      <c r="BR49" s="18">
        <f t="shared" si="9"/>
        <v>-4.496209316942819</v>
      </c>
      <c r="BS49" s="114">
        <f t="shared" si="10"/>
        <v>-5.2420926648343373</v>
      </c>
      <c r="BT49" s="114">
        <f t="shared" si="11"/>
        <v>-3.9</v>
      </c>
      <c r="BU49" s="114">
        <f t="shared" si="12"/>
        <v>-4.37</v>
      </c>
      <c r="BV49" s="114">
        <f t="shared" si="13"/>
        <v>-3.92</v>
      </c>
      <c r="BW49" s="114">
        <f t="shared" si="14"/>
        <v>-4.53</v>
      </c>
      <c r="BX49" s="114" t="str">
        <f t="shared" si="15"/>
        <v>N/A</v>
      </c>
      <c r="BY49" s="114">
        <f t="shared" si="16"/>
        <v>-4.3717643774109156</v>
      </c>
      <c r="BZ49" s="114">
        <f t="shared" si="17"/>
        <v>-4.4042951941697241</v>
      </c>
      <c r="CA49" s="114">
        <f t="shared" si="18"/>
        <v>-4.3717643774109156</v>
      </c>
      <c r="CB49" s="98" t="str">
        <f t="shared" si="19"/>
        <v>---</v>
      </c>
      <c r="CC49" s="18">
        <f t="shared" si="20"/>
        <v>-1.2236620903798248</v>
      </c>
      <c r="CD49" s="114">
        <f t="shared" si="21"/>
        <v>-1.4915376187266394</v>
      </c>
      <c r="CE49" s="114">
        <f t="shared" si="22"/>
        <v>-1.6535020892272219</v>
      </c>
      <c r="CF49" s="114">
        <f t="shared" si="23"/>
        <v>-0.82390874094431876</v>
      </c>
      <c r="CG49" s="114">
        <f t="shared" si="24"/>
        <v>-1.158640529545145</v>
      </c>
      <c r="CH49" s="114">
        <f t="shared" si="25"/>
        <v>-0.55284196865778079</v>
      </c>
      <c r="CI49" s="114">
        <f t="shared" si="26"/>
        <v>-0.95860731484177497</v>
      </c>
      <c r="CJ49" s="114">
        <f t="shared" si="27"/>
        <v>-1.3446468957677244</v>
      </c>
      <c r="CK49" s="114">
        <f t="shared" si="28"/>
        <v>-1.3346468957677247</v>
      </c>
      <c r="CL49" s="114">
        <f t="shared" si="29"/>
        <v>-1.4449055514216809</v>
      </c>
      <c r="CM49" s="114">
        <f t="shared" si="30"/>
        <v>-1.4749551929631548</v>
      </c>
      <c r="CN49" s="114">
        <f t="shared" si="31"/>
        <v>-1.3851027839668655</v>
      </c>
      <c r="CO49" s="114">
        <f t="shared" si="32"/>
        <v>-0.80710563873916785</v>
      </c>
      <c r="CP49" s="114">
        <f t="shared" si="33"/>
        <v>-1.1478305742559287</v>
      </c>
      <c r="CQ49" s="114">
        <f t="shared" si="43"/>
        <v>-1.2001352775146394</v>
      </c>
      <c r="CR49" s="114">
        <f t="shared" si="44"/>
        <v>-1.2791544930737748</v>
      </c>
      <c r="CS49" s="98" t="str">
        <f t="shared" si="34"/>
        <v>---</v>
      </c>
    </row>
    <row r="50" spans="1:97" x14ac:dyDescent="0.25">
      <c r="A50" s="15" t="s">
        <v>2376</v>
      </c>
      <c r="B50" s="8" t="s">
        <v>92</v>
      </c>
      <c r="C50" s="8">
        <v>291.98</v>
      </c>
      <c r="D50" s="27">
        <v>6.34</v>
      </c>
      <c r="E50" s="16">
        <v>6.4347850241932303</v>
      </c>
      <c r="F50" s="16">
        <v>6.2670695839999997</v>
      </c>
      <c r="G50" s="16">
        <v>6.0398800660000003</v>
      </c>
      <c r="H50" s="16">
        <v>5.8029999999999999</v>
      </c>
      <c r="I50" s="16">
        <v>5.7603999999999997</v>
      </c>
      <c r="J50" s="16">
        <v>6.21</v>
      </c>
      <c r="K50" s="16">
        <v>5.87</v>
      </c>
      <c r="L50" s="16"/>
      <c r="M50" s="39">
        <v>6.1816700000000004</v>
      </c>
      <c r="N50" s="16">
        <f t="shared" si="0"/>
        <v>6.1007560749103584</v>
      </c>
      <c r="O50" s="16">
        <f t="shared" si="35"/>
        <v>6.1122251941172978</v>
      </c>
      <c r="P50" s="16">
        <f t="shared" si="1"/>
        <v>6.1816700000000004</v>
      </c>
      <c r="Q50" s="16" t="s">
        <v>2891</v>
      </c>
      <c r="R50" s="114"/>
      <c r="S50" s="18">
        <v>122.32</v>
      </c>
      <c r="T50" s="16">
        <v>76.8</v>
      </c>
      <c r="U50" s="16">
        <v>118.68</v>
      </c>
      <c r="V50" s="16">
        <v>60.17</v>
      </c>
      <c r="W50" s="16">
        <v>96</v>
      </c>
      <c r="X50" s="16">
        <v>83</v>
      </c>
      <c r="Y50" s="16">
        <v>88.8</v>
      </c>
      <c r="Z50" s="16"/>
      <c r="AA50" s="39">
        <v>106.334</v>
      </c>
      <c r="AB50" s="16">
        <f t="shared" si="2"/>
        <v>94.013000000000005</v>
      </c>
      <c r="AC50" s="114">
        <f t="shared" si="3"/>
        <v>91.808171003918162</v>
      </c>
      <c r="AD50" s="16">
        <f t="shared" si="4"/>
        <v>92.4</v>
      </c>
      <c r="AE50" s="16" t="s">
        <v>2891</v>
      </c>
      <c r="AF50" s="40"/>
      <c r="AG50" s="19">
        <f t="shared" si="5"/>
        <v>76.8</v>
      </c>
      <c r="AH50" s="18">
        <v>2.5299999999999998E-5</v>
      </c>
      <c r="AI50" s="34">
        <v>3.5433935775549901E-6</v>
      </c>
      <c r="AJ50" s="16">
        <v>9.1201083935590923E-5</v>
      </c>
      <c r="AK50" s="16">
        <v>4.265795188015923E-5</v>
      </c>
      <c r="AL50" s="16">
        <v>5.370317963702527E-5</v>
      </c>
      <c r="AM50" s="16">
        <v>2.9512092266663827E-5</v>
      </c>
      <c r="AN50" s="94"/>
      <c r="AO50" s="34">
        <v>4.5037699999999997E-5</v>
      </c>
      <c r="AP50" s="94">
        <f t="shared" si="6"/>
        <v>4.1565057328142036E-5</v>
      </c>
      <c r="AQ50" s="114">
        <f t="shared" si="7"/>
        <v>3.0560428932501942E-5</v>
      </c>
      <c r="AR50" s="94">
        <f t="shared" si="8"/>
        <v>4.265795188015923E-5</v>
      </c>
      <c r="AS50" s="114" t="s">
        <v>2891</v>
      </c>
      <c r="AT50" s="156"/>
      <c r="AU50" s="18">
        <v>4.8230000000000002E-2</v>
      </c>
      <c r="AV50" s="16">
        <v>3.2245000000000003E-2</v>
      </c>
      <c r="AW50" s="16">
        <v>1.8310144184789202E-2</v>
      </c>
      <c r="AX50" s="16">
        <v>8.4699999999999998E-2</v>
      </c>
      <c r="AY50" s="16">
        <v>6.9400000000000003E-2</v>
      </c>
      <c r="AZ50" s="16">
        <v>7.46E-2</v>
      </c>
      <c r="BA50" s="16">
        <v>0.11</v>
      </c>
      <c r="BB50" s="68">
        <v>-6.81</v>
      </c>
      <c r="BC50" s="16">
        <f t="shared" si="36"/>
        <v>4.5222347639006608E-2</v>
      </c>
      <c r="BD50" s="67">
        <v>-6.89</v>
      </c>
      <c r="BE50" s="16">
        <f t="shared" si="37"/>
        <v>3.7614310410336124E-2</v>
      </c>
      <c r="BF50" s="16">
        <v>3.5900000000000001E-2</v>
      </c>
      <c r="BG50" s="16">
        <v>3.3500000000000002E-2</v>
      </c>
      <c r="BH50" s="16">
        <v>4.1200000000000001E-2</v>
      </c>
      <c r="BI50" s="68">
        <v>1.2800000000000001E-7</v>
      </c>
      <c r="BJ50" s="94">
        <f t="shared" si="38"/>
        <v>3.7373440000000001E-2</v>
      </c>
      <c r="BK50" s="68">
        <v>1.4987999999999999E-7</v>
      </c>
      <c r="BL50" s="16">
        <f t="shared" si="39"/>
        <v>4.37619624E-2</v>
      </c>
      <c r="BM50" s="16">
        <f t="shared" si="40"/>
        <v>5.0861228902437994E-2</v>
      </c>
      <c r="BN50" s="114">
        <f t="shared" si="41"/>
        <v>4.5989702050979117E-2</v>
      </c>
      <c r="BO50" s="16">
        <f t="shared" si="42"/>
        <v>4.2480981200000004E-2</v>
      </c>
      <c r="BP50" s="114" t="s">
        <v>2891</v>
      </c>
      <c r="BQ50" s="98"/>
      <c r="BR50" s="18">
        <f t="shared" si="9"/>
        <v>-4.5968794788241825</v>
      </c>
      <c r="BS50" s="114">
        <f t="shared" si="10"/>
        <v>-5.4505806063269544</v>
      </c>
      <c r="BT50" s="114">
        <f t="shared" si="11"/>
        <v>-4.04</v>
      </c>
      <c r="BU50" s="114">
        <f t="shared" si="12"/>
        <v>-4.37</v>
      </c>
      <c r="BV50" s="114">
        <f t="shared" si="13"/>
        <v>-4.2700000000000005</v>
      </c>
      <c r="BW50" s="114">
        <f t="shared" si="14"/>
        <v>-4.53</v>
      </c>
      <c r="BX50" s="114" t="str">
        <f t="shared" si="15"/>
        <v>N/A</v>
      </c>
      <c r="BY50" s="114">
        <f t="shared" si="16"/>
        <v>-4.3464237962831191</v>
      </c>
      <c r="BZ50" s="114">
        <f t="shared" si="17"/>
        <v>-4.5148405544906085</v>
      </c>
      <c r="CA50" s="114">
        <f t="shared" si="18"/>
        <v>-4.37</v>
      </c>
      <c r="CB50" s="98" t="str">
        <f t="shared" si="19"/>
        <v>---</v>
      </c>
      <c r="CC50" s="18">
        <f t="shared" si="20"/>
        <v>-1.3166827380781174</v>
      </c>
      <c r="CD50" s="114">
        <f t="shared" si="21"/>
        <v>-1.4915376187266394</v>
      </c>
      <c r="CE50" s="114">
        <f t="shared" si="22"/>
        <v>-1.7373082357959673</v>
      </c>
      <c r="CF50" s="114">
        <f t="shared" si="23"/>
        <v>-1.072116589669293</v>
      </c>
      <c r="CG50" s="114">
        <f t="shared" si="24"/>
        <v>-1.158640529545145</v>
      </c>
      <c r="CH50" s="114">
        <f t="shared" si="25"/>
        <v>-1.1272611725273312</v>
      </c>
      <c r="CI50" s="114">
        <f t="shared" si="26"/>
        <v>-0.95860731484177497</v>
      </c>
      <c r="CJ50" s="114">
        <f t="shared" si="27"/>
        <v>-1.3446468957677244</v>
      </c>
      <c r="CK50" s="114">
        <f t="shared" si="28"/>
        <v>-1.4246468957677243</v>
      </c>
      <c r="CL50" s="114">
        <f t="shared" si="29"/>
        <v>-1.4449055514216809</v>
      </c>
      <c r="CM50" s="114">
        <f t="shared" si="30"/>
        <v>-1.4749551929631548</v>
      </c>
      <c r="CN50" s="114">
        <f t="shared" si="31"/>
        <v>-1.3851027839668655</v>
      </c>
      <c r="CO50" s="114">
        <f t="shared" si="32"/>
        <v>-1.4274369261198558</v>
      </c>
      <c r="CP50" s="114">
        <f t="shared" si="33"/>
        <v>-1.3589032113459638</v>
      </c>
      <c r="CQ50" s="114">
        <f t="shared" si="43"/>
        <v>-1.3373394040383741</v>
      </c>
      <c r="CR50" s="114">
        <f t="shared" si="44"/>
        <v>-1.3720029976564145</v>
      </c>
      <c r="CS50" s="98" t="str">
        <f t="shared" si="34"/>
        <v>---</v>
      </c>
    </row>
    <row r="51" spans="1:97" x14ac:dyDescent="0.25">
      <c r="A51" s="15" t="s">
        <v>2377</v>
      </c>
      <c r="B51" s="8" t="s">
        <v>94</v>
      </c>
      <c r="C51" s="8">
        <v>291.98</v>
      </c>
      <c r="D51" s="27">
        <v>6.34</v>
      </c>
      <c r="E51" s="16">
        <v>6.3720391638223397</v>
      </c>
      <c r="F51" s="16">
        <v>6.2670695839999997</v>
      </c>
      <c r="G51" s="16">
        <v>6.0398800660000003</v>
      </c>
      <c r="H51" s="16">
        <v>5.8029999999999999</v>
      </c>
      <c r="I51" s="16">
        <v>5.9420999999999999</v>
      </c>
      <c r="J51" s="16">
        <v>6.23</v>
      </c>
      <c r="K51" s="16">
        <v>6.26</v>
      </c>
      <c r="L51" s="16">
        <v>5.52</v>
      </c>
      <c r="M51" s="39">
        <v>6.2290799999999997</v>
      </c>
      <c r="N51" s="16">
        <f t="shared" si="0"/>
        <v>6.1003168813822342</v>
      </c>
      <c r="O51" s="16">
        <f t="shared" si="35"/>
        <v>6.1626541665393493</v>
      </c>
      <c r="P51" s="16">
        <f t="shared" si="1"/>
        <v>6.2295400000000001</v>
      </c>
      <c r="Q51" s="16" t="s">
        <v>2891</v>
      </c>
      <c r="R51" s="114"/>
      <c r="S51" s="18">
        <v>122.32</v>
      </c>
      <c r="T51" s="16">
        <v>115.38</v>
      </c>
      <c r="U51" s="16">
        <v>118.68</v>
      </c>
      <c r="V51" s="16">
        <v>101.56</v>
      </c>
      <c r="W51" s="16">
        <v>75.430000000000007</v>
      </c>
      <c r="X51" s="16">
        <v>93.7</v>
      </c>
      <c r="Y51" s="16">
        <v>93.6</v>
      </c>
      <c r="Z51" s="16">
        <v>114</v>
      </c>
      <c r="AA51" s="39">
        <v>104.318</v>
      </c>
      <c r="AB51" s="16">
        <f t="shared" si="2"/>
        <v>104.33200000000001</v>
      </c>
      <c r="AC51" s="114">
        <f t="shared" si="3"/>
        <v>103.29072383297805</v>
      </c>
      <c r="AD51" s="16">
        <f t="shared" si="4"/>
        <v>104.318</v>
      </c>
      <c r="AE51" s="16">
        <v>83</v>
      </c>
      <c r="AF51" s="149" t="s">
        <v>2947</v>
      </c>
      <c r="AG51" s="19">
        <f t="shared" si="5"/>
        <v>83</v>
      </c>
      <c r="AH51" s="18">
        <v>2.19E-5</v>
      </c>
      <c r="AI51" s="34">
        <v>1.7543420919324899E-5</v>
      </c>
      <c r="AJ51" s="16">
        <v>6.9183097091893571E-5</v>
      </c>
      <c r="AK51" s="16">
        <v>4.265795188015923E-5</v>
      </c>
      <c r="AL51" s="16">
        <v>7.9432823472428153E-5</v>
      </c>
      <c r="AM51" s="16">
        <v>1.1220184543019618E-4</v>
      </c>
      <c r="AN51" s="94">
        <v>4.5100000000000001E-4</v>
      </c>
      <c r="AO51" s="34">
        <v>3.3225500000000002E-5</v>
      </c>
      <c r="AP51" s="94">
        <f t="shared" si="6"/>
        <v>1.0339307984925025E-4</v>
      </c>
      <c r="AQ51" s="114">
        <f t="shared" si="7"/>
        <v>5.9227828228688703E-5</v>
      </c>
      <c r="AR51" s="94">
        <f t="shared" si="8"/>
        <v>5.5920524486026401E-5</v>
      </c>
      <c r="AS51" s="114" t="s">
        <v>2891</v>
      </c>
      <c r="AT51" s="156"/>
      <c r="AU51" s="18">
        <v>4.6719999999999998E-2</v>
      </c>
      <c r="AV51" s="16">
        <v>3.2245000000000003E-2</v>
      </c>
      <c r="AW51" s="16">
        <v>3.1368074361183697E-2</v>
      </c>
      <c r="AX51" s="16">
        <v>5.4199999999999998E-2</v>
      </c>
      <c r="AY51" s="16">
        <v>6.9400000000000003E-2</v>
      </c>
      <c r="AZ51" s="16">
        <v>5.4399999999999997E-2</v>
      </c>
      <c r="BA51" s="16">
        <v>7.2999999999999995E-2</v>
      </c>
      <c r="BB51" s="68">
        <v>-6.81</v>
      </c>
      <c r="BC51" s="16">
        <f t="shared" si="36"/>
        <v>4.5222347639006608E-2</v>
      </c>
      <c r="BD51" s="67">
        <v>-7.08</v>
      </c>
      <c r="BE51" s="16">
        <f t="shared" si="37"/>
        <v>2.4285838588655708E-2</v>
      </c>
      <c r="BF51" s="16">
        <v>3.0599999999999999E-2</v>
      </c>
      <c r="BG51" s="16">
        <v>4.2200000000000001E-2</v>
      </c>
      <c r="BH51" s="16">
        <v>3.5099999999999999E-2</v>
      </c>
      <c r="BI51" s="68">
        <v>5.3799999999999997E-7</v>
      </c>
      <c r="BJ51" s="94">
        <f t="shared" si="38"/>
        <v>0.15708523999999999</v>
      </c>
      <c r="BK51" s="68">
        <v>1.18759E-7</v>
      </c>
      <c r="BL51" s="16">
        <f t="shared" si="39"/>
        <v>3.4675252820000002E-2</v>
      </c>
      <c r="BM51" s="16">
        <f t="shared" si="40"/>
        <v>5.2178696672060432E-2</v>
      </c>
      <c r="BN51" s="114">
        <f t="shared" si="41"/>
        <v>4.6025171448018695E-2</v>
      </c>
      <c r="BO51" s="16">
        <f t="shared" si="42"/>
        <v>4.3711173819503304E-2</v>
      </c>
      <c r="BP51" s="114" t="s">
        <v>2891</v>
      </c>
      <c r="BQ51" s="98"/>
      <c r="BR51" s="18">
        <f t="shared" si="9"/>
        <v>-4.6595558851598815</v>
      </c>
      <c r="BS51" s="114">
        <f t="shared" si="10"/>
        <v>-4.7558857164703188</v>
      </c>
      <c r="BT51" s="114">
        <f t="shared" si="11"/>
        <v>-4.16</v>
      </c>
      <c r="BU51" s="114">
        <f t="shared" si="12"/>
        <v>-4.37</v>
      </c>
      <c r="BV51" s="114">
        <f t="shared" si="13"/>
        <v>-4.0999999999999996</v>
      </c>
      <c r="BW51" s="114">
        <f t="shared" si="14"/>
        <v>-3.9500000000000006</v>
      </c>
      <c r="BX51" s="114">
        <f t="shared" si="15"/>
        <v>-3.3458234581220396</v>
      </c>
      <c r="BY51" s="114">
        <f t="shared" si="16"/>
        <v>-4.4785284747762901</v>
      </c>
      <c r="BZ51" s="114">
        <f t="shared" si="17"/>
        <v>-4.2274741918160661</v>
      </c>
      <c r="CA51" s="114">
        <f t="shared" si="18"/>
        <v>-4.2650000000000006</v>
      </c>
      <c r="CB51" s="98" t="str">
        <f t="shared" si="19"/>
        <v>---</v>
      </c>
      <c r="CC51" s="18">
        <f t="shared" si="20"/>
        <v>-1.330497165895657</v>
      </c>
      <c r="CD51" s="114">
        <f t="shared" si="21"/>
        <v>-1.4915376187266394</v>
      </c>
      <c r="CE51" s="114">
        <f t="shared" si="22"/>
        <v>-1.5035121411677621</v>
      </c>
      <c r="CF51" s="114">
        <f t="shared" si="23"/>
        <v>-1.2660007134616131</v>
      </c>
      <c r="CG51" s="114">
        <f t="shared" si="24"/>
        <v>-1.158640529545145</v>
      </c>
      <c r="CH51" s="114">
        <f t="shared" si="25"/>
        <v>-1.2644011003018201</v>
      </c>
      <c r="CI51" s="114">
        <f t="shared" si="26"/>
        <v>-1.1366771398795441</v>
      </c>
      <c r="CJ51" s="114">
        <f t="shared" si="27"/>
        <v>-1.3446468957677244</v>
      </c>
      <c r="CK51" s="114">
        <f t="shared" si="28"/>
        <v>-1.6146468957677256</v>
      </c>
      <c r="CL51" s="114">
        <f t="shared" si="29"/>
        <v>-1.5142785735184201</v>
      </c>
      <c r="CM51" s="114">
        <f t="shared" si="30"/>
        <v>-1.3746875490383261</v>
      </c>
      <c r="CN51" s="114">
        <f t="shared" si="31"/>
        <v>-1.4546928835341759</v>
      </c>
      <c r="CO51" s="114">
        <f t="shared" si="32"/>
        <v>-0.80386462010133508</v>
      </c>
      <c r="CP51" s="114">
        <f t="shared" si="33"/>
        <v>-1.459980363767853</v>
      </c>
      <c r="CQ51" s="114">
        <f t="shared" si="43"/>
        <v>-1.3370045850338386</v>
      </c>
      <c r="CR51" s="114">
        <f t="shared" si="44"/>
        <v>-1.3596672224030253</v>
      </c>
      <c r="CS51" s="98" t="str">
        <f t="shared" si="34"/>
        <v>---</v>
      </c>
    </row>
    <row r="52" spans="1:97" x14ac:dyDescent="0.25">
      <c r="A52" s="15" t="s">
        <v>2378</v>
      </c>
      <c r="B52" s="8" t="s">
        <v>96</v>
      </c>
      <c r="C52" s="8">
        <v>291.98</v>
      </c>
      <c r="D52" s="27">
        <v>6.34</v>
      </c>
      <c r="E52" s="16">
        <v>6.4039756224331903</v>
      </c>
      <c r="F52" s="16">
        <v>6.2670695839999997</v>
      </c>
      <c r="G52" s="16">
        <v>6.0398800660000003</v>
      </c>
      <c r="H52" s="16">
        <v>5.8029999999999999</v>
      </c>
      <c r="I52" s="16">
        <v>5.8243</v>
      </c>
      <c r="J52" s="16">
        <v>6.22</v>
      </c>
      <c r="K52" s="16">
        <v>5.97</v>
      </c>
      <c r="L52" s="16"/>
      <c r="M52" s="39">
        <v>6.2512299999999996</v>
      </c>
      <c r="N52" s="16">
        <f t="shared" si="0"/>
        <v>6.1243839191592429</v>
      </c>
      <c r="O52" s="16">
        <f t="shared" si="35"/>
        <v>6.1253918591929262</v>
      </c>
      <c r="P52" s="16">
        <f t="shared" si="1"/>
        <v>6.22</v>
      </c>
      <c r="Q52" s="16" t="s">
        <v>2891</v>
      </c>
      <c r="R52" s="114"/>
      <c r="S52" s="18">
        <v>122.32</v>
      </c>
      <c r="T52" s="16">
        <v>66.97</v>
      </c>
      <c r="U52" s="16">
        <v>118.68</v>
      </c>
      <c r="V52" s="16">
        <v>72.260000000000005</v>
      </c>
      <c r="W52" s="16">
        <v>75.430000000000007</v>
      </c>
      <c r="X52" s="16">
        <v>87.9</v>
      </c>
      <c r="Y52" s="16">
        <v>90</v>
      </c>
      <c r="Z52" s="16"/>
      <c r="AA52" s="39">
        <v>104.157</v>
      </c>
      <c r="AB52" s="16">
        <f t="shared" si="2"/>
        <v>92.214625000000012</v>
      </c>
      <c r="AC52" s="114">
        <f t="shared" si="3"/>
        <v>90.160155615413089</v>
      </c>
      <c r="AD52" s="16">
        <f t="shared" si="4"/>
        <v>88.95</v>
      </c>
      <c r="AE52" s="16" t="s">
        <v>2891</v>
      </c>
      <c r="AF52" s="40"/>
      <c r="AG52" s="19">
        <f t="shared" si="5"/>
        <v>66.97</v>
      </c>
      <c r="AH52" s="18">
        <v>3.1699999999999998E-5</v>
      </c>
      <c r="AI52" s="34">
        <v>9.0310460005083396E-6</v>
      </c>
      <c r="AJ52" s="16">
        <v>7.4131024130091641E-5</v>
      </c>
      <c r="AK52" s="16">
        <v>4.265795188015923E-5</v>
      </c>
      <c r="AL52" s="16">
        <v>1.148153621496881E-4</v>
      </c>
      <c r="AM52" s="16">
        <v>1.1220184543019618E-4</v>
      </c>
      <c r="AN52" s="94"/>
      <c r="AO52" s="34">
        <v>3.8855600000000001E-5</v>
      </c>
      <c r="AP52" s="94">
        <f t="shared" si="6"/>
        <v>6.0484689941520499E-5</v>
      </c>
      <c r="AQ52" s="114">
        <f t="shared" si="7"/>
        <v>4.6257132288701818E-5</v>
      </c>
      <c r="AR52" s="94">
        <f t="shared" si="8"/>
        <v>4.265795188015923E-5</v>
      </c>
      <c r="AS52" s="114" t="s">
        <v>2891</v>
      </c>
      <c r="AT52" s="156"/>
      <c r="AU52" s="18">
        <v>5.9400000000000001E-2</v>
      </c>
      <c r="AV52" s="16">
        <v>3.2245000000000003E-2</v>
      </c>
      <c r="AW52" s="16">
        <v>2.6962024595366899E-2</v>
      </c>
      <c r="AX52" s="16">
        <v>3.32E-2</v>
      </c>
      <c r="AY52" s="16">
        <v>6.9400000000000003E-2</v>
      </c>
      <c r="AZ52" s="16">
        <v>3.3799999999999997E-2</v>
      </c>
      <c r="BA52" s="16">
        <v>4.6699999999999998E-2</v>
      </c>
      <c r="BB52" s="68">
        <v>-6.81</v>
      </c>
      <c r="BC52" s="16">
        <f t="shared" si="36"/>
        <v>4.5222347639006608E-2</v>
      </c>
      <c r="BD52" s="67">
        <v>-6.8</v>
      </c>
      <c r="BE52" s="16">
        <f t="shared" si="37"/>
        <v>4.6275711433479555E-2</v>
      </c>
      <c r="BF52" s="16">
        <v>3.3500000000000002E-2</v>
      </c>
      <c r="BG52" s="16">
        <v>5.1900000000000002E-2</v>
      </c>
      <c r="BH52" s="16">
        <v>3.9399999999999998E-2</v>
      </c>
      <c r="BI52" s="68">
        <v>5.7299999999999996E-7</v>
      </c>
      <c r="BJ52" s="94">
        <f t="shared" si="38"/>
        <v>0.16730453999999997</v>
      </c>
      <c r="BK52" s="68">
        <v>2.2028699999999999E-7</v>
      </c>
      <c r="BL52" s="16">
        <f t="shared" si="39"/>
        <v>6.4319398259999994E-2</v>
      </c>
      <c r="BM52" s="16">
        <f t="shared" si="40"/>
        <v>5.354493013770379E-2</v>
      </c>
      <c r="BN52" s="114">
        <f t="shared" si="41"/>
        <v>4.7408576045699716E-2</v>
      </c>
      <c r="BO52" s="16">
        <f t="shared" si="42"/>
        <v>4.5749029536243081E-2</v>
      </c>
      <c r="BP52" s="114" t="s">
        <v>2891</v>
      </c>
      <c r="BQ52" s="98"/>
      <c r="BR52" s="18">
        <f t="shared" si="9"/>
        <v>-4.4989407377822488</v>
      </c>
      <c r="BS52" s="114">
        <f t="shared" si="10"/>
        <v>-5.044261945595653</v>
      </c>
      <c r="BT52" s="114">
        <f t="shared" si="11"/>
        <v>-4.1300000000000008</v>
      </c>
      <c r="BU52" s="114">
        <f t="shared" si="12"/>
        <v>-4.37</v>
      </c>
      <c r="BV52" s="114">
        <f t="shared" si="13"/>
        <v>-3.9400000000000008</v>
      </c>
      <c r="BW52" s="114">
        <f t="shared" si="14"/>
        <v>-3.9500000000000006</v>
      </c>
      <c r="BX52" s="114" t="str">
        <f t="shared" si="15"/>
        <v>N/A</v>
      </c>
      <c r="BY52" s="114">
        <f t="shared" si="16"/>
        <v>-4.4105463803680172</v>
      </c>
      <c r="BZ52" s="114">
        <f t="shared" si="17"/>
        <v>-4.3348212948208458</v>
      </c>
      <c r="CA52" s="114">
        <f t="shared" si="18"/>
        <v>-4.37</v>
      </c>
      <c r="CB52" s="98" t="str">
        <f t="shared" si="19"/>
        <v>---</v>
      </c>
      <c r="CC52" s="18">
        <f t="shared" si="20"/>
        <v>-1.2262135550188065</v>
      </c>
      <c r="CD52" s="114">
        <f t="shared" si="21"/>
        <v>-1.4915376187266394</v>
      </c>
      <c r="CE52" s="114">
        <f t="shared" si="22"/>
        <v>-1.5692474994667396</v>
      </c>
      <c r="CF52" s="114">
        <f t="shared" si="23"/>
        <v>-1.4788619162959638</v>
      </c>
      <c r="CG52" s="114">
        <f t="shared" si="24"/>
        <v>-1.158640529545145</v>
      </c>
      <c r="CH52" s="114">
        <f t="shared" si="25"/>
        <v>-1.4710832997223453</v>
      </c>
      <c r="CI52" s="114">
        <f t="shared" si="26"/>
        <v>-1.330683119433888</v>
      </c>
      <c r="CJ52" s="114">
        <f t="shared" si="27"/>
        <v>-1.3446468957677244</v>
      </c>
      <c r="CK52" s="114">
        <f t="shared" si="28"/>
        <v>-1.3346468957677247</v>
      </c>
      <c r="CL52" s="114">
        <f t="shared" si="29"/>
        <v>-1.4749551929631548</v>
      </c>
      <c r="CM52" s="114">
        <f t="shared" si="30"/>
        <v>-1.2848326421515421</v>
      </c>
      <c r="CN52" s="114">
        <f t="shared" si="31"/>
        <v>-1.4045037781744258</v>
      </c>
      <c r="CO52" s="114">
        <f t="shared" si="32"/>
        <v>-0.77649227380033436</v>
      </c>
      <c r="CP52" s="114">
        <f t="shared" si="33"/>
        <v>-1.1916580272817443</v>
      </c>
      <c r="CQ52" s="114">
        <f t="shared" si="43"/>
        <v>-1.3241430888654409</v>
      </c>
      <c r="CR52" s="114">
        <f t="shared" si="44"/>
        <v>-1.3396468957677246</v>
      </c>
      <c r="CS52" s="98" t="str">
        <f t="shared" si="34"/>
        <v>---</v>
      </c>
    </row>
    <row r="53" spans="1:97" x14ac:dyDescent="0.25">
      <c r="A53" s="15" t="s">
        <v>2379</v>
      </c>
      <c r="B53" s="8" t="s">
        <v>98</v>
      </c>
      <c r="C53" s="8">
        <v>291.98</v>
      </c>
      <c r="D53" s="27">
        <v>6.34</v>
      </c>
      <c r="E53" s="16">
        <v>6.3395952290112998</v>
      </c>
      <c r="F53" s="16">
        <v>6.2670695839999997</v>
      </c>
      <c r="G53" s="16">
        <v>6.0398800660000003</v>
      </c>
      <c r="H53" s="16">
        <v>5.8029999999999999</v>
      </c>
      <c r="I53" s="16">
        <v>5.8139000000000003</v>
      </c>
      <c r="J53" s="16">
        <v>6.23</v>
      </c>
      <c r="K53" s="16">
        <v>6.27</v>
      </c>
      <c r="L53" s="16">
        <v>5.48</v>
      </c>
      <c r="M53" s="39">
        <v>6.2209000000000003</v>
      </c>
      <c r="N53" s="16">
        <f t="shared" si="0"/>
        <v>6.0804344879011296</v>
      </c>
      <c r="O53" s="16">
        <f t="shared" si="35"/>
        <v>6.1501848969234549</v>
      </c>
      <c r="P53" s="16">
        <f t="shared" si="1"/>
        <v>6.2254500000000004</v>
      </c>
      <c r="Q53" s="16">
        <v>6.3609999999999998</v>
      </c>
      <c r="R53" s="113" t="s">
        <v>3029</v>
      </c>
      <c r="S53" s="18">
        <v>122.32</v>
      </c>
      <c r="T53" s="16">
        <v>66.14</v>
      </c>
      <c r="U53" s="16">
        <v>118.68</v>
      </c>
      <c r="V53" s="16">
        <v>62.92</v>
      </c>
      <c r="W53" s="16">
        <v>96</v>
      </c>
      <c r="X53" s="16">
        <v>93.6</v>
      </c>
      <c r="Y53" s="16">
        <v>93.6</v>
      </c>
      <c r="Z53" s="16">
        <v>93.4</v>
      </c>
      <c r="AA53" s="39">
        <v>107.696</v>
      </c>
      <c r="AB53" s="16">
        <f t="shared" si="2"/>
        <v>94.928444444444438</v>
      </c>
      <c r="AC53" s="114">
        <f t="shared" si="3"/>
        <v>92.813427394888976</v>
      </c>
      <c r="AD53" s="16">
        <f t="shared" si="4"/>
        <v>93.6</v>
      </c>
      <c r="AE53" s="16">
        <v>65.950000000000045</v>
      </c>
      <c r="AF53" s="149" t="s">
        <v>2329</v>
      </c>
      <c r="AG53" s="19">
        <f t="shared" si="5"/>
        <v>65.950000000000045</v>
      </c>
      <c r="AH53" s="18">
        <v>3.2400000000000001E-5</v>
      </c>
      <c r="AI53" s="34">
        <v>1.7702725037711199E-5</v>
      </c>
      <c r="AJ53" s="16">
        <v>5.6234132519034887E-5</v>
      </c>
      <c r="AK53" s="16">
        <v>4.265795188015923E-5</v>
      </c>
      <c r="AL53" s="16">
        <v>4.6773514128719762E-5</v>
      </c>
      <c r="AM53" s="16">
        <v>2.5703957827688621E-5</v>
      </c>
      <c r="AN53" s="94">
        <v>7.6299999999999998E-5</v>
      </c>
      <c r="AO53" s="34">
        <v>2.4144499999999999E-5</v>
      </c>
      <c r="AP53" s="94">
        <f t="shared" si="6"/>
        <v>4.0239597674164207E-5</v>
      </c>
      <c r="AQ53" s="114">
        <f t="shared" si="7"/>
        <v>3.6348876009704404E-5</v>
      </c>
      <c r="AR53" s="94">
        <f t="shared" si="8"/>
        <v>3.7528975940079616E-5</v>
      </c>
      <c r="AS53" s="114" t="s">
        <v>2891</v>
      </c>
      <c r="AT53" s="156"/>
      <c r="AU53" s="18">
        <v>7.8270000000000006E-2</v>
      </c>
      <c r="AV53" s="16">
        <v>3.2245000000000003E-2</v>
      </c>
      <c r="AW53" s="16">
        <v>4.1429800742184997E-2</v>
      </c>
      <c r="AX53" s="16">
        <v>6.7199999999999996E-2</v>
      </c>
      <c r="AY53" s="16">
        <v>6.9400000000000003E-2</v>
      </c>
      <c r="AZ53" s="16">
        <v>6.7599999999999993E-2</v>
      </c>
      <c r="BA53" s="16">
        <v>3.78E-2</v>
      </c>
      <c r="BB53" s="68">
        <v>-6.81</v>
      </c>
      <c r="BC53" s="16">
        <f t="shared" si="36"/>
        <v>4.5222347639006608E-2</v>
      </c>
      <c r="BD53" s="67">
        <v>-6.7</v>
      </c>
      <c r="BE53" s="16">
        <f t="shared" si="37"/>
        <v>5.8257669072461243E-2</v>
      </c>
      <c r="BF53" s="16">
        <v>3.0599999999999999E-2</v>
      </c>
      <c r="BG53" s="16">
        <v>5.4399999999999997E-2</v>
      </c>
      <c r="BH53" s="16">
        <v>3.5099999999999999E-2</v>
      </c>
      <c r="BI53" s="68">
        <v>7.8000000000000005E-7</v>
      </c>
      <c r="BJ53" s="94">
        <f t="shared" si="38"/>
        <v>0.22774440000000001</v>
      </c>
      <c r="BK53" s="68">
        <v>1.4245599999999999E-7</v>
      </c>
      <c r="BL53" s="16">
        <f t="shared" si="39"/>
        <v>4.1594302879999996E-2</v>
      </c>
      <c r="BM53" s="16">
        <f t="shared" si="40"/>
        <v>6.334739430954664E-2</v>
      </c>
      <c r="BN53" s="114">
        <f t="shared" si="41"/>
        <v>5.4051895575044473E-2</v>
      </c>
      <c r="BO53" s="16">
        <f t="shared" si="42"/>
        <v>4.9811173819503299E-2</v>
      </c>
      <c r="BP53" s="114" t="s">
        <v>2891</v>
      </c>
      <c r="BQ53" s="98"/>
      <c r="BR53" s="18">
        <f t="shared" si="9"/>
        <v>-4.489454989793388</v>
      </c>
      <c r="BS53" s="114">
        <f t="shared" si="10"/>
        <v>-4.751959876138268</v>
      </c>
      <c r="BT53" s="114">
        <f t="shared" si="11"/>
        <v>-4.25</v>
      </c>
      <c r="BU53" s="114">
        <f t="shared" si="12"/>
        <v>-4.37</v>
      </c>
      <c r="BV53" s="114">
        <f t="shared" si="13"/>
        <v>-4.330000000000001</v>
      </c>
      <c r="BW53" s="114">
        <f t="shared" si="14"/>
        <v>-4.59</v>
      </c>
      <c r="BX53" s="114">
        <f t="shared" si="15"/>
        <v>-4.1174754620451193</v>
      </c>
      <c r="BY53" s="114">
        <f t="shared" si="16"/>
        <v>-4.6171817838229368</v>
      </c>
      <c r="BZ53" s="114">
        <f t="shared" si="17"/>
        <v>-4.4395090139749644</v>
      </c>
      <c r="CA53" s="114">
        <f t="shared" si="18"/>
        <v>-4.429727494896694</v>
      </c>
      <c r="CB53" s="98" t="str">
        <f t="shared" si="19"/>
        <v>---</v>
      </c>
      <c r="CC53" s="18">
        <f t="shared" si="20"/>
        <v>-1.1064046661801168</v>
      </c>
      <c r="CD53" s="114">
        <f t="shared" si="21"/>
        <v>-1.4915376187266394</v>
      </c>
      <c r="CE53" s="114">
        <f t="shared" si="22"/>
        <v>-1.382687155448451</v>
      </c>
      <c r="CF53" s="114">
        <f t="shared" si="23"/>
        <v>-1.1726307269461749</v>
      </c>
      <c r="CG53" s="114">
        <f t="shared" si="24"/>
        <v>-1.158640529545145</v>
      </c>
      <c r="CH53" s="114">
        <f t="shared" si="25"/>
        <v>-1.1700533040583641</v>
      </c>
      <c r="CI53" s="114">
        <f t="shared" si="26"/>
        <v>-1.4225082001627747</v>
      </c>
      <c r="CJ53" s="114">
        <f t="shared" si="27"/>
        <v>-1.3446468957677244</v>
      </c>
      <c r="CK53" s="114">
        <f t="shared" si="28"/>
        <v>-1.234646895767725</v>
      </c>
      <c r="CL53" s="114">
        <f t="shared" si="29"/>
        <v>-1.5142785735184201</v>
      </c>
      <c r="CM53" s="114">
        <f t="shared" si="30"/>
        <v>-1.2644011003018201</v>
      </c>
      <c r="CN53" s="114">
        <f t="shared" si="31"/>
        <v>-1.4546928835341759</v>
      </c>
      <c r="CO53" s="114">
        <f t="shared" si="32"/>
        <v>-0.64255229307724382</v>
      </c>
      <c r="CP53" s="114">
        <f t="shared" si="33"/>
        <v>-1.3809661500755881</v>
      </c>
      <c r="CQ53" s="114">
        <f t="shared" si="43"/>
        <v>-1.2671890709364539</v>
      </c>
      <c r="CR53" s="114">
        <f t="shared" si="44"/>
        <v>-1.3045239980347723</v>
      </c>
      <c r="CS53" s="98" t="str">
        <f t="shared" si="34"/>
        <v>---</v>
      </c>
    </row>
    <row r="54" spans="1:97" x14ac:dyDescent="0.25">
      <c r="A54" s="15" t="s">
        <v>2380</v>
      </c>
      <c r="B54" s="8" t="s">
        <v>100</v>
      </c>
      <c r="C54" s="8">
        <v>291.98</v>
      </c>
      <c r="D54" s="27">
        <v>6.34</v>
      </c>
      <c r="E54" s="16">
        <v>6.4619019347032802</v>
      </c>
      <c r="F54" s="16">
        <v>6.2670695839999997</v>
      </c>
      <c r="G54" s="16">
        <v>6.0398800660000003</v>
      </c>
      <c r="H54" s="16">
        <v>5.8029999999999999</v>
      </c>
      <c r="I54" s="16">
        <v>5.8920000000000003</v>
      </c>
      <c r="J54" s="16">
        <v>6.22</v>
      </c>
      <c r="K54" s="16">
        <v>5.96</v>
      </c>
      <c r="L54" s="16"/>
      <c r="M54" s="39">
        <v>6.2157799999999996</v>
      </c>
      <c r="N54" s="16">
        <f t="shared" si="0"/>
        <v>6.1332923983003651</v>
      </c>
      <c r="O54" s="16">
        <f t="shared" si="35"/>
        <v>6.1354662829692028</v>
      </c>
      <c r="P54" s="16">
        <f t="shared" si="1"/>
        <v>6.2157799999999996</v>
      </c>
      <c r="Q54" s="16" t="s">
        <v>2891</v>
      </c>
      <c r="R54" s="114"/>
      <c r="S54" s="18">
        <v>122.32</v>
      </c>
      <c r="T54" s="16">
        <v>82.95</v>
      </c>
      <c r="U54" s="16">
        <v>118.68</v>
      </c>
      <c r="V54" s="16">
        <v>79.599999999999994</v>
      </c>
      <c r="W54" s="16">
        <v>75.430000000000007</v>
      </c>
      <c r="X54" s="16">
        <v>88.1</v>
      </c>
      <c r="Y54" s="16">
        <v>90</v>
      </c>
      <c r="Z54" s="16"/>
      <c r="AA54" s="39">
        <v>125.85599999999999</v>
      </c>
      <c r="AB54" s="16">
        <f t="shared" si="2"/>
        <v>97.86699999999999</v>
      </c>
      <c r="AC54" s="114">
        <f t="shared" si="3"/>
        <v>96.001963318174262</v>
      </c>
      <c r="AD54" s="16">
        <f t="shared" si="4"/>
        <v>89.05</v>
      </c>
      <c r="AE54" s="16" t="s">
        <v>2891</v>
      </c>
      <c r="AF54" s="40"/>
      <c r="AG54" s="19">
        <f t="shared" si="5"/>
        <v>82.95</v>
      </c>
      <c r="AH54" s="18">
        <v>2.19E-5</v>
      </c>
      <c r="AI54" s="34">
        <v>8.3310636415220098E-6</v>
      </c>
      <c r="AJ54" s="16">
        <v>8.912509381337452E-5</v>
      </c>
      <c r="AK54" s="16">
        <v>4.265795188015923E-5</v>
      </c>
      <c r="AL54" s="16">
        <v>7.9432823472428153E-5</v>
      </c>
      <c r="AM54" s="16">
        <v>1.1220184543019618E-4</v>
      </c>
      <c r="AN54" s="94"/>
      <c r="AO54" s="34">
        <v>4.2286600000000003E-5</v>
      </c>
      <c r="AP54" s="94">
        <f t="shared" si="6"/>
        <v>5.6562196891097147E-5</v>
      </c>
      <c r="AQ54" s="114">
        <f t="shared" si="7"/>
        <v>4.276117390670036E-5</v>
      </c>
      <c r="AR54" s="94">
        <f t="shared" si="8"/>
        <v>4.265795188015923E-5</v>
      </c>
      <c r="AS54" s="114" t="s">
        <v>2891</v>
      </c>
      <c r="AT54" s="156"/>
      <c r="AU54" s="18">
        <v>4.2340000000000003E-2</v>
      </c>
      <c r="AV54" s="16">
        <v>3.2245000000000003E-2</v>
      </c>
      <c r="AW54" s="16">
        <v>1.7796720015280699E-2</v>
      </c>
      <c r="AX54" s="16">
        <v>6.7100000000000007E-2</v>
      </c>
      <c r="AY54" s="16">
        <v>6.9400000000000003E-2</v>
      </c>
      <c r="AZ54" s="16">
        <v>5.7799999999999997E-2</v>
      </c>
      <c r="BA54" s="16">
        <v>6.8599999999999994E-2</v>
      </c>
      <c r="BB54" s="68">
        <v>-6.81</v>
      </c>
      <c r="BC54" s="16">
        <f t="shared" si="36"/>
        <v>4.5222347639006608E-2</v>
      </c>
      <c r="BD54" s="67">
        <v>-6.94</v>
      </c>
      <c r="BE54" s="16">
        <f t="shared" si="37"/>
        <v>3.3523789440465884E-2</v>
      </c>
      <c r="BF54" s="16">
        <v>3.4299999999999997E-2</v>
      </c>
      <c r="BG54" s="16">
        <v>5.4399999999999997E-2</v>
      </c>
      <c r="BH54" s="16">
        <v>3.9399999999999998E-2</v>
      </c>
      <c r="BI54" s="68">
        <v>9.9199999999999999E-7</v>
      </c>
      <c r="BJ54" s="94">
        <f t="shared" si="38"/>
        <v>0.28964415999999998</v>
      </c>
      <c r="BK54" s="68">
        <v>2.2398800000000001E-7</v>
      </c>
      <c r="BL54" s="16">
        <f t="shared" si="39"/>
        <v>6.5400016239999997E-2</v>
      </c>
      <c r="BM54" s="16">
        <f t="shared" si="40"/>
        <v>6.5512288095339516E-2</v>
      </c>
      <c r="BN54" s="114">
        <f t="shared" si="41"/>
        <v>5.1594309216245964E-2</v>
      </c>
      <c r="BO54" s="16">
        <f t="shared" si="42"/>
        <v>4.9811173819503299E-2</v>
      </c>
      <c r="BP54" s="114" t="s">
        <v>2891</v>
      </c>
      <c r="BQ54" s="98"/>
      <c r="BR54" s="18">
        <f t="shared" si="9"/>
        <v>-4.6595558851598815</v>
      </c>
      <c r="BS54" s="114">
        <f t="shared" si="10"/>
        <v>-5.0792995479143963</v>
      </c>
      <c r="BT54" s="114">
        <f t="shared" si="11"/>
        <v>-4.05</v>
      </c>
      <c r="BU54" s="114">
        <f t="shared" si="12"/>
        <v>-4.37</v>
      </c>
      <c r="BV54" s="114">
        <f t="shared" si="13"/>
        <v>-4.0999999999999996</v>
      </c>
      <c r="BW54" s="114">
        <f t="shared" si="14"/>
        <v>-3.9500000000000006</v>
      </c>
      <c r="BX54" s="114" t="str">
        <f t="shared" si="15"/>
        <v>N/A</v>
      </c>
      <c r="BY54" s="114">
        <f t="shared" si="16"/>
        <v>-4.3737972323418441</v>
      </c>
      <c r="BZ54" s="114">
        <f t="shared" si="17"/>
        <v>-4.3689503807737315</v>
      </c>
      <c r="CA54" s="114">
        <f t="shared" si="18"/>
        <v>-4.37</v>
      </c>
      <c r="CB54" s="98" t="str">
        <f t="shared" si="19"/>
        <v>---</v>
      </c>
      <c r="CC54" s="18">
        <f t="shared" si="20"/>
        <v>-1.3732491463166068</v>
      </c>
      <c r="CD54" s="114">
        <f t="shared" si="21"/>
        <v>-1.4915376187266394</v>
      </c>
      <c r="CE54" s="114">
        <f t="shared" si="22"/>
        <v>-1.7496600319902065</v>
      </c>
      <c r="CF54" s="114">
        <f t="shared" si="23"/>
        <v>-1.1732774798310079</v>
      </c>
      <c r="CG54" s="114">
        <f t="shared" si="24"/>
        <v>-1.158640529545145</v>
      </c>
      <c r="CH54" s="114">
        <f t="shared" si="25"/>
        <v>-1.238072161579471</v>
      </c>
      <c r="CI54" s="114">
        <f t="shared" si="26"/>
        <v>-1.1636758842932484</v>
      </c>
      <c r="CJ54" s="114">
        <f t="shared" si="27"/>
        <v>-1.3446468957677244</v>
      </c>
      <c r="CK54" s="114">
        <f t="shared" si="28"/>
        <v>-1.4746468957677255</v>
      </c>
      <c r="CL54" s="114">
        <f t="shared" si="29"/>
        <v>-1.4647058799572295</v>
      </c>
      <c r="CM54" s="114">
        <f t="shared" si="30"/>
        <v>-1.2644011003018201</v>
      </c>
      <c r="CN54" s="114">
        <f t="shared" si="31"/>
        <v>-1.4045037781744258</v>
      </c>
      <c r="CO54" s="114">
        <f t="shared" si="32"/>
        <v>-0.5381352236135456</v>
      </c>
      <c r="CP54" s="114">
        <f t="shared" si="33"/>
        <v>-1.1844221438325904</v>
      </c>
      <c r="CQ54" s="114">
        <f t="shared" si="43"/>
        <v>-1.2873981978355273</v>
      </c>
      <c r="CR54" s="114">
        <f t="shared" si="44"/>
        <v>-1.3045239980347723</v>
      </c>
      <c r="CS54" s="98" t="str">
        <f t="shared" si="34"/>
        <v>---</v>
      </c>
    </row>
    <row r="55" spans="1:97" x14ac:dyDescent="0.25">
      <c r="A55" s="15" t="s">
        <v>2381</v>
      </c>
      <c r="B55" s="8" t="s">
        <v>102</v>
      </c>
      <c r="C55" s="8">
        <v>291.98</v>
      </c>
      <c r="D55" s="27">
        <v>6.34</v>
      </c>
      <c r="E55" s="16">
        <v>6.4038878628441003</v>
      </c>
      <c r="F55" s="16">
        <v>6.2670695839999997</v>
      </c>
      <c r="G55" s="16">
        <v>6.0398800660000003</v>
      </c>
      <c r="H55" s="16">
        <v>5.8029999999999999</v>
      </c>
      <c r="I55" s="16">
        <v>5.9180999999999999</v>
      </c>
      <c r="J55" s="16">
        <v>6.23</v>
      </c>
      <c r="K55" s="16">
        <v>5.97</v>
      </c>
      <c r="L55" s="16"/>
      <c r="M55" s="39">
        <v>6.1598800000000002</v>
      </c>
      <c r="N55" s="16">
        <f t="shared" si="0"/>
        <v>6.1257575014271231</v>
      </c>
      <c r="O55" s="16">
        <f t="shared" si="35"/>
        <v>6.1208363788752838</v>
      </c>
      <c r="P55" s="16">
        <f t="shared" si="1"/>
        <v>6.1598800000000002</v>
      </c>
      <c r="Q55" s="16" t="s">
        <v>2891</v>
      </c>
      <c r="R55" s="114"/>
      <c r="S55" s="18">
        <v>122.32</v>
      </c>
      <c r="T55" s="16">
        <v>86.29</v>
      </c>
      <c r="U55" s="16">
        <v>118.68</v>
      </c>
      <c r="V55" s="16">
        <v>76.3</v>
      </c>
      <c r="W55" s="16">
        <v>75.430000000000007</v>
      </c>
      <c r="X55" s="16">
        <v>88.3</v>
      </c>
      <c r="Y55" s="16">
        <v>90</v>
      </c>
      <c r="Z55" s="16"/>
      <c r="AA55" s="39">
        <v>105.869</v>
      </c>
      <c r="AB55" s="16">
        <f t="shared" si="2"/>
        <v>95.39862500000001</v>
      </c>
      <c r="AC55" s="114">
        <f t="shared" si="3"/>
        <v>93.941938702448141</v>
      </c>
      <c r="AD55" s="16">
        <f t="shared" si="4"/>
        <v>89.15</v>
      </c>
      <c r="AE55" s="16" t="s">
        <v>2891</v>
      </c>
      <c r="AF55" s="40"/>
      <c r="AG55" s="19">
        <f t="shared" si="5"/>
        <v>86.29</v>
      </c>
      <c r="AH55" s="18">
        <v>2.02E-5</v>
      </c>
      <c r="AI55" s="34">
        <v>7.7477710937856796E-6</v>
      </c>
      <c r="AJ55" s="16">
        <v>1.0964781961431837E-4</v>
      </c>
      <c r="AK55" s="16">
        <v>4.265795188015923E-5</v>
      </c>
      <c r="AL55" s="16">
        <v>1.7782794100389203E-4</v>
      </c>
      <c r="AM55" s="16">
        <v>1.1220184543019618E-4</v>
      </c>
      <c r="AN55" s="94"/>
      <c r="AO55" s="34">
        <v>3.3161799999999998E-5</v>
      </c>
      <c r="AP55" s="94">
        <f t="shared" si="6"/>
        <v>7.1920732717478789E-5</v>
      </c>
      <c r="AQ55" s="114">
        <f t="shared" si="7"/>
        <v>4.6699202471587058E-5</v>
      </c>
      <c r="AR55" s="94">
        <f t="shared" si="8"/>
        <v>4.265795188015923E-5</v>
      </c>
      <c r="AS55" s="114" t="s">
        <v>2891</v>
      </c>
      <c r="AT55" s="156"/>
      <c r="AU55" s="18">
        <v>3.9449999999999999E-2</v>
      </c>
      <c r="AV55" s="16">
        <v>3.2245000000000003E-2</v>
      </c>
      <c r="AW55" s="16">
        <v>2.22736913956035E-2</v>
      </c>
      <c r="AX55" s="16">
        <v>6.2199999999999998E-2</v>
      </c>
      <c r="AY55" s="16">
        <v>6.9400000000000003E-2</v>
      </c>
      <c r="AZ55" s="16">
        <v>7.0499999999999993E-2</v>
      </c>
      <c r="BA55" s="16">
        <v>4.3799999999999999E-2</v>
      </c>
      <c r="BB55" s="68">
        <v>-6.81</v>
      </c>
      <c r="BC55" s="16">
        <f t="shared" si="36"/>
        <v>4.5222347639006608E-2</v>
      </c>
      <c r="BD55" s="67">
        <v>-7.08</v>
      </c>
      <c r="BE55" s="16">
        <f t="shared" si="37"/>
        <v>2.4285838588655708E-2</v>
      </c>
      <c r="BF55" s="16">
        <v>3.2800000000000003E-2</v>
      </c>
      <c r="BG55" s="16">
        <v>5.3100000000000001E-2</v>
      </c>
      <c r="BH55" s="16">
        <v>3.85E-2</v>
      </c>
      <c r="BI55" s="68">
        <v>5.3799999999999997E-7</v>
      </c>
      <c r="BJ55" s="94">
        <f t="shared" si="38"/>
        <v>0.15708523999999999</v>
      </c>
      <c r="BK55" s="68">
        <v>1.18759E-7</v>
      </c>
      <c r="BL55" s="16">
        <f t="shared" si="39"/>
        <v>3.4675252820000002E-2</v>
      </c>
      <c r="BM55" s="16">
        <f t="shared" si="40"/>
        <v>5.182409788880471E-2</v>
      </c>
      <c r="BN55" s="114">
        <f t="shared" si="41"/>
        <v>4.5262987301483509E-2</v>
      </c>
      <c r="BO55" s="16">
        <f t="shared" si="42"/>
        <v>4.1624999999999995E-2</v>
      </c>
      <c r="BP55" s="114" t="s">
        <v>2891</v>
      </c>
      <c r="BQ55" s="98"/>
      <c r="BR55" s="18">
        <f t="shared" si="9"/>
        <v>-4.6946486305533766</v>
      </c>
      <c r="BS55" s="114">
        <f t="shared" si="10"/>
        <v>-5.1108232188995322</v>
      </c>
      <c r="BT55" s="114">
        <f t="shared" si="11"/>
        <v>-3.9600000000000004</v>
      </c>
      <c r="BU55" s="114">
        <f t="shared" si="12"/>
        <v>-4.37</v>
      </c>
      <c r="BV55" s="114">
        <f t="shared" si="13"/>
        <v>-3.7500000000000004</v>
      </c>
      <c r="BW55" s="114">
        <f t="shared" si="14"/>
        <v>-3.9500000000000006</v>
      </c>
      <c r="BX55" s="114" t="str">
        <f t="shared" si="15"/>
        <v>N/A</v>
      </c>
      <c r="BY55" s="114">
        <f t="shared" si="16"/>
        <v>-4.4793619042722117</v>
      </c>
      <c r="BZ55" s="114">
        <f t="shared" si="17"/>
        <v>-4.3306905362464452</v>
      </c>
      <c r="CA55" s="114">
        <f t="shared" si="18"/>
        <v>-4.37</v>
      </c>
      <c r="CB55" s="98" t="str">
        <f t="shared" si="19"/>
        <v>---</v>
      </c>
      <c r="CC55" s="18">
        <f t="shared" si="20"/>
        <v>-1.4039529924545608</v>
      </c>
      <c r="CD55" s="114">
        <f t="shared" si="21"/>
        <v>-1.4915376187266394</v>
      </c>
      <c r="CE55" s="114">
        <f t="shared" si="22"/>
        <v>-1.6522078018303819</v>
      </c>
      <c r="CF55" s="114">
        <f t="shared" si="23"/>
        <v>-1.2062096153091812</v>
      </c>
      <c r="CG55" s="114">
        <f t="shared" si="24"/>
        <v>-1.158640529545145</v>
      </c>
      <c r="CH55" s="114">
        <f t="shared" si="25"/>
        <v>-1.1518108830086013</v>
      </c>
      <c r="CI55" s="114">
        <f t="shared" si="26"/>
        <v>-1.3585258894959005</v>
      </c>
      <c r="CJ55" s="114">
        <f t="shared" si="27"/>
        <v>-1.3446468957677244</v>
      </c>
      <c r="CK55" s="114">
        <f t="shared" si="28"/>
        <v>-1.6146468957677256</v>
      </c>
      <c r="CL55" s="114">
        <f t="shared" si="29"/>
        <v>-1.4841261562883208</v>
      </c>
      <c r="CM55" s="114">
        <f t="shared" si="30"/>
        <v>-1.274905478918531</v>
      </c>
      <c r="CN55" s="114">
        <f t="shared" si="31"/>
        <v>-1.4145392704914994</v>
      </c>
      <c r="CO55" s="114">
        <f t="shared" si="32"/>
        <v>-0.80386462010133508</v>
      </c>
      <c r="CP55" s="114">
        <f t="shared" si="33"/>
        <v>-1.459980363767853</v>
      </c>
      <c r="CQ55" s="114">
        <f t="shared" si="43"/>
        <v>-1.3442567865338144</v>
      </c>
      <c r="CR55" s="114">
        <f t="shared" si="44"/>
        <v>-1.3812394409752307</v>
      </c>
      <c r="CS55" s="98" t="str">
        <f t="shared" si="34"/>
        <v>---</v>
      </c>
    </row>
    <row r="56" spans="1:97" x14ac:dyDescent="0.25">
      <c r="A56" s="15" t="s">
        <v>2382</v>
      </c>
      <c r="B56" s="8" t="s">
        <v>104</v>
      </c>
      <c r="C56" s="8">
        <v>291.98</v>
      </c>
      <c r="D56" s="27">
        <v>6.34</v>
      </c>
      <c r="E56" s="16">
        <v>6.3071444102646801</v>
      </c>
      <c r="F56" s="16">
        <v>6.2670695839999997</v>
      </c>
      <c r="G56" s="16">
        <v>6.0398800660000003</v>
      </c>
      <c r="H56" s="16">
        <v>5.8029999999999999</v>
      </c>
      <c r="I56" s="16">
        <v>5.9414999999999996</v>
      </c>
      <c r="J56" s="16">
        <v>6.24</v>
      </c>
      <c r="K56" s="16">
        <v>6.26</v>
      </c>
      <c r="L56" s="16">
        <v>5.25</v>
      </c>
      <c r="M56" s="39">
        <v>6.2062200000000001</v>
      </c>
      <c r="N56" s="16">
        <f t="shared" si="0"/>
        <v>6.0654814060264686</v>
      </c>
      <c r="O56" s="16">
        <f t="shared" si="35"/>
        <v>6.1465699259036839</v>
      </c>
      <c r="P56" s="16">
        <f t="shared" si="1"/>
        <v>6.2231100000000001</v>
      </c>
      <c r="Q56" s="16">
        <v>5.62</v>
      </c>
      <c r="R56" s="113" t="s">
        <v>2904</v>
      </c>
      <c r="S56" s="18">
        <v>122.32</v>
      </c>
      <c r="T56" s="16">
        <v>105.67</v>
      </c>
      <c r="U56" s="16">
        <v>118.68</v>
      </c>
      <c r="V56" s="16">
        <v>98.35</v>
      </c>
      <c r="W56" s="16">
        <v>96.67</v>
      </c>
      <c r="X56" s="16">
        <v>93.2</v>
      </c>
      <c r="Y56" s="16">
        <v>93.6</v>
      </c>
      <c r="Z56" s="16">
        <v>104</v>
      </c>
      <c r="AA56" s="39">
        <v>109.482</v>
      </c>
      <c r="AB56" s="16">
        <f t="shared" si="2"/>
        <v>104.66355555555555</v>
      </c>
      <c r="AC56" s="114">
        <f t="shared" si="3"/>
        <v>104.20402962428899</v>
      </c>
      <c r="AD56" s="16">
        <f t="shared" si="4"/>
        <v>104</v>
      </c>
      <c r="AE56" s="16">
        <v>87</v>
      </c>
      <c r="AF56" s="149" t="s">
        <v>2947</v>
      </c>
      <c r="AG56" s="19">
        <f t="shared" si="5"/>
        <v>87</v>
      </c>
      <c r="AH56" s="18">
        <v>1.9899999999999999E-5</v>
      </c>
      <c r="AI56" s="34">
        <v>1.2274382813971799E-5</v>
      </c>
      <c r="AJ56" s="16">
        <v>6.9183097091893571E-5</v>
      </c>
      <c r="AK56" s="16">
        <v>4.265795188015923E-5</v>
      </c>
      <c r="AL56" s="16">
        <v>2.8840315031266029E-5</v>
      </c>
      <c r="AM56" s="16">
        <v>2.9512092266663827E-5</v>
      </c>
      <c r="AN56" s="94">
        <v>7.9400000000000006E-5</v>
      </c>
      <c r="AO56" s="34">
        <v>2.69494E-5</v>
      </c>
      <c r="AP56" s="94">
        <f t="shared" si="6"/>
        <v>3.858965488549431E-5</v>
      </c>
      <c r="AQ56" s="114">
        <f t="shared" si="7"/>
        <v>3.2717325361474923E-5</v>
      </c>
      <c r="AR56" s="94">
        <f t="shared" si="8"/>
        <v>2.9176203648964926E-5</v>
      </c>
      <c r="AS56" s="114">
        <v>2.5372416341833036E-5</v>
      </c>
      <c r="AT56" s="156" t="s">
        <v>2914</v>
      </c>
      <c r="AU56" s="18">
        <v>6.6790000000000002E-2</v>
      </c>
      <c r="AV56" s="16">
        <v>3.2245000000000003E-2</v>
      </c>
      <c r="AW56" s="16">
        <v>3.7599724134782603E-2</v>
      </c>
      <c r="AX56" s="16">
        <v>1.9900000000000001E-2</v>
      </c>
      <c r="AY56" s="16">
        <v>6.9400000000000003E-2</v>
      </c>
      <c r="AZ56" s="16">
        <v>1.1299999999999999E-2</v>
      </c>
      <c r="BA56" s="16">
        <v>1.5599999999999999E-2</v>
      </c>
      <c r="BB56" s="68">
        <v>-6.81</v>
      </c>
      <c r="BC56" s="16">
        <f t="shared" si="36"/>
        <v>4.5222347639006608E-2</v>
      </c>
      <c r="BD56" s="67">
        <v>-7.04</v>
      </c>
      <c r="BE56" s="16">
        <f t="shared" si="37"/>
        <v>2.6628892487513846E-2</v>
      </c>
      <c r="BF56" s="16">
        <v>3.2800000000000003E-2</v>
      </c>
      <c r="BG56" s="16">
        <v>5.5599999999999997E-2</v>
      </c>
      <c r="BH56" s="16">
        <v>3.4299999999999997E-2</v>
      </c>
      <c r="BI56" s="68">
        <v>9.2099999999999995E-7</v>
      </c>
      <c r="BJ56" s="94">
        <f t="shared" si="38"/>
        <v>0.26891357999999999</v>
      </c>
      <c r="BK56" s="68">
        <v>1.4159199999999999E-7</v>
      </c>
      <c r="BL56" s="16">
        <f t="shared" si="39"/>
        <v>4.1342032159999993E-2</v>
      </c>
      <c r="BM56" s="16">
        <f t="shared" si="40"/>
        <v>5.4117255458664491E-2</v>
      </c>
      <c r="BN56" s="114">
        <f t="shared" si="41"/>
        <v>3.8634966694419057E-2</v>
      </c>
      <c r="BO56" s="16">
        <f t="shared" si="42"/>
        <v>3.59498620673913E-2</v>
      </c>
      <c r="BP56" s="114">
        <v>6.2864046597783871E-2</v>
      </c>
      <c r="BQ56" s="156" t="s">
        <v>3919</v>
      </c>
      <c r="BR56" s="18">
        <f t="shared" si="9"/>
        <v>-4.7011469235902936</v>
      </c>
      <c r="BS56" s="114">
        <f t="shared" si="10"/>
        <v>-4.9110003360461434</v>
      </c>
      <c r="BT56" s="114">
        <f t="shared" si="11"/>
        <v>-4.16</v>
      </c>
      <c r="BU56" s="114">
        <f t="shared" si="12"/>
        <v>-4.37</v>
      </c>
      <c r="BV56" s="114">
        <f t="shared" si="13"/>
        <v>-4.54</v>
      </c>
      <c r="BW56" s="114">
        <f t="shared" si="14"/>
        <v>-4.53</v>
      </c>
      <c r="BX56" s="114">
        <f t="shared" si="15"/>
        <v>-4.1001794975729036</v>
      </c>
      <c r="BY56" s="114">
        <f t="shared" si="16"/>
        <v>-4.5694508994787215</v>
      </c>
      <c r="BZ56" s="114">
        <f t="shared" si="17"/>
        <v>-4.4852222070860082</v>
      </c>
      <c r="CA56" s="114">
        <f t="shared" si="18"/>
        <v>-4.5350000000000001</v>
      </c>
      <c r="CB56" s="98">
        <f t="shared" si="19"/>
        <v>-4.5956381707777609</v>
      </c>
      <c r="CC56" s="18">
        <f t="shared" si="20"/>
        <v>-1.1752885565352658</v>
      </c>
      <c r="CD56" s="114">
        <f t="shared" si="21"/>
        <v>-1.4915376187266394</v>
      </c>
      <c r="CE56" s="114">
        <f t="shared" si="22"/>
        <v>-1.4248153414335403</v>
      </c>
      <c r="CF56" s="114">
        <f t="shared" si="23"/>
        <v>-1.7011469235902934</v>
      </c>
      <c r="CG56" s="114">
        <f t="shared" si="24"/>
        <v>-1.158640529545145</v>
      </c>
      <c r="CH56" s="114">
        <f t="shared" si="25"/>
        <v>-1.9469215565165803</v>
      </c>
      <c r="CI56" s="114">
        <f t="shared" si="26"/>
        <v>-1.8068754016455384</v>
      </c>
      <c r="CJ56" s="114">
        <f t="shared" si="27"/>
        <v>-1.3446468957677244</v>
      </c>
      <c r="CK56" s="114">
        <f t="shared" si="28"/>
        <v>-1.5746468957677244</v>
      </c>
      <c r="CL56" s="114">
        <f t="shared" si="29"/>
        <v>-1.4841261562883208</v>
      </c>
      <c r="CM56" s="114">
        <f t="shared" si="30"/>
        <v>-1.2549252084179425</v>
      </c>
      <c r="CN56" s="114">
        <f t="shared" si="31"/>
        <v>-1.4647058799572295</v>
      </c>
      <c r="CO56" s="114">
        <f t="shared" si="32"/>
        <v>-0.57038726557087538</v>
      </c>
      <c r="CP56" s="114">
        <f t="shared" si="33"/>
        <v>-1.3836081795185262</v>
      </c>
      <c r="CQ56" s="114">
        <f t="shared" si="43"/>
        <v>-1.4130194578058102</v>
      </c>
      <c r="CR56" s="114">
        <f t="shared" si="44"/>
        <v>-1.444760610695385</v>
      </c>
      <c r="CS56" s="98">
        <f t="shared" si="34"/>
        <v>-1.2015976666126824</v>
      </c>
    </row>
    <row r="57" spans="1:97" x14ac:dyDescent="0.25">
      <c r="A57" s="15" t="s">
        <v>2383</v>
      </c>
      <c r="B57" s="8" t="s">
        <v>106</v>
      </c>
      <c r="C57" s="8">
        <v>291.98</v>
      </c>
      <c r="D57" s="27">
        <v>6.34</v>
      </c>
      <c r="E57" s="16">
        <v>6.3716657201831302</v>
      </c>
      <c r="F57" s="16">
        <v>6.2670695839999997</v>
      </c>
      <c r="G57" s="16">
        <v>6.0398800660000003</v>
      </c>
      <c r="H57" s="16">
        <v>5.8029999999999999</v>
      </c>
      <c r="I57" s="16">
        <v>5.7896999999999998</v>
      </c>
      <c r="J57" s="16">
        <v>6.23</v>
      </c>
      <c r="K57" s="16">
        <v>5.95</v>
      </c>
      <c r="L57" s="16"/>
      <c r="M57" s="39">
        <v>6.1901900000000003</v>
      </c>
      <c r="N57" s="16">
        <f t="shared" si="0"/>
        <v>6.1090561522425713</v>
      </c>
      <c r="O57" s="16">
        <f t="shared" si="35"/>
        <v>6.109822431907145</v>
      </c>
      <c r="P57" s="16">
        <f t="shared" si="1"/>
        <v>6.1901900000000003</v>
      </c>
      <c r="Q57" s="16" t="s">
        <v>2891</v>
      </c>
      <c r="R57" s="114"/>
      <c r="S57" s="18">
        <v>122.32</v>
      </c>
      <c r="T57" s="16">
        <v>75.400000000000006</v>
      </c>
      <c r="U57" s="16">
        <v>118.68</v>
      </c>
      <c r="V57" s="16">
        <v>37.15</v>
      </c>
      <c r="W57" s="16">
        <v>96</v>
      </c>
      <c r="X57" s="16">
        <v>88.2</v>
      </c>
      <c r="Y57" s="16">
        <v>90</v>
      </c>
      <c r="Z57" s="16">
        <v>105</v>
      </c>
      <c r="AA57" s="39">
        <v>109.51300000000001</v>
      </c>
      <c r="AB57" s="16">
        <f t="shared" si="2"/>
        <v>93.584777777777788</v>
      </c>
      <c r="AC57" s="114">
        <f t="shared" si="3"/>
        <v>89.167115897874581</v>
      </c>
      <c r="AD57" s="16">
        <f t="shared" si="4"/>
        <v>96</v>
      </c>
      <c r="AE57" s="16">
        <v>103</v>
      </c>
      <c r="AF57" s="149" t="s">
        <v>2947</v>
      </c>
      <c r="AG57" s="19">
        <f t="shared" si="5"/>
        <v>103</v>
      </c>
      <c r="AH57" s="18">
        <v>1.36E-5</v>
      </c>
      <c r="AI57" s="34">
        <v>5.6078078266303502E-6</v>
      </c>
      <c r="AJ57" s="16">
        <v>8.5113803820237487E-5</v>
      </c>
      <c r="AK57" s="16">
        <v>4.265795188015923E-5</v>
      </c>
      <c r="AL57" s="16">
        <v>1.3803842646028844E-4</v>
      </c>
      <c r="AM57" s="16">
        <v>1.1748975549395278E-4</v>
      </c>
      <c r="AN57" s="94">
        <v>1.1900000000000001E-4</v>
      </c>
      <c r="AO57" s="34">
        <v>3.0871899999999998E-5</v>
      </c>
      <c r="AP57" s="94">
        <f t="shared" si="6"/>
        <v>6.904745568515853E-5</v>
      </c>
      <c r="AQ57" s="114">
        <f t="shared" si="7"/>
        <v>4.4893172165960903E-5</v>
      </c>
      <c r="AR57" s="94">
        <f t="shared" si="8"/>
        <v>6.3885877850198365E-5</v>
      </c>
      <c r="AS57" s="114" t="s">
        <v>2891</v>
      </c>
      <c r="AT57" s="156"/>
      <c r="AU57" s="18">
        <v>2.7689999999999999E-2</v>
      </c>
      <c r="AV57" s="16">
        <v>3.2245000000000003E-2</v>
      </c>
      <c r="AW57" s="16">
        <v>2.1060398714382901E-2</v>
      </c>
      <c r="AX57" s="16">
        <v>7.0300000000000001E-2</v>
      </c>
      <c r="AY57" s="16">
        <v>6.9400000000000003E-2</v>
      </c>
      <c r="AZ57" s="16">
        <v>4.0399999999999998E-2</v>
      </c>
      <c r="BA57" s="16">
        <v>0.15</v>
      </c>
      <c r="BB57" s="68">
        <v>-6.81</v>
      </c>
      <c r="BC57" s="16">
        <f t="shared" si="36"/>
        <v>4.5222347639006608E-2</v>
      </c>
      <c r="BD57" s="67">
        <v>-6.7</v>
      </c>
      <c r="BE57" s="16">
        <f t="shared" si="37"/>
        <v>5.8257669072461243E-2</v>
      </c>
      <c r="BF57" s="16">
        <v>3.2000000000000001E-2</v>
      </c>
      <c r="BG57" s="16">
        <v>5.4399999999999997E-2</v>
      </c>
      <c r="BH57" s="16">
        <v>3.85E-2</v>
      </c>
      <c r="BI57" s="68">
        <v>4.1199999999999998E-7</v>
      </c>
      <c r="BJ57" s="94">
        <f t="shared" si="38"/>
        <v>0.12029576</v>
      </c>
      <c r="BK57" s="68">
        <v>1.07683E-7</v>
      </c>
      <c r="BL57" s="16">
        <f t="shared" si="39"/>
        <v>3.1441282340000001E-2</v>
      </c>
      <c r="BM57" s="16">
        <f t="shared" si="40"/>
        <v>5.6515175554703631E-2</v>
      </c>
      <c r="BN57" s="114">
        <f t="shared" si="41"/>
        <v>4.8255898842834329E-2</v>
      </c>
      <c r="BO57" s="16">
        <f t="shared" si="42"/>
        <v>4.2811173819503306E-2</v>
      </c>
      <c r="BP57" s="114" t="s">
        <v>2891</v>
      </c>
      <c r="BQ57" s="98"/>
      <c r="BR57" s="18">
        <f t="shared" si="9"/>
        <v>-4.8664610916297821</v>
      </c>
      <c r="BS57" s="114">
        <f t="shared" si="10"/>
        <v>-5.25120687757778</v>
      </c>
      <c r="BT57" s="114">
        <f t="shared" si="11"/>
        <v>-4.0700000000000012</v>
      </c>
      <c r="BU57" s="114">
        <f t="shared" si="12"/>
        <v>-4.37</v>
      </c>
      <c r="BV57" s="114">
        <f t="shared" si="13"/>
        <v>-3.8600000000000003</v>
      </c>
      <c r="BW57" s="114">
        <f t="shared" si="14"/>
        <v>-3.9300000000000006</v>
      </c>
      <c r="BX57" s="114">
        <f t="shared" si="15"/>
        <v>-3.9244530386074694</v>
      </c>
      <c r="BY57" s="114">
        <f t="shared" si="16"/>
        <v>-4.5104366411974306</v>
      </c>
      <c r="BZ57" s="114">
        <f t="shared" si="17"/>
        <v>-4.3478197061265584</v>
      </c>
      <c r="CA57" s="114">
        <f t="shared" si="18"/>
        <v>-4.2200000000000006</v>
      </c>
      <c r="CB57" s="98" t="str">
        <f t="shared" si="19"/>
        <v>---</v>
      </c>
      <c r="CC57" s="18">
        <f t="shared" si="20"/>
        <v>-1.5576770442544254</v>
      </c>
      <c r="CD57" s="114">
        <f t="shared" si="21"/>
        <v>-1.4915376187266394</v>
      </c>
      <c r="CE57" s="114">
        <f t="shared" si="22"/>
        <v>-1.6765334110319561</v>
      </c>
      <c r="CF57" s="114">
        <f t="shared" si="23"/>
        <v>-1.1530446749801759</v>
      </c>
      <c r="CG57" s="114">
        <f t="shared" si="24"/>
        <v>-1.158640529545145</v>
      </c>
      <c r="CH57" s="114">
        <f t="shared" si="25"/>
        <v>-1.3936186348893951</v>
      </c>
      <c r="CI57" s="114">
        <f t="shared" si="26"/>
        <v>-0.82390874094431876</v>
      </c>
      <c r="CJ57" s="114">
        <f t="shared" si="27"/>
        <v>-1.3446468957677244</v>
      </c>
      <c r="CK57" s="114">
        <f t="shared" si="28"/>
        <v>-1.234646895767725</v>
      </c>
      <c r="CL57" s="114">
        <f t="shared" si="29"/>
        <v>-1.494850021680094</v>
      </c>
      <c r="CM57" s="114">
        <f t="shared" si="30"/>
        <v>-1.2644011003018201</v>
      </c>
      <c r="CN57" s="114">
        <f t="shared" si="31"/>
        <v>-1.4145392704914994</v>
      </c>
      <c r="CO57" s="114">
        <f t="shared" si="32"/>
        <v>-0.91974967973458965</v>
      </c>
      <c r="CP57" s="114">
        <f t="shared" si="33"/>
        <v>-1.5024997494701344</v>
      </c>
      <c r="CQ57" s="114">
        <f t="shared" si="43"/>
        <v>-1.3164495905418316</v>
      </c>
      <c r="CR57" s="114">
        <f t="shared" si="44"/>
        <v>-1.3691327653285597</v>
      </c>
      <c r="CS57" s="98" t="str">
        <f t="shared" si="34"/>
        <v>---</v>
      </c>
    </row>
    <row r="58" spans="1:97" x14ac:dyDescent="0.25">
      <c r="A58" s="15" t="s">
        <v>2384</v>
      </c>
      <c r="B58" s="8" t="s">
        <v>108</v>
      </c>
      <c r="C58" s="8">
        <v>291.98</v>
      </c>
      <c r="D58" s="27">
        <v>6.34</v>
      </c>
      <c r="E58" s="16">
        <v>6.4393969005857299</v>
      </c>
      <c r="F58" s="16">
        <v>6.2670695839999997</v>
      </c>
      <c r="G58" s="16">
        <v>6.0398800660000003</v>
      </c>
      <c r="H58" s="16">
        <v>5.8029999999999999</v>
      </c>
      <c r="I58" s="16">
        <v>5.8940999999999999</v>
      </c>
      <c r="J58" s="16">
        <v>6.22</v>
      </c>
      <c r="K58" s="16">
        <v>5.86</v>
      </c>
      <c r="L58" s="16">
        <v>5.16</v>
      </c>
      <c r="M58" s="39">
        <v>6.1317599999999999</v>
      </c>
      <c r="N58" s="16">
        <f t="shared" si="0"/>
        <v>6.0155206550585731</v>
      </c>
      <c r="O58" s="16">
        <f t="shared" si="35"/>
        <v>6.1201083660780133</v>
      </c>
      <c r="P58" s="16">
        <f t="shared" si="1"/>
        <v>6.0858200330000001</v>
      </c>
      <c r="Q58" s="114">
        <f>AVERAGE(5.936,6.05)</f>
        <v>5.9930000000000003</v>
      </c>
      <c r="R58" s="113" t="s">
        <v>2903</v>
      </c>
      <c r="S58" s="18">
        <v>122.32</v>
      </c>
      <c r="T58" s="16">
        <v>137.99</v>
      </c>
      <c r="U58" s="16">
        <v>118.68</v>
      </c>
      <c r="V58" s="16">
        <v>147.41999999999999</v>
      </c>
      <c r="W58" s="16">
        <v>82.67</v>
      </c>
      <c r="X58" s="16">
        <v>83.2</v>
      </c>
      <c r="Y58" s="16">
        <v>88.8</v>
      </c>
      <c r="Z58" s="16">
        <v>114</v>
      </c>
      <c r="AA58" s="39">
        <v>113.502</v>
      </c>
      <c r="AB58" s="16">
        <f t="shared" si="2"/>
        <v>112.06466666666665</v>
      </c>
      <c r="AC58" s="114">
        <f t="shared" si="3"/>
        <v>109.87448372197802</v>
      </c>
      <c r="AD58" s="16">
        <f t="shared" si="4"/>
        <v>114</v>
      </c>
      <c r="AE58" s="16">
        <v>198</v>
      </c>
      <c r="AF58" s="149" t="s">
        <v>2947</v>
      </c>
      <c r="AG58" s="19">
        <f t="shared" si="5"/>
        <v>198</v>
      </c>
      <c r="AH58" s="18">
        <v>1.1799999999999999E-6</v>
      </c>
      <c r="AI58" s="34">
        <v>1.3153971096461101E-6</v>
      </c>
      <c r="AJ58" s="16">
        <v>9.1201083935590923E-5</v>
      </c>
      <c r="AK58" s="16">
        <v>4.265795188015923E-5</v>
      </c>
      <c r="AL58" s="16">
        <v>9.7723722095581001E-5</v>
      </c>
      <c r="AM58" s="16">
        <v>4.5708818961487476E-6</v>
      </c>
      <c r="AN58" s="94">
        <v>6.4399999999999993E-5</v>
      </c>
      <c r="AO58" s="34">
        <v>4.1110499999999999E-5</v>
      </c>
      <c r="AP58" s="94">
        <f t="shared" si="6"/>
        <v>4.3019942114640752E-5</v>
      </c>
      <c r="AQ58" s="114">
        <f t="shared" si="7"/>
        <v>1.7049913876244227E-5</v>
      </c>
      <c r="AR58" s="94">
        <f t="shared" si="8"/>
        <v>4.1884225940079614E-5</v>
      </c>
      <c r="AS58" s="114" t="s">
        <v>2891</v>
      </c>
      <c r="AT58" s="156"/>
      <c r="AU58" s="18">
        <v>8.8620000000000001E-3</v>
      </c>
      <c r="AV58" s="16">
        <v>3.2245000000000003E-2</v>
      </c>
      <c r="AW58" s="16">
        <v>6.0373012585221396E-3</v>
      </c>
      <c r="AX58" s="16">
        <v>2.2100000000000002E-2</v>
      </c>
      <c r="AY58" s="16">
        <v>6.9400000000000003E-2</v>
      </c>
      <c r="AZ58" s="16">
        <v>5.4300000000000001E-2</v>
      </c>
      <c r="BA58" s="16">
        <v>4.4400000000000002E-2</v>
      </c>
      <c r="BB58" s="68">
        <v>-6.81</v>
      </c>
      <c r="BC58" s="16">
        <f t="shared" si="36"/>
        <v>4.5222347639006608E-2</v>
      </c>
      <c r="BD58" s="67">
        <v>-7.08</v>
      </c>
      <c r="BE58" s="16">
        <f t="shared" si="37"/>
        <v>2.4285838588655708E-2</v>
      </c>
      <c r="BF58" s="16">
        <v>3.6799999999999999E-2</v>
      </c>
      <c r="BG58" s="16">
        <v>3.4299999999999997E-2</v>
      </c>
      <c r="BH58" s="16">
        <v>4.0300000000000002E-2</v>
      </c>
      <c r="BI58" s="68">
        <v>7.5799999999999998E-7</v>
      </c>
      <c r="BJ58" s="94">
        <f t="shared" si="38"/>
        <v>0.22132083999999999</v>
      </c>
      <c r="BK58" s="68">
        <v>1.41909E-7</v>
      </c>
      <c r="BL58" s="16">
        <f t="shared" si="39"/>
        <v>4.1434589819999999E-2</v>
      </c>
      <c r="BM58" s="16">
        <f t="shared" si="40"/>
        <v>4.8643422664727466E-2</v>
      </c>
      <c r="BN58" s="114">
        <f t="shared" si="41"/>
        <v>3.4414101339601648E-2</v>
      </c>
      <c r="BO58" s="16">
        <f t="shared" si="42"/>
        <v>3.8550000000000001E-2</v>
      </c>
      <c r="BP58" s="114" t="s">
        <v>2891</v>
      </c>
      <c r="BQ58" s="98"/>
      <c r="BR58" s="18">
        <f t="shared" si="9"/>
        <v>-5.928117992693875</v>
      </c>
      <c r="BS58" s="114">
        <f t="shared" si="10"/>
        <v>-5.8809431167614852</v>
      </c>
      <c r="BT58" s="114">
        <f t="shared" si="11"/>
        <v>-4.04</v>
      </c>
      <c r="BU58" s="114">
        <f t="shared" si="12"/>
        <v>-4.37</v>
      </c>
      <c r="BV58" s="114">
        <f t="shared" si="13"/>
        <v>-4.0100000000000007</v>
      </c>
      <c r="BW58" s="114">
        <f t="shared" si="14"/>
        <v>-5.34</v>
      </c>
      <c r="BX58" s="114">
        <f t="shared" si="15"/>
        <v>-4.1911141326401875</v>
      </c>
      <c r="BY58" s="114">
        <f t="shared" si="16"/>
        <v>-4.3860472411490976</v>
      </c>
      <c r="BZ58" s="114">
        <f t="shared" si="17"/>
        <v>-4.7682778104055812</v>
      </c>
      <c r="CA58" s="114">
        <f t="shared" si="18"/>
        <v>-4.3780236205745489</v>
      </c>
      <c r="CB58" s="98" t="str">
        <f t="shared" si="19"/>
        <v>---</v>
      </c>
      <c r="CC58" s="18">
        <f t="shared" si="20"/>
        <v>-2.052468254304407</v>
      </c>
      <c r="CD58" s="114">
        <f t="shared" si="21"/>
        <v>-1.4915376187266394</v>
      </c>
      <c r="CE58" s="114">
        <f t="shared" si="22"/>
        <v>-2.2191571525133589</v>
      </c>
      <c r="CF58" s="114">
        <f t="shared" si="23"/>
        <v>-1.6556077263148892</v>
      </c>
      <c r="CG58" s="114">
        <f t="shared" si="24"/>
        <v>-1.158640529545145</v>
      </c>
      <c r="CH58" s="114">
        <f t="shared" si="25"/>
        <v>-1.2652001704111531</v>
      </c>
      <c r="CI58" s="114">
        <f t="shared" si="26"/>
        <v>-1.3526170298853801</v>
      </c>
      <c r="CJ58" s="114">
        <f t="shared" si="27"/>
        <v>-1.3446468957677244</v>
      </c>
      <c r="CK58" s="114">
        <f t="shared" si="28"/>
        <v>-1.6146468957677256</v>
      </c>
      <c r="CL58" s="114">
        <f t="shared" si="29"/>
        <v>-1.4341521813264824</v>
      </c>
      <c r="CM58" s="114">
        <f t="shared" si="30"/>
        <v>-1.4647058799572295</v>
      </c>
      <c r="CN58" s="114">
        <f t="shared" si="31"/>
        <v>-1.3946949538588904</v>
      </c>
      <c r="CO58" s="114">
        <f t="shared" si="32"/>
        <v>-0.65497769013567075</v>
      </c>
      <c r="CP58" s="114">
        <f t="shared" si="33"/>
        <v>-1.3826369560791762</v>
      </c>
      <c r="CQ58" s="114">
        <f t="shared" si="43"/>
        <v>-1.4632635667567051</v>
      </c>
      <c r="CR58" s="114">
        <f t="shared" si="44"/>
        <v>-1.4144235675926864</v>
      </c>
      <c r="CS58" s="98" t="str">
        <f t="shared" si="34"/>
        <v>---</v>
      </c>
    </row>
    <row r="59" spans="1:97" x14ac:dyDescent="0.25">
      <c r="A59" s="15" t="s">
        <v>2385</v>
      </c>
      <c r="B59" s="8" t="s">
        <v>110</v>
      </c>
      <c r="C59" s="8">
        <v>291.98</v>
      </c>
      <c r="D59" s="27">
        <v>6.34</v>
      </c>
      <c r="E59" s="16">
        <v>6.3664159662710498</v>
      </c>
      <c r="F59" s="16">
        <v>6.2670695839999997</v>
      </c>
      <c r="G59" s="16">
        <v>6.0398800660000003</v>
      </c>
      <c r="H59" s="16">
        <v>5.8029999999999999</v>
      </c>
      <c r="I59" s="16">
        <v>5.9055</v>
      </c>
      <c r="J59" s="16">
        <v>6.21</v>
      </c>
      <c r="K59" s="16">
        <v>5.92</v>
      </c>
      <c r="L59" s="16"/>
      <c r="M59" s="39">
        <v>6.1545199999999998</v>
      </c>
      <c r="N59" s="16">
        <f t="shared" si="0"/>
        <v>6.1118206240301172</v>
      </c>
      <c r="O59" s="16">
        <f t="shared" si="35"/>
        <v>6.1065015491914769</v>
      </c>
      <c r="P59" s="16">
        <f t="shared" si="1"/>
        <v>6.1545199999999998</v>
      </c>
      <c r="Q59" s="114" t="s">
        <v>2891</v>
      </c>
      <c r="R59" s="114"/>
      <c r="S59" s="18">
        <v>122.32</v>
      </c>
      <c r="T59" s="16">
        <v>69.64</v>
      </c>
      <c r="U59" s="16">
        <v>118.68</v>
      </c>
      <c r="V59" s="16">
        <v>88.74</v>
      </c>
      <c r="W59" s="16">
        <v>96</v>
      </c>
      <c r="X59" s="16">
        <v>86.7</v>
      </c>
      <c r="Y59" s="16">
        <v>90</v>
      </c>
      <c r="Z59" s="16"/>
      <c r="AA59" s="39">
        <v>96.814400000000006</v>
      </c>
      <c r="AB59" s="16">
        <f t="shared" si="2"/>
        <v>96.111800000000002</v>
      </c>
      <c r="AC59" s="114">
        <f t="shared" si="3"/>
        <v>94.76888028924823</v>
      </c>
      <c r="AD59" s="16">
        <f t="shared" si="4"/>
        <v>93</v>
      </c>
      <c r="AE59" s="16" t="s">
        <v>2891</v>
      </c>
      <c r="AF59" s="40"/>
      <c r="AG59" s="19">
        <f t="shared" si="5"/>
        <v>69.64</v>
      </c>
      <c r="AH59" s="18">
        <v>2.9799999999999999E-5</v>
      </c>
      <c r="AI59" s="34">
        <v>2.4552151894767501E-6</v>
      </c>
      <c r="AJ59" s="16">
        <v>4.4668359215096341E-5</v>
      </c>
      <c r="AK59" s="16">
        <v>4.265795188015923E-5</v>
      </c>
      <c r="AL59" s="16">
        <v>1.0232929922807521E-5</v>
      </c>
      <c r="AM59" s="16">
        <v>1.3182567385564052E-5</v>
      </c>
      <c r="AN59" s="94"/>
      <c r="AO59" s="34">
        <v>4.41116E-5</v>
      </c>
      <c r="AP59" s="94">
        <f t="shared" si="6"/>
        <v>2.6729803370443416E-5</v>
      </c>
      <c r="AQ59" s="114">
        <f t="shared" si="7"/>
        <v>1.8798476872625483E-5</v>
      </c>
      <c r="AR59" s="94">
        <f t="shared" si="8"/>
        <v>2.9799999999999999E-5</v>
      </c>
      <c r="AS59" s="114" t="s">
        <v>2891</v>
      </c>
      <c r="AT59" s="156"/>
      <c r="AU59" s="18">
        <v>5.6129999999999999E-2</v>
      </c>
      <c r="AV59" s="16">
        <v>3.2245000000000003E-2</v>
      </c>
      <c r="AW59" s="16">
        <v>2.04767716306417E-2</v>
      </c>
      <c r="AX59" s="16">
        <v>4.7E-2</v>
      </c>
      <c r="AY59" s="16">
        <v>6.9400000000000003E-2</v>
      </c>
      <c r="AZ59" s="16">
        <v>5.2499999999999998E-2</v>
      </c>
      <c r="BA59" s="16">
        <v>3.78E-2</v>
      </c>
      <c r="BB59" s="68">
        <v>-6.81</v>
      </c>
      <c r="BC59" s="16">
        <f t="shared" si="36"/>
        <v>4.5222347639006608E-2</v>
      </c>
      <c r="BD59" s="67">
        <v>-6.9</v>
      </c>
      <c r="BE59" s="16">
        <f t="shared" si="37"/>
        <v>3.6758104173566029E-2</v>
      </c>
      <c r="BF59" s="16">
        <v>3.5099999999999999E-2</v>
      </c>
      <c r="BG59" s="16">
        <v>5.5599999999999997E-2</v>
      </c>
      <c r="BH59" s="16">
        <v>4.0300000000000002E-2</v>
      </c>
      <c r="BI59" s="68">
        <v>5.6199999999999998E-7</v>
      </c>
      <c r="BJ59" s="94">
        <f t="shared" si="38"/>
        <v>0.16409276</v>
      </c>
      <c r="BK59" s="68">
        <v>1.5665199999999999E-7</v>
      </c>
      <c r="BL59" s="16">
        <f t="shared" si="39"/>
        <v>4.5739250959999998E-2</v>
      </c>
      <c r="BM59" s="16">
        <f t="shared" si="40"/>
        <v>5.2740302457372448E-2</v>
      </c>
      <c r="BN59" s="114">
        <f t="shared" si="41"/>
        <v>4.6710467327544844E-2</v>
      </c>
      <c r="BO59" s="16">
        <f t="shared" si="42"/>
        <v>4.5480799299503299E-2</v>
      </c>
      <c r="BP59" s="114" t="s">
        <v>2891</v>
      </c>
      <c r="BQ59" s="98"/>
      <c r="BR59" s="18">
        <f t="shared" si="9"/>
        <v>-4.5257837359237447</v>
      </c>
      <c r="BS59" s="114">
        <f t="shared" si="10"/>
        <v>-5.6099104377541709</v>
      </c>
      <c r="BT59" s="114">
        <f t="shared" si="11"/>
        <v>-4.3499999999999996</v>
      </c>
      <c r="BU59" s="114">
        <f t="shared" si="12"/>
        <v>-4.37</v>
      </c>
      <c r="BV59" s="114">
        <f t="shared" si="13"/>
        <v>-4.9900000000000011</v>
      </c>
      <c r="BW59" s="114">
        <f t="shared" si="14"/>
        <v>-4.8800000000000008</v>
      </c>
      <c r="BX59" s="114" t="str">
        <f t="shared" si="15"/>
        <v>N/A</v>
      </c>
      <c r="BY59" s="114">
        <f t="shared" si="16"/>
        <v>-4.3554471893635371</v>
      </c>
      <c r="BZ59" s="114">
        <f t="shared" si="17"/>
        <v>-4.7258773375773506</v>
      </c>
      <c r="CA59" s="114">
        <f t="shared" si="18"/>
        <v>-4.5257837359237447</v>
      </c>
      <c r="CB59" s="98" t="str">
        <f t="shared" si="19"/>
        <v>---</v>
      </c>
      <c r="CC59" s="18">
        <f t="shared" si="20"/>
        <v>-1.2508049577803277</v>
      </c>
      <c r="CD59" s="114">
        <f t="shared" si="21"/>
        <v>-1.4915376187266394</v>
      </c>
      <c r="CE59" s="114">
        <f t="shared" si="22"/>
        <v>-1.6887385131999533</v>
      </c>
      <c r="CF59" s="114">
        <f t="shared" si="23"/>
        <v>-1.3279021420642825</v>
      </c>
      <c r="CG59" s="114">
        <f t="shared" si="24"/>
        <v>-1.158640529545145</v>
      </c>
      <c r="CH59" s="114">
        <f t="shared" si="25"/>
        <v>-1.2798406965940432</v>
      </c>
      <c r="CI59" s="114">
        <f t="shared" si="26"/>
        <v>-1.4225082001627747</v>
      </c>
      <c r="CJ59" s="114">
        <f t="shared" si="27"/>
        <v>-1.3446468957677244</v>
      </c>
      <c r="CK59" s="114">
        <f t="shared" si="28"/>
        <v>-1.434646895767725</v>
      </c>
      <c r="CL59" s="114">
        <f t="shared" si="29"/>
        <v>-1.4546928835341759</v>
      </c>
      <c r="CM59" s="114">
        <f t="shared" si="30"/>
        <v>-1.2549252084179425</v>
      </c>
      <c r="CN59" s="114">
        <f t="shared" si="31"/>
        <v>-1.3946949538588904</v>
      </c>
      <c r="CO59" s="114">
        <f t="shared" si="32"/>
        <v>-0.78491058019866311</v>
      </c>
      <c r="CP59" s="114">
        <f t="shared" si="33"/>
        <v>-1.3397109518106509</v>
      </c>
      <c r="CQ59" s="114">
        <f t="shared" si="43"/>
        <v>-1.3305857876734957</v>
      </c>
      <c r="CR59" s="114">
        <f t="shared" si="44"/>
        <v>-1.3421789237891877</v>
      </c>
      <c r="CS59" s="98" t="str">
        <f t="shared" si="34"/>
        <v>---</v>
      </c>
    </row>
    <row r="60" spans="1:97" x14ac:dyDescent="0.25">
      <c r="A60" s="15" t="s">
        <v>2386</v>
      </c>
      <c r="B60" s="8" t="s">
        <v>112</v>
      </c>
      <c r="C60" s="8">
        <v>291.98</v>
      </c>
      <c r="D60" s="27">
        <v>6.34</v>
      </c>
      <c r="E60" s="16">
        <v>6.3480728409114597</v>
      </c>
      <c r="F60" s="16">
        <v>6.2670695839999997</v>
      </c>
      <c r="G60" s="16">
        <v>6.0398800660000003</v>
      </c>
      <c r="H60" s="16">
        <v>5.8029999999999999</v>
      </c>
      <c r="I60" s="16">
        <v>5.9273999999999996</v>
      </c>
      <c r="J60" s="16">
        <v>6.22</v>
      </c>
      <c r="K60" s="16">
        <v>5.92</v>
      </c>
      <c r="L60" s="16"/>
      <c r="M60" s="39">
        <v>6.2052100000000001</v>
      </c>
      <c r="N60" s="16">
        <f t="shared" si="0"/>
        <v>6.118959165656829</v>
      </c>
      <c r="O60" s="16">
        <f t="shared" si="35"/>
        <v>6.1119031328295597</v>
      </c>
      <c r="P60" s="16">
        <f t="shared" si="1"/>
        <v>6.2052100000000001</v>
      </c>
      <c r="Q60" s="114" t="s">
        <v>2891</v>
      </c>
      <c r="R60" s="114"/>
      <c r="S60" s="18">
        <v>122.32</v>
      </c>
      <c r="T60" s="16">
        <v>71.900000000000006</v>
      </c>
      <c r="U60" s="16">
        <v>118.68</v>
      </c>
      <c r="V60" s="16">
        <v>54.66</v>
      </c>
      <c r="W60" s="16">
        <v>96</v>
      </c>
      <c r="X60" s="16">
        <v>87.5</v>
      </c>
      <c r="Y60" s="16">
        <v>90</v>
      </c>
      <c r="Z60" s="16"/>
      <c r="AA60" s="39">
        <v>96.265799999999999</v>
      </c>
      <c r="AB60" s="16">
        <f t="shared" si="2"/>
        <v>92.165724999999995</v>
      </c>
      <c r="AC60" s="114">
        <f t="shared" si="3"/>
        <v>89.594926690634097</v>
      </c>
      <c r="AD60" s="16">
        <f t="shared" si="4"/>
        <v>93</v>
      </c>
      <c r="AE60" s="16" t="s">
        <v>2891</v>
      </c>
      <c r="AF60" s="40"/>
      <c r="AG60" s="19">
        <f t="shared" si="5"/>
        <v>71.900000000000006</v>
      </c>
      <c r="AH60" s="18">
        <v>2.83E-5</v>
      </c>
      <c r="AI60" s="34">
        <v>1.6331772818188599E-6</v>
      </c>
      <c r="AJ60" s="16">
        <v>4.265795188015923E-5</v>
      </c>
      <c r="AK60" s="16">
        <v>4.265795188015923E-5</v>
      </c>
      <c r="AL60" s="16">
        <v>3.8018939632056103E-5</v>
      </c>
      <c r="AM60" s="16">
        <v>1.8197008586099817E-5</v>
      </c>
      <c r="AN60" s="94"/>
      <c r="AO60" s="34">
        <v>2.6308999999999998E-5</v>
      </c>
      <c r="AP60" s="94">
        <f t="shared" si="6"/>
        <v>2.825343275147046E-5</v>
      </c>
      <c r="AQ60" s="114">
        <f t="shared" si="7"/>
        <v>2.0517857782504752E-5</v>
      </c>
      <c r="AR60" s="94">
        <f t="shared" si="8"/>
        <v>2.83E-5</v>
      </c>
      <c r="AS60" s="114" t="s">
        <v>2891</v>
      </c>
      <c r="AT60" s="156"/>
      <c r="AU60" s="18">
        <v>5.3510000000000002E-2</v>
      </c>
      <c r="AV60" s="16">
        <v>3.2245000000000003E-2</v>
      </c>
      <c r="AW60" s="16">
        <v>2.0368839668554899E-2</v>
      </c>
      <c r="AX60" s="16">
        <v>0.04</v>
      </c>
      <c r="AY60" s="16">
        <v>6.9400000000000003E-2</v>
      </c>
      <c r="AZ60" s="16">
        <v>3.1300000000000001E-2</v>
      </c>
      <c r="BA60" s="16">
        <v>4.9799999999999997E-2</v>
      </c>
      <c r="BB60" s="68">
        <v>-6.81</v>
      </c>
      <c r="BC60" s="16">
        <f t="shared" si="36"/>
        <v>4.5222347639006608E-2</v>
      </c>
      <c r="BD60" s="67">
        <v>-7.1</v>
      </c>
      <c r="BE60" s="16">
        <f t="shared" si="37"/>
        <v>2.3192795797479581E-2</v>
      </c>
      <c r="BF60" s="16">
        <v>3.3500000000000002E-2</v>
      </c>
      <c r="BG60" s="16">
        <v>5.1900000000000002E-2</v>
      </c>
      <c r="BH60" s="16">
        <v>3.9399999999999998E-2</v>
      </c>
      <c r="BI60" s="68"/>
      <c r="BJ60" s="94" t="str">
        <f t="shared" si="38"/>
        <v/>
      </c>
      <c r="BK60" s="68">
        <v>6.4654299999999994E-8</v>
      </c>
      <c r="BL60" s="16">
        <f t="shared" si="39"/>
        <v>1.8877762513999998E-2</v>
      </c>
      <c r="BM60" s="16">
        <f t="shared" si="40"/>
        <v>3.9132057355310855E-2</v>
      </c>
      <c r="BN60" s="114">
        <f t="shared" si="41"/>
        <v>3.6529845611523969E-2</v>
      </c>
      <c r="BO60" s="16">
        <f t="shared" si="42"/>
        <v>3.9399999999999998E-2</v>
      </c>
      <c r="BP60" s="114" t="s">
        <v>2891</v>
      </c>
      <c r="BQ60" s="98"/>
      <c r="BR60" s="18">
        <f t="shared" si="9"/>
        <v>-4.5482135644757093</v>
      </c>
      <c r="BS60" s="114">
        <f t="shared" si="10"/>
        <v>-5.7869666699254614</v>
      </c>
      <c r="BT60" s="114">
        <f t="shared" si="11"/>
        <v>-4.37</v>
      </c>
      <c r="BU60" s="114">
        <f t="shared" si="12"/>
        <v>-4.37</v>
      </c>
      <c r="BV60" s="114">
        <f t="shared" si="13"/>
        <v>-4.42</v>
      </c>
      <c r="BW60" s="114">
        <f t="shared" si="14"/>
        <v>-4.74</v>
      </c>
      <c r="BX60" s="114" t="str">
        <f t="shared" si="15"/>
        <v>N/A</v>
      </c>
      <c r="BY60" s="114">
        <f t="shared" si="16"/>
        <v>-4.579895659049817</v>
      </c>
      <c r="BZ60" s="114">
        <f t="shared" si="17"/>
        <v>-4.6878679847787135</v>
      </c>
      <c r="CA60" s="114">
        <f t="shared" si="18"/>
        <v>-4.5482135644757093</v>
      </c>
      <c r="CB60" s="98" t="str">
        <f t="shared" si="19"/>
        <v>---</v>
      </c>
      <c r="CC60" s="18">
        <f t="shared" si="20"/>
        <v>-1.2715650490257453</v>
      </c>
      <c r="CD60" s="114">
        <f t="shared" si="21"/>
        <v>-1.4915376187266394</v>
      </c>
      <c r="CE60" s="114">
        <f t="shared" si="22"/>
        <v>-1.6910337103173041</v>
      </c>
      <c r="CF60" s="114">
        <f t="shared" si="23"/>
        <v>-1.3979400086720375</v>
      </c>
      <c r="CG60" s="114">
        <f t="shared" si="24"/>
        <v>-1.158640529545145</v>
      </c>
      <c r="CH60" s="114">
        <f t="shared" si="25"/>
        <v>-1.5044556624535514</v>
      </c>
      <c r="CI60" s="114">
        <f t="shared" si="26"/>
        <v>-1.3027706572402824</v>
      </c>
      <c r="CJ60" s="114">
        <f t="shared" si="27"/>
        <v>-1.3446468957677244</v>
      </c>
      <c r="CK60" s="114">
        <f t="shared" si="28"/>
        <v>-1.634646895767724</v>
      </c>
      <c r="CL60" s="114">
        <f t="shared" si="29"/>
        <v>-1.4749551929631548</v>
      </c>
      <c r="CM60" s="114">
        <f t="shared" si="30"/>
        <v>-1.2848326421515421</v>
      </c>
      <c r="CN60" s="114">
        <f t="shared" si="31"/>
        <v>-1.4045037781744258</v>
      </c>
      <c r="CO60" s="114" t="str">
        <f t="shared" si="32"/>
        <v>N/A</v>
      </c>
      <c r="CP60" s="114">
        <f t="shared" si="33"/>
        <v>-1.7240494817226881</v>
      </c>
      <c r="CQ60" s="114">
        <f t="shared" si="43"/>
        <v>-1.4373521632713819</v>
      </c>
      <c r="CR60" s="114">
        <f t="shared" si="44"/>
        <v>-1.4045037781744258</v>
      </c>
      <c r="CS60" s="98" t="str">
        <f t="shared" si="34"/>
        <v>---</v>
      </c>
    </row>
    <row r="61" spans="1:97" x14ac:dyDescent="0.25">
      <c r="A61" s="15" t="s">
        <v>2387</v>
      </c>
      <c r="B61" s="8" t="s">
        <v>114</v>
      </c>
      <c r="C61" s="8">
        <v>291.98</v>
      </c>
      <c r="D61" s="27">
        <v>6.34</v>
      </c>
      <c r="E61" s="16">
        <v>6.3625900626166301</v>
      </c>
      <c r="F61" s="16">
        <v>6.2670695839999997</v>
      </c>
      <c r="G61" s="16">
        <v>6.0398800660000003</v>
      </c>
      <c r="H61" s="16">
        <v>5.8029999999999999</v>
      </c>
      <c r="I61" s="16">
        <v>5.8475000000000001</v>
      </c>
      <c r="J61" s="16">
        <v>6.22</v>
      </c>
      <c r="K61" s="16">
        <v>6.29</v>
      </c>
      <c r="L61" s="16"/>
      <c r="M61" s="39">
        <v>6.3319000000000001</v>
      </c>
      <c r="N61" s="16">
        <f t="shared" si="0"/>
        <v>6.1668821902907363</v>
      </c>
      <c r="O61" s="16">
        <f t="shared" si="35"/>
        <v>6.1623867838329875</v>
      </c>
      <c r="P61" s="16">
        <f t="shared" si="1"/>
        <v>6.2670695839999997</v>
      </c>
      <c r="Q61" s="114" t="s">
        <v>2891</v>
      </c>
      <c r="R61" s="114"/>
      <c r="S61" s="18">
        <v>122.32</v>
      </c>
      <c r="T61" s="16">
        <v>76.58</v>
      </c>
      <c r="U61" s="16">
        <v>118.68</v>
      </c>
      <c r="V61" s="16">
        <v>42.96</v>
      </c>
      <c r="W61" s="16">
        <v>96.67</v>
      </c>
      <c r="X61" s="16">
        <v>92.7</v>
      </c>
      <c r="Y61" s="16">
        <v>93.6</v>
      </c>
      <c r="Z61" s="16"/>
      <c r="AA61" s="39">
        <v>106.322</v>
      </c>
      <c r="AB61" s="16">
        <f t="shared" si="2"/>
        <v>93.728999999999999</v>
      </c>
      <c r="AC61" s="114">
        <f t="shared" si="3"/>
        <v>89.880532233324232</v>
      </c>
      <c r="AD61" s="16">
        <f t="shared" si="4"/>
        <v>95.134999999999991</v>
      </c>
      <c r="AE61" s="16" t="s">
        <v>2891</v>
      </c>
      <c r="AF61" s="40"/>
      <c r="AG61" s="19">
        <f t="shared" si="5"/>
        <v>76.58</v>
      </c>
      <c r="AH61" s="18">
        <v>2.5400000000000001E-5</v>
      </c>
      <c r="AI61" s="34">
        <v>4.3454105440972699E-6</v>
      </c>
      <c r="AJ61" s="16">
        <v>5.6234132519034887E-5</v>
      </c>
      <c r="AK61" s="16">
        <v>4.265795188015923E-5</v>
      </c>
      <c r="AL61" s="16">
        <v>6.4565422903465383E-5</v>
      </c>
      <c r="AM61" s="16">
        <v>2.9512092266663827E-5</v>
      </c>
      <c r="AN61" s="94"/>
      <c r="AO61" s="34">
        <v>3.3926900000000002E-5</v>
      </c>
      <c r="AP61" s="94">
        <f t="shared" si="6"/>
        <v>3.6663130016202941E-5</v>
      </c>
      <c r="AQ61" s="114">
        <f t="shared" si="7"/>
        <v>2.8967801102181583E-5</v>
      </c>
      <c r="AR61" s="94">
        <f t="shared" si="8"/>
        <v>3.3926900000000002E-5</v>
      </c>
      <c r="AS61" s="114" t="s">
        <v>2891</v>
      </c>
      <c r="AT61" s="156"/>
      <c r="AU61" s="18">
        <v>4.8460000000000003E-2</v>
      </c>
      <c r="AV61" s="16">
        <v>3.2245000000000003E-2</v>
      </c>
      <c r="AW61" s="16">
        <v>2.4797980298065399E-2</v>
      </c>
      <c r="AX61" s="16">
        <v>3.3599999999999998E-2</v>
      </c>
      <c r="AY61" s="16">
        <v>6.9400000000000003E-2</v>
      </c>
      <c r="AZ61" s="16">
        <v>2.6800000000000001E-2</v>
      </c>
      <c r="BA61" s="16">
        <v>1.8599999999999998E-2</v>
      </c>
      <c r="BB61" s="68">
        <v>-6.81</v>
      </c>
      <c r="BC61" s="16">
        <f t="shared" si="36"/>
        <v>4.5222347639006608E-2</v>
      </c>
      <c r="BD61" s="67">
        <v>-6.8</v>
      </c>
      <c r="BE61" s="16">
        <f t="shared" si="37"/>
        <v>4.6275711433479555E-2</v>
      </c>
      <c r="BF61" s="16">
        <v>3.2800000000000003E-2</v>
      </c>
      <c r="BG61" s="16">
        <v>4.6300000000000001E-2</v>
      </c>
      <c r="BH61" s="16">
        <v>3.5900000000000001E-2</v>
      </c>
      <c r="BI61" s="68"/>
      <c r="BJ61" s="94" t="str">
        <f t="shared" si="38"/>
        <v/>
      </c>
      <c r="BK61" s="68">
        <v>1.54162E-7</v>
      </c>
      <c r="BL61" s="16">
        <f t="shared" si="39"/>
        <v>4.5012220759999999E-2</v>
      </c>
      <c r="BM61" s="16">
        <f t="shared" si="40"/>
        <v>3.8877943086965502E-2</v>
      </c>
      <c r="BN61" s="114">
        <f t="shared" si="41"/>
        <v>3.6853310099888577E-2</v>
      </c>
      <c r="BO61" s="16">
        <f t="shared" si="42"/>
        <v>3.5900000000000001E-2</v>
      </c>
      <c r="BP61" s="114" t="s">
        <v>2891</v>
      </c>
      <c r="BQ61" s="98"/>
      <c r="BR61" s="18">
        <f t="shared" si="9"/>
        <v>-4.5951662833800615</v>
      </c>
      <c r="BS61" s="114">
        <f t="shared" si="10"/>
        <v>-5.3619691861627912</v>
      </c>
      <c r="BT61" s="114">
        <f t="shared" si="11"/>
        <v>-4.25</v>
      </c>
      <c r="BU61" s="114">
        <f t="shared" si="12"/>
        <v>-4.37</v>
      </c>
      <c r="BV61" s="114">
        <f t="shared" si="13"/>
        <v>-4.1900000000000013</v>
      </c>
      <c r="BW61" s="114">
        <f t="shared" si="14"/>
        <v>-4.53</v>
      </c>
      <c r="BX61" s="114" t="str">
        <f t="shared" si="15"/>
        <v>N/A</v>
      </c>
      <c r="BY61" s="114">
        <f t="shared" si="16"/>
        <v>-4.4694558212980091</v>
      </c>
      <c r="BZ61" s="114">
        <f t="shared" si="17"/>
        <v>-4.5380844701201237</v>
      </c>
      <c r="CA61" s="114">
        <f t="shared" si="18"/>
        <v>-4.4694558212980091</v>
      </c>
      <c r="CB61" s="98" t="str">
        <f t="shared" si="19"/>
        <v>---</v>
      </c>
      <c r="CC61" s="18">
        <f t="shared" si="20"/>
        <v>-1.3146165901985125</v>
      </c>
      <c r="CD61" s="114">
        <f t="shared" si="21"/>
        <v>-1.4915376187266394</v>
      </c>
      <c r="CE61" s="114">
        <f t="shared" si="22"/>
        <v>-1.6055836893804132</v>
      </c>
      <c r="CF61" s="114">
        <f t="shared" si="23"/>
        <v>-1.4736607226101559</v>
      </c>
      <c r="CG61" s="114">
        <f t="shared" si="24"/>
        <v>-1.158640529545145</v>
      </c>
      <c r="CH61" s="114">
        <f t="shared" si="25"/>
        <v>-1.5718652059712113</v>
      </c>
      <c r="CI61" s="114">
        <f t="shared" si="26"/>
        <v>-1.7304870557820837</v>
      </c>
      <c r="CJ61" s="114">
        <f t="shared" si="27"/>
        <v>-1.3446468957677244</v>
      </c>
      <c r="CK61" s="114">
        <f t="shared" si="28"/>
        <v>-1.3346468957677247</v>
      </c>
      <c r="CL61" s="114">
        <f t="shared" si="29"/>
        <v>-1.4841261562883208</v>
      </c>
      <c r="CM61" s="114">
        <f t="shared" si="30"/>
        <v>-1.3344190089820469</v>
      </c>
      <c r="CN61" s="114">
        <f t="shared" si="31"/>
        <v>-1.4449055514216809</v>
      </c>
      <c r="CO61" s="114" t="str">
        <f t="shared" si="32"/>
        <v>N/A</v>
      </c>
      <c r="CP61" s="114">
        <f t="shared" si="33"/>
        <v>-1.346669559822653</v>
      </c>
      <c r="CQ61" s="114">
        <f t="shared" si="43"/>
        <v>-1.4335234984818703</v>
      </c>
      <c r="CR61" s="114">
        <f t="shared" si="44"/>
        <v>-1.4449055514216809</v>
      </c>
      <c r="CS61" s="98" t="str">
        <f t="shared" si="34"/>
        <v>---</v>
      </c>
    </row>
    <row r="62" spans="1:97" x14ac:dyDescent="0.25">
      <c r="A62" s="15" t="s">
        <v>2388</v>
      </c>
      <c r="B62" s="8" t="s">
        <v>116</v>
      </c>
      <c r="C62" s="8">
        <v>291.98</v>
      </c>
      <c r="D62" s="27">
        <v>6.34</v>
      </c>
      <c r="E62" s="16">
        <v>6.3339958458940302</v>
      </c>
      <c r="F62" s="16">
        <v>6.2670695839999997</v>
      </c>
      <c r="G62" s="16">
        <v>6.0398800660000003</v>
      </c>
      <c r="H62" s="16">
        <v>5.8029999999999999</v>
      </c>
      <c r="I62" s="16">
        <v>5.8080999999999996</v>
      </c>
      <c r="J62" s="16">
        <v>6.22</v>
      </c>
      <c r="K62" s="16">
        <v>6.27</v>
      </c>
      <c r="L62" s="16">
        <v>5.45</v>
      </c>
      <c r="M62" s="39">
        <v>6.2143499999999996</v>
      </c>
      <c r="N62" s="16">
        <f t="shared" si="0"/>
        <v>6.0746395495894037</v>
      </c>
      <c r="O62" s="16">
        <f t="shared" si="35"/>
        <v>6.14647040169592</v>
      </c>
      <c r="P62" s="16">
        <f t="shared" si="1"/>
        <v>6.2171749999999992</v>
      </c>
      <c r="Q62" s="114" t="s">
        <v>2891</v>
      </c>
      <c r="R62" s="114"/>
      <c r="S62" s="18">
        <v>122.32</v>
      </c>
      <c r="T62" s="16">
        <v>87.4</v>
      </c>
      <c r="U62" s="16">
        <v>118.68</v>
      </c>
      <c r="V62" s="16">
        <v>85.22</v>
      </c>
      <c r="W62" s="16">
        <v>96.67</v>
      </c>
      <c r="X62" s="16">
        <v>93</v>
      </c>
      <c r="Y62" s="16">
        <v>93.6</v>
      </c>
      <c r="Z62" s="16"/>
      <c r="AA62" s="39">
        <v>96.507000000000005</v>
      </c>
      <c r="AB62" s="16">
        <f t="shared" si="2"/>
        <v>99.174624999999992</v>
      </c>
      <c r="AC62" s="114">
        <f t="shared" si="3"/>
        <v>98.388006914806041</v>
      </c>
      <c r="AD62" s="16">
        <f t="shared" si="4"/>
        <v>95.0535</v>
      </c>
      <c r="AE62" s="16" t="s">
        <v>2891</v>
      </c>
      <c r="AF62" s="40"/>
      <c r="AG62" s="19">
        <f t="shared" si="5"/>
        <v>87.4</v>
      </c>
      <c r="AH62" s="18">
        <v>1.9700000000000001E-5</v>
      </c>
      <c r="AI62" s="34">
        <v>3.7240574711240298E-6</v>
      </c>
      <c r="AJ62" s="16">
        <v>4.0738027780411247E-5</v>
      </c>
      <c r="AK62" s="16">
        <v>4.265795188015923E-5</v>
      </c>
      <c r="AL62" s="16">
        <v>1.6982436524617432E-5</v>
      </c>
      <c r="AM62" s="16">
        <v>2.9512092266663827E-5</v>
      </c>
      <c r="AN62" s="94"/>
      <c r="AO62" s="34">
        <v>2.65417E-5</v>
      </c>
      <c r="AP62" s="94">
        <f t="shared" si="6"/>
        <v>2.5693752274710823E-5</v>
      </c>
      <c r="AQ62" s="114">
        <f t="shared" si="7"/>
        <v>2.0820316819932956E-5</v>
      </c>
      <c r="AR62" s="94">
        <f t="shared" si="8"/>
        <v>2.65417E-5</v>
      </c>
      <c r="AS62" s="114" t="s">
        <v>2891</v>
      </c>
      <c r="AT62" s="156"/>
      <c r="AU62" s="18">
        <v>5.5489999999999998E-2</v>
      </c>
      <c r="AV62" s="16">
        <v>3.2245000000000003E-2</v>
      </c>
      <c r="AW62" s="16">
        <v>2.3696205209770001E-2</v>
      </c>
      <c r="AX62" s="16">
        <v>1.9900000000000001E-2</v>
      </c>
      <c r="AY62" s="16">
        <v>6.9400000000000003E-2</v>
      </c>
      <c r="AZ62" s="16">
        <v>3.27E-2</v>
      </c>
      <c r="BA62" s="16">
        <v>6.3800000000000003E-3</v>
      </c>
      <c r="BB62" s="68">
        <v>-6.81</v>
      </c>
      <c r="BC62" s="16">
        <f t="shared" si="36"/>
        <v>4.5222347639006608E-2</v>
      </c>
      <c r="BD62" s="67">
        <v>-6.89</v>
      </c>
      <c r="BE62" s="16">
        <f t="shared" si="37"/>
        <v>3.7614310410336124E-2</v>
      </c>
      <c r="BF62" s="16">
        <v>3.2800000000000003E-2</v>
      </c>
      <c r="BG62" s="16">
        <v>4.8500000000000001E-2</v>
      </c>
      <c r="BH62" s="16">
        <v>3.5900000000000001E-2</v>
      </c>
      <c r="BI62" s="68"/>
      <c r="BJ62" s="94" t="str">
        <f t="shared" si="38"/>
        <v/>
      </c>
      <c r="BK62" s="68">
        <v>6.6739600000000006E-8</v>
      </c>
      <c r="BL62" s="16">
        <f t="shared" si="39"/>
        <v>1.9486628408000001E-2</v>
      </c>
      <c r="BM62" s="16">
        <f t="shared" si="40"/>
        <v>3.5333422435931745E-2</v>
      </c>
      <c r="BN62" s="114">
        <f t="shared" si="41"/>
        <v>3.087062139603371E-2</v>
      </c>
      <c r="BO62" s="16">
        <f t="shared" si="42"/>
        <v>3.2800000000000003E-2</v>
      </c>
      <c r="BP62" s="114" t="s">
        <v>2891</v>
      </c>
      <c r="BQ62" s="98"/>
      <c r="BR62" s="18">
        <f t="shared" si="9"/>
        <v>-4.7055337738384067</v>
      </c>
      <c r="BS62" s="114">
        <f t="shared" si="10"/>
        <v>-5.4289836254352055</v>
      </c>
      <c r="BT62" s="114">
        <f t="shared" si="11"/>
        <v>-4.3900000000000006</v>
      </c>
      <c r="BU62" s="114">
        <f t="shared" si="12"/>
        <v>-4.37</v>
      </c>
      <c r="BV62" s="114">
        <f t="shared" si="13"/>
        <v>-4.7700000000000005</v>
      </c>
      <c r="BW62" s="114">
        <f t="shared" si="14"/>
        <v>-4.53</v>
      </c>
      <c r="BX62" s="114" t="str">
        <f t="shared" si="15"/>
        <v>N/A</v>
      </c>
      <c r="BY62" s="114">
        <f t="shared" si="16"/>
        <v>-4.5760712639518166</v>
      </c>
      <c r="BZ62" s="114">
        <f t="shared" si="17"/>
        <v>-4.6815126661750615</v>
      </c>
      <c r="CA62" s="114">
        <f t="shared" si="18"/>
        <v>-4.5760712639518166</v>
      </c>
      <c r="CB62" s="98" t="str">
        <f t="shared" si="19"/>
        <v>---</v>
      </c>
      <c r="CC62" s="18">
        <f t="shared" si="20"/>
        <v>-1.2557852751858343</v>
      </c>
      <c r="CD62" s="114">
        <f t="shared" si="21"/>
        <v>-1.4915376187266394</v>
      </c>
      <c r="CE62" s="114">
        <f t="shared" si="22"/>
        <v>-1.625321197804769</v>
      </c>
      <c r="CF62" s="114">
        <f t="shared" si="23"/>
        <v>-1.7011469235902934</v>
      </c>
      <c r="CG62" s="114">
        <f t="shared" si="24"/>
        <v>-1.158640529545145</v>
      </c>
      <c r="CH62" s="114">
        <f t="shared" si="25"/>
        <v>-1.485452247339714</v>
      </c>
      <c r="CI62" s="114">
        <f t="shared" si="26"/>
        <v>-2.1951793212788377</v>
      </c>
      <c r="CJ62" s="114">
        <f t="shared" si="27"/>
        <v>-1.3446468957677244</v>
      </c>
      <c r="CK62" s="114">
        <f t="shared" si="28"/>
        <v>-1.4246468957677243</v>
      </c>
      <c r="CL62" s="114">
        <f t="shared" si="29"/>
        <v>-1.4841261562883208</v>
      </c>
      <c r="CM62" s="114">
        <f t="shared" si="30"/>
        <v>-1.3142582613977363</v>
      </c>
      <c r="CN62" s="114">
        <f t="shared" si="31"/>
        <v>-1.4449055514216809</v>
      </c>
      <c r="CO62" s="114" t="str">
        <f t="shared" si="32"/>
        <v>N/A</v>
      </c>
      <c r="CP62" s="114">
        <f t="shared" si="33"/>
        <v>-1.7102632963604478</v>
      </c>
      <c r="CQ62" s="114">
        <f t="shared" si="43"/>
        <v>-1.5104546284980669</v>
      </c>
      <c r="CR62" s="114">
        <f t="shared" si="44"/>
        <v>-1.4841261562883208</v>
      </c>
      <c r="CS62" s="98" t="str">
        <f t="shared" si="34"/>
        <v>---</v>
      </c>
    </row>
    <row r="63" spans="1:97" x14ac:dyDescent="0.25">
      <c r="A63" s="15" t="s">
        <v>2389</v>
      </c>
      <c r="B63" s="8" t="s">
        <v>118</v>
      </c>
      <c r="C63" s="8">
        <v>291.98</v>
      </c>
      <c r="D63" s="27">
        <v>6.34</v>
      </c>
      <c r="E63" s="16">
        <v>6.37356575891343</v>
      </c>
      <c r="F63" s="16">
        <v>6.2670695839999997</v>
      </c>
      <c r="G63" s="16">
        <v>6.0398800660000003</v>
      </c>
      <c r="H63" s="16">
        <v>5.8029999999999999</v>
      </c>
      <c r="I63" s="16">
        <v>5.8231000000000002</v>
      </c>
      <c r="J63" s="16">
        <v>6.22</v>
      </c>
      <c r="K63" s="16">
        <v>5.92</v>
      </c>
      <c r="L63" s="16"/>
      <c r="M63" s="39">
        <v>6.18703</v>
      </c>
      <c r="N63" s="16">
        <f t="shared" si="0"/>
        <v>6.1081828232126041</v>
      </c>
      <c r="O63" s="16">
        <f t="shared" si="35"/>
        <v>6.1081395556730893</v>
      </c>
      <c r="P63" s="16">
        <f t="shared" si="1"/>
        <v>6.18703</v>
      </c>
      <c r="Q63" s="114" t="s">
        <v>2891</v>
      </c>
      <c r="R63" s="114"/>
      <c r="S63" s="18">
        <v>122.32</v>
      </c>
      <c r="T63" s="16">
        <v>65.42</v>
      </c>
      <c r="U63" s="16">
        <v>118.68</v>
      </c>
      <c r="V63" s="16">
        <v>58.31</v>
      </c>
      <c r="W63" s="16">
        <v>96</v>
      </c>
      <c r="X63" s="16">
        <v>87.4</v>
      </c>
      <c r="Y63" s="16">
        <v>90</v>
      </c>
      <c r="Z63" s="16"/>
      <c r="AA63" s="39">
        <v>106.324</v>
      </c>
      <c r="AB63" s="16">
        <f t="shared" si="2"/>
        <v>93.056749999999994</v>
      </c>
      <c r="AC63" s="114">
        <f t="shared" si="3"/>
        <v>90.364559138662258</v>
      </c>
      <c r="AD63" s="16">
        <f t="shared" si="4"/>
        <v>93</v>
      </c>
      <c r="AE63" s="16" t="s">
        <v>2891</v>
      </c>
      <c r="AF63" s="40"/>
      <c r="AG63" s="19">
        <f t="shared" si="5"/>
        <v>65.42</v>
      </c>
      <c r="AH63" s="18">
        <v>3.2799999999999998E-5</v>
      </c>
      <c r="AI63" s="34">
        <v>6.0990994402885996E-6</v>
      </c>
      <c r="AJ63" s="16">
        <v>6.7608297539198107E-5</v>
      </c>
      <c r="AK63" s="16">
        <v>4.265795188015923E-5</v>
      </c>
      <c r="AL63" s="16">
        <v>2.3442288153199218E-5</v>
      </c>
      <c r="AM63" s="16">
        <v>2.9512092266663827E-5</v>
      </c>
      <c r="AN63" s="94"/>
      <c r="AO63" s="34">
        <v>3.6236599999999998E-5</v>
      </c>
      <c r="AP63" s="94">
        <f t="shared" si="6"/>
        <v>3.4050904182787E-5</v>
      </c>
      <c r="AQ63" s="114">
        <f t="shared" si="7"/>
        <v>2.8279359664760276E-5</v>
      </c>
      <c r="AR63" s="94">
        <f t="shared" si="8"/>
        <v>3.2799999999999998E-5</v>
      </c>
      <c r="AS63" s="114" t="s">
        <v>2891</v>
      </c>
      <c r="AT63" s="156"/>
      <c r="AU63" s="18">
        <v>6.1379999999999997E-2</v>
      </c>
      <c r="AV63" s="16">
        <v>3.2245000000000003E-2</v>
      </c>
      <c r="AW63" s="16">
        <v>2.7088621703628399E-2</v>
      </c>
      <c r="AX63" s="16">
        <v>5.79E-2</v>
      </c>
      <c r="AY63" s="16">
        <v>6.9400000000000003E-2</v>
      </c>
      <c r="AZ63" s="16">
        <v>4.3499999999999997E-2</v>
      </c>
      <c r="BA63" s="16">
        <v>8.8900000000000003E-3</v>
      </c>
      <c r="BB63" s="68">
        <v>-6.81</v>
      </c>
      <c r="BC63" s="16">
        <f t="shared" si="36"/>
        <v>4.5222347639006608E-2</v>
      </c>
      <c r="BD63" s="67">
        <v>-6.8</v>
      </c>
      <c r="BE63" s="16">
        <f t="shared" si="37"/>
        <v>4.6275711433479555E-2</v>
      </c>
      <c r="BF63" s="16">
        <v>3.2800000000000003E-2</v>
      </c>
      <c r="BG63" s="16">
        <v>5.1900000000000002E-2</v>
      </c>
      <c r="BH63" s="16">
        <v>3.9399999999999998E-2</v>
      </c>
      <c r="BI63" s="68"/>
      <c r="BJ63" s="94" t="str">
        <f t="shared" si="38"/>
        <v/>
      </c>
      <c r="BK63" s="68">
        <v>1.53623E-7</v>
      </c>
      <c r="BL63" s="16">
        <f t="shared" si="39"/>
        <v>4.4854843540000001E-2</v>
      </c>
      <c r="BM63" s="16">
        <f t="shared" si="40"/>
        <v>4.3142809562778044E-2</v>
      </c>
      <c r="BN63" s="114">
        <f t="shared" si="41"/>
        <v>3.9248905831969369E-2</v>
      </c>
      <c r="BO63" s="16">
        <f t="shared" si="42"/>
        <v>4.4854843540000001E-2</v>
      </c>
      <c r="BP63" s="114" t="s">
        <v>2891</v>
      </c>
      <c r="BQ63" s="98"/>
      <c r="BR63" s="18">
        <f t="shared" si="9"/>
        <v>-4.4841261562883208</v>
      </c>
      <c r="BS63" s="114">
        <f t="shared" si="10"/>
        <v>-5.214734285806661</v>
      </c>
      <c r="BT63" s="114">
        <f t="shared" si="11"/>
        <v>-4.1700000000000008</v>
      </c>
      <c r="BU63" s="114">
        <f t="shared" si="12"/>
        <v>-4.37</v>
      </c>
      <c r="BV63" s="114">
        <f t="shared" si="13"/>
        <v>-4.63</v>
      </c>
      <c r="BW63" s="114">
        <f t="shared" si="14"/>
        <v>-4.53</v>
      </c>
      <c r="BX63" s="114" t="str">
        <f t="shared" si="15"/>
        <v>N/A</v>
      </c>
      <c r="BY63" s="114">
        <f t="shared" si="16"/>
        <v>-4.4408525579739608</v>
      </c>
      <c r="BZ63" s="114">
        <f t="shared" si="17"/>
        <v>-4.5485304285812784</v>
      </c>
      <c r="CA63" s="114">
        <f t="shared" si="18"/>
        <v>-4.4841261562883208</v>
      </c>
      <c r="CB63" s="98" t="str">
        <f t="shared" si="19"/>
        <v>---</v>
      </c>
      <c r="CC63" s="18">
        <f t="shared" si="20"/>
        <v>-1.2119731159041962</v>
      </c>
      <c r="CD63" s="114">
        <f t="shared" si="21"/>
        <v>-1.4915376187266394</v>
      </c>
      <c r="CE63" s="114">
        <f t="shared" si="22"/>
        <v>-1.5672130917455951</v>
      </c>
      <c r="CF63" s="114">
        <f t="shared" si="23"/>
        <v>-1.2373214362725637</v>
      </c>
      <c r="CG63" s="114">
        <f t="shared" si="24"/>
        <v>-1.158640529545145</v>
      </c>
      <c r="CH63" s="114">
        <f t="shared" si="25"/>
        <v>-1.3615107430453628</v>
      </c>
      <c r="CI63" s="114">
        <f t="shared" si="26"/>
        <v>-2.0510982390297863</v>
      </c>
      <c r="CJ63" s="114">
        <f t="shared" si="27"/>
        <v>-1.3446468957677244</v>
      </c>
      <c r="CK63" s="114">
        <f t="shared" si="28"/>
        <v>-1.3346468957677247</v>
      </c>
      <c r="CL63" s="114">
        <f t="shared" si="29"/>
        <v>-1.4841261562883208</v>
      </c>
      <c r="CM63" s="114">
        <f t="shared" si="30"/>
        <v>-1.2848326421515421</v>
      </c>
      <c r="CN63" s="114">
        <f t="shared" si="31"/>
        <v>-1.4045037781744258</v>
      </c>
      <c r="CO63" s="114" t="str">
        <f t="shared" si="32"/>
        <v>N/A</v>
      </c>
      <c r="CP63" s="114">
        <f t="shared" si="33"/>
        <v>-1.3481906538658439</v>
      </c>
      <c r="CQ63" s="114">
        <f t="shared" si="43"/>
        <v>-1.4061724458680669</v>
      </c>
      <c r="CR63" s="114">
        <f t="shared" si="44"/>
        <v>-1.3481906538658439</v>
      </c>
      <c r="CS63" s="98" t="str">
        <f t="shared" si="34"/>
        <v>---</v>
      </c>
    </row>
    <row r="64" spans="1:97" x14ac:dyDescent="0.25">
      <c r="A64" s="15" t="s">
        <v>2390</v>
      </c>
      <c r="B64" s="8" t="s">
        <v>120</v>
      </c>
      <c r="C64" s="8">
        <v>291.98</v>
      </c>
      <c r="D64" s="27">
        <v>6.34</v>
      </c>
      <c r="E64" s="16">
        <v>6.3720887415917602</v>
      </c>
      <c r="F64" s="16">
        <v>6.2670695839999997</v>
      </c>
      <c r="G64" s="16">
        <v>6.0398800660000003</v>
      </c>
      <c r="H64" s="16">
        <v>5.8029999999999999</v>
      </c>
      <c r="I64" s="16">
        <v>5.9066000000000001</v>
      </c>
      <c r="J64" s="16">
        <v>6.23</v>
      </c>
      <c r="K64" s="16">
        <v>5.92</v>
      </c>
      <c r="L64" s="16">
        <v>5.61</v>
      </c>
      <c r="M64" s="39">
        <v>6.1684599999999996</v>
      </c>
      <c r="N64" s="16">
        <f t="shared" si="0"/>
        <v>6.0657098391591759</v>
      </c>
      <c r="O64" s="16">
        <f t="shared" si="35"/>
        <v>6.1252247073803865</v>
      </c>
      <c r="P64" s="16">
        <f t="shared" si="1"/>
        <v>6.1041700329999999</v>
      </c>
      <c r="Q64" s="114" t="s">
        <v>2891</v>
      </c>
      <c r="R64" s="114"/>
      <c r="S64" s="18">
        <v>122.32</v>
      </c>
      <c r="T64" s="16">
        <v>85.41</v>
      </c>
      <c r="U64" s="16">
        <v>118.68</v>
      </c>
      <c r="V64" s="16">
        <v>76.44</v>
      </c>
      <c r="W64" s="16">
        <v>90</v>
      </c>
      <c r="X64" s="16">
        <v>86.7</v>
      </c>
      <c r="Y64" s="16">
        <v>90</v>
      </c>
      <c r="Z64" s="16"/>
      <c r="AA64" s="39">
        <v>96.813299999999998</v>
      </c>
      <c r="AB64" s="16">
        <f t="shared" si="2"/>
        <v>95.795412499999998</v>
      </c>
      <c r="AC64" s="114">
        <f t="shared" si="3"/>
        <v>94.654865739837405</v>
      </c>
      <c r="AD64" s="16">
        <f t="shared" si="4"/>
        <v>90</v>
      </c>
      <c r="AE64" s="16" t="s">
        <v>2891</v>
      </c>
      <c r="AF64" s="40"/>
      <c r="AG64" s="19">
        <f t="shared" si="5"/>
        <v>85.41</v>
      </c>
      <c r="AH64" s="18">
        <v>2.0699999999999998E-5</v>
      </c>
      <c r="AI64" s="34">
        <v>1.9540738001119501E-6</v>
      </c>
      <c r="AJ64" s="16">
        <v>4.4668359215096341E-5</v>
      </c>
      <c r="AK64" s="16">
        <v>4.265795188015923E-5</v>
      </c>
      <c r="AL64" s="16">
        <v>1.071519305237606E-5</v>
      </c>
      <c r="AM64" s="16">
        <v>1.3803842646028827E-5</v>
      </c>
      <c r="AN64" s="94"/>
      <c r="AO64" s="34">
        <v>4.0312799999999998E-5</v>
      </c>
      <c r="AP64" s="94">
        <f t="shared" si="6"/>
        <v>2.4973174370538915E-5</v>
      </c>
      <c r="AQ64" s="114">
        <f t="shared" si="7"/>
        <v>1.7277431571950195E-5</v>
      </c>
      <c r="AR64" s="94">
        <f t="shared" si="8"/>
        <v>2.0699999999999998E-5</v>
      </c>
      <c r="AS64" s="114" t="s">
        <v>2891</v>
      </c>
      <c r="AT64" s="156"/>
      <c r="AU64" s="18">
        <v>0.12</v>
      </c>
      <c r="AV64" s="16">
        <v>3.2245000000000003E-2</v>
      </c>
      <c r="AW64" s="16">
        <v>1.6925061344132401E-2</v>
      </c>
      <c r="AX64" s="16">
        <v>2.2700000000000001E-2</v>
      </c>
      <c r="AY64" s="16">
        <v>6.9400000000000003E-2</v>
      </c>
      <c r="AZ64" s="16">
        <v>1.0999999999999999E-2</v>
      </c>
      <c r="BA64" s="16">
        <v>1.38E-2</v>
      </c>
      <c r="BB64" s="68">
        <v>-6.81</v>
      </c>
      <c r="BC64" s="16">
        <f t="shared" si="36"/>
        <v>4.5222347639006608E-2</v>
      </c>
      <c r="BD64" s="67">
        <v>-6.9</v>
      </c>
      <c r="BE64" s="16">
        <f t="shared" si="37"/>
        <v>3.6758104173566029E-2</v>
      </c>
      <c r="BF64" s="16">
        <v>3.3500000000000002E-2</v>
      </c>
      <c r="BG64" s="16">
        <v>5.5599999999999997E-2</v>
      </c>
      <c r="BH64" s="16">
        <v>3.85E-2</v>
      </c>
      <c r="BI64" s="68">
        <v>7.3600000000000003E-7</v>
      </c>
      <c r="BJ64" s="94">
        <f t="shared" si="38"/>
        <v>0.21489728</v>
      </c>
      <c r="BK64" s="68">
        <v>6.7086400000000004E-8</v>
      </c>
      <c r="BL64" s="16">
        <f t="shared" si="39"/>
        <v>1.9587887072000001E-2</v>
      </c>
      <c r="BM64" s="16">
        <f t="shared" si="40"/>
        <v>5.2152548587764636E-2</v>
      </c>
      <c r="BN64" s="114">
        <f t="shared" si="41"/>
        <v>3.6639756028840134E-2</v>
      </c>
      <c r="BO64" s="16">
        <f t="shared" si="42"/>
        <v>3.5129052086783019E-2</v>
      </c>
      <c r="BP64" s="114" t="s">
        <v>2891</v>
      </c>
      <c r="BQ64" s="98"/>
      <c r="BR64" s="18">
        <f t="shared" si="9"/>
        <v>-4.6840296545430826</v>
      </c>
      <c r="BS64" s="114">
        <f t="shared" si="10"/>
        <v>-5.7090590381729589</v>
      </c>
      <c r="BT64" s="114">
        <f t="shared" si="11"/>
        <v>-4.3499999999999996</v>
      </c>
      <c r="BU64" s="114">
        <f t="shared" si="12"/>
        <v>-4.37</v>
      </c>
      <c r="BV64" s="114">
        <f t="shared" si="13"/>
        <v>-4.97</v>
      </c>
      <c r="BW64" s="114">
        <f t="shared" si="14"/>
        <v>-4.8600000000000003</v>
      </c>
      <c r="BX64" s="114" t="str">
        <f t="shared" si="15"/>
        <v>N/A</v>
      </c>
      <c r="BY64" s="114">
        <f t="shared" si="16"/>
        <v>-4.3945570360737474</v>
      </c>
      <c r="BZ64" s="114">
        <f t="shared" si="17"/>
        <v>-4.7625208183985412</v>
      </c>
      <c r="CA64" s="114">
        <f t="shared" si="18"/>
        <v>-4.6840296545430826</v>
      </c>
      <c r="CB64" s="98" t="str">
        <f t="shared" si="19"/>
        <v>---</v>
      </c>
      <c r="CC64" s="18">
        <f t="shared" si="20"/>
        <v>-0.92081875395237522</v>
      </c>
      <c r="CD64" s="114">
        <f t="shared" si="21"/>
        <v>-1.4915376187266394</v>
      </c>
      <c r="CE64" s="114">
        <f t="shared" si="22"/>
        <v>-1.7714697485589233</v>
      </c>
      <c r="CF64" s="114">
        <f t="shared" si="23"/>
        <v>-1.6439741428068773</v>
      </c>
      <c r="CG64" s="114">
        <f t="shared" si="24"/>
        <v>-1.158640529545145</v>
      </c>
      <c r="CH64" s="114">
        <f t="shared" si="25"/>
        <v>-1.9586073148417751</v>
      </c>
      <c r="CI64" s="114">
        <f t="shared" si="26"/>
        <v>-1.8601209135987635</v>
      </c>
      <c r="CJ64" s="114">
        <f t="shared" si="27"/>
        <v>-1.3446468957677244</v>
      </c>
      <c r="CK64" s="114">
        <f t="shared" si="28"/>
        <v>-1.434646895767725</v>
      </c>
      <c r="CL64" s="114">
        <f t="shared" si="29"/>
        <v>-1.4749551929631548</v>
      </c>
      <c r="CM64" s="114">
        <f t="shared" si="30"/>
        <v>-1.2549252084179425</v>
      </c>
      <c r="CN64" s="114">
        <f t="shared" si="31"/>
        <v>-1.4145392704914994</v>
      </c>
      <c r="CO64" s="114">
        <f t="shared" si="32"/>
        <v>-0.6677690814302254</v>
      </c>
      <c r="CP64" s="114">
        <f t="shared" si="33"/>
        <v>-1.7080124084392303</v>
      </c>
      <c r="CQ64" s="114">
        <f t="shared" si="43"/>
        <v>-1.4360474268077144</v>
      </c>
      <c r="CR64" s="114">
        <f t="shared" si="44"/>
        <v>-1.45480104436544</v>
      </c>
      <c r="CS64" s="98" t="str">
        <f t="shared" si="34"/>
        <v>---</v>
      </c>
    </row>
    <row r="65" spans="1:97" x14ac:dyDescent="0.25">
      <c r="A65" s="15" t="s">
        <v>2391</v>
      </c>
      <c r="B65" s="8" t="s">
        <v>122</v>
      </c>
      <c r="C65" s="8">
        <v>291.98</v>
      </c>
      <c r="D65" s="27">
        <v>6.34</v>
      </c>
      <c r="E65" s="16">
        <v>6.5638024440628797</v>
      </c>
      <c r="F65" s="16">
        <v>6.2670695839999997</v>
      </c>
      <c r="G65" s="16">
        <v>6.0398800660000003</v>
      </c>
      <c r="H65" s="16">
        <v>5.8029999999999999</v>
      </c>
      <c r="I65" s="16">
        <v>5.8902000000000001</v>
      </c>
      <c r="J65" s="16">
        <v>6.14</v>
      </c>
      <c r="K65" s="16">
        <v>5.9</v>
      </c>
      <c r="L65" s="16">
        <v>5.47</v>
      </c>
      <c r="M65" s="39">
        <v>6.2824600000000004</v>
      </c>
      <c r="N65" s="16">
        <f t="shared" si="0"/>
        <v>6.0696412094062886</v>
      </c>
      <c r="O65" s="16">
        <f t="shared" si="35"/>
        <v>6.1641822226130305</v>
      </c>
      <c r="P65" s="16">
        <f t="shared" si="1"/>
        <v>6.0899400329999995</v>
      </c>
      <c r="Q65" s="114">
        <f>AVERAGE(6.406,6.41)</f>
        <v>6.4079999999999995</v>
      </c>
      <c r="R65" s="113" t="s">
        <v>2903</v>
      </c>
      <c r="S65" s="18">
        <v>122.32</v>
      </c>
      <c r="T65" s="16">
        <v>79.959999999999994</v>
      </c>
      <c r="U65" s="16">
        <v>118.68</v>
      </c>
      <c r="V65" s="16">
        <v>79.62</v>
      </c>
      <c r="W65" s="16">
        <v>75.430000000000007</v>
      </c>
      <c r="X65" s="16">
        <v>81.3</v>
      </c>
      <c r="Y65" s="16">
        <v>88.8</v>
      </c>
      <c r="Z65" s="16">
        <v>91.3</v>
      </c>
      <c r="AA65" s="39">
        <v>135.77099999999999</v>
      </c>
      <c r="AB65" s="16">
        <f t="shared" si="2"/>
        <v>97.020111111111092</v>
      </c>
      <c r="AC65" s="114">
        <f t="shared" si="3"/>
        <v>94.892703574571499</v>
      </c>
      <c r="AD65" s="16">
        <f t="shared" si="4"/>
        <v>88.8</v>
      </c>
      <c r="AE65" s="16">
        <v>90.75</v>
      </c>
      <c r="AF65" s="149" t="s">
        <v>2329</v>
      </c>
      <c r="AG65" s="19">
        <f t="shared" si="5"/>
        <v>90.75</v>
      </c>
      <c r="AH65" s="18">
        <v>1.8199999999999999E-5</v>
      </c>
      <c r="AI65" s="34">
        <v>2.1292171775886301E-6</v>
      </c>
      <c r="AJ65" s="16">
        <v>8.7096358995608029E-5</v>
      </c>
      <c r="AK65" s="16">
        <v>4.265795188015923E-5</v>
      </c>
      <c r="AL65" s="16">
        <v>5.4954087385762466E-4</v>
      </c>
      <c r="AM65" s="16">
        <v>3.6307805477010102E-4</v>
      </c>
      <c r="AN65" s="94">
        <v>1.03E-4</v>
      </c>
      <c r="AO65" s="39">
        <v>7.1349599999999999E-5</v>
      </c>
      <c r="AP65" s="94">
        <f t="shared" si="6"/>
        <v>1.5463150708513521E-4</v>
      </c>
      <c r="AQ65" s="114">
        <f t="shared" si="7"/>
        <v>6.1739771039389724E-5</v>
      </c>
      <c r="AR65" s="94">
        <f t="shared" si="8"/>
        <v>7.9222979497804014E-5</v>
      </c>
      <c r="AS65" s="114">
        <v>8.6924179879987858E-6</v>
      </c>
      <c r="AT65" s="156" t="s">
        <v>2914</v>
      </c>
      <c r="AU65" s="18">
        <v>3.041E-2</v>
      </c>
      <c r="AV65" s="16">
        <v>3.2245000000000003E-2</v>
      </c>
      <c r="AW65" s="16">
        <v>9.2989550930339497E-3</v>
      </c>
      <c r="AX65" s="16">
        <v>2.3E-2</v>
      </c>
      <c r="AY65" s="16">
        <v>6.9400000000000003E-2</v>
      </c>
      <c r="AZ65" s="16">
        <v>1.41E-2</v>
      </c>
      <c r="BA65" s="16">
        <v>0.11</v>
      </c>
      <c r="BB65" s="68">
        <v>-6.81</v>
      </c>
      <c r="BC65" s="16">
        <f t="shared" si="36"/>
        <v>4.5222347639006608E-2</v>
      </c>
      <c r="BD65" s="67">
        <v>-7.08</v>
      </c>
      <c r="BE65" s="16">
        <f t="shared" si="37"/>
        <v>2.4285838588655708E-2</v>
      </c>
      <c r="BF65" s="16">
        <v>3.5900000000000001E-2</v>
      </c>
      <c r="BG65" s="16">
        <v>2.9899999999999999E-2</v>
      </c>
      <c r="BH65" s="16">
        <v>4.8500000000000001E-2</v>
      </c>
      <c r="BI65" s="68">
        <v>6.4700000000000001E-7</v>
      </c>
      <c r="BJ65" s="94">
        <f t="shared" si="38"/>
        <v>0.18891105999999999</v>
      </c>
      <c r="BK65" s="68">
        <v>6.0559700000000005E-8</v>
      </c>
      <c r="BL65" s="16">
        <f t="shared" si="39"/>
        <v>1.7682221206E-2</v>
      </c>
      <c r="BM65" s="16">
        <f t="shared" si="40"/>
        <v>4.848967303762116E-2</v>
      </c>
      <c r="BN65" s="114">
        <f t="shared" si="41"/>
        <v>3.5101848613934672E-2</v>
      </c>
      <c r="BO65" s="16">
        <f t="shared" si="42"/>
        <v>3.1327500000000001E-2</v>
      </c>
      <c r="BP65" s="114">
        <v>1.695521715482947E-2</v>
      </c>
      <c r="BQ65" s="156" t="s">
        <v>3919</v>
      </c>
      <c r="BR65" s="18">
        <f t="shared" si="9"/>
        <v>-4.7399286120149249</v>
      </c>
      <c r="BS65" s="114">
        <f t="shared" si="10"/>
        <v>-5.6717800387880946</v>
      </c>
      <c r="BT65" s="114">
        <f t="shared" si="11"/>
        <v>-4.0600000000000005</v>
      </c>
      <c r="BU65" s="114">
        <f t="shared" si="12"/>
        <v>-4.37</v>
      </c>
      <c r="BV65" s="114">
        <f t="shared" si="13"/>
        <v>-3.26</v>
      </c>
      <c r="BW65" s="114">
        <f t="shared" si="14"/>
        <v>-3.4400000000000004</v>
      </c>
      <c r="BX65" s="114">
        <f t="shared" si="15"/>
        <v>-3.987162775294828</v>
      </c>
      <c r="BY65" s="114">
        <f t="shared" si="16"/>
        <v>-4.1466084572834578</v>
      </c>
      <c r="BZ65" s="114">
        <f t="shared" si="17"/>
        <v>-4.2094349854226634</v>
      </c>
      <c r="CA65" s="114">
        <f t="shared" si="18"/>
        <v>-4.1033042286417292</v>
      </c>
      <c r="CB65" s="98">
        <f t="shared" si="19"/>
        <v>-5.0608593981457224</v>
      </c>
      <c r="CC65" s="18">
        <f t="shared" si="20"/>
        <v>-1.5169835798558677</v>
      </c>
      <c r="CD65" s="114">
        <f t="shared" si="21"/>
        <v>-1.4915376187266394</v>
      </c>
      <c r="CE65" s="114">
        <f t="shared" si="22"/>
        <v>-2.0315658495992586</v>
      </c>
      <c r="CF65" s="114">
        <f t="shared" si="23"/>
        <v>-1.6382721639824072</v>
      </c>
      <c r="CG65" s="114">
        <f t="shared" si="24"/>
        <v>-1.158640529545145</v>
      </c>
      <c r="CH65" s="114">
        <f t="shared" si="25"/>
        <v>-1.8507808873446201</v>
      </c>
      <c r="CI65" s="114">
        <f t="shared" si="26"/>
        <v>-0.95860731484177497</v>
      </c>
      <c r="CJ65" s="114">
        <f t="shared" si="27"/>
        <v>-1.3446468957677244</v>
      </c>
      <c r="CK65" s="114">
        <f t="shared" si="28"/>
        <v>-1.6146468957677256</v>
      </c>
      <c r="CL65" s="114">
        <f t="shared" si="29"/>
        <v>-1.4449055514216809</v>
      </c>
      <c r="CM65" s="114">
        <f t="shared" si="30"/>
        <v>-1.5243288116755704</v>
      </c>
      <c r="CN65" s="114">
        <f t="shared" si="31"/>
        <v>-1.3142582613977363</v>
      </c>
      <c r="CO65" s="114">
        <f t="shared" si="32"/>
        <v>-0.72374261509902393</v>
      </c>
      <c r="CP65" s="114">
        <f t="shared" si="33"/>
        <v>-1.7524631806737805</v>
      </c>
      <c r="CQ65" s="114">
        <f t="shared" si="43"/>
        <v>-1.4546700111213535</v>
      </c>
      <c r="CR65" s="114">
        <f t="shared" si="44"/>
        <v>-1.5042605992912534</v>
      </c>
      <c r="CS65" s="98">
        <f t="shared" si="34"/>
        <v>-1.7706966436010101</v>
      </c>
    </row>
    <row r="66" spans="1:97" x14ac:dyDescent="0.25">
      <c r="A66" s="15" t="s">
        <v>2392</v>
      </c>
      <c r="B66" s="8" t="s">
        <v>124</v>
      </c>
      <c r="C66" s="8">
        <v>291.98</v>
      </c>
      <c r="D66" s="27">
        <v>6.34</v>
      </c>
      <c r="E66" s="16">
        <v>6.6155160106360302</v>
      </c>
      <c r="F66" s="16">
        <v>6.2670695839999997</v>
      </c>
      <c r="G66" s="16">
        <v>6.0398800660000003</v>
      </c>
      <c r="H66" s="16">
        <v>5.8029999999999999</v>
      </c>
      <c r="I66" s="16">
        <v>5.9123999999999999</v>
      </c>
      <c r="J66" s="16">
        <v>6.17</v>
      </c>
      <c r="K66" s="16">
        <v>5.89</v>
      </c>
      <c r="L66" s="16"/>
      <c r="M66" s="39">
        <v>6.1248199999999997</v>
      </c>
      <c r="N66" s="16">
        <f t="shared" si="0"/>
        <v>6.1291872956262266</v>
      </c>
      <c r="O66" s="16">
        <f t="shared" si="35"/>
        <v>6.1553472006277365</v>
      </c>
      <c r="P66" s="16">
        <f t="shared" si="1"/>
        <v>6.1248199999999997</v>
      </c>
      <c r="Q66" s="114" t="s">
        <v>2891</v>
      </c>
      <c r="R66" s="114"/>
      <c r="S66" s="18">
        <v>122.32</v>
      </c>
      <c r="T66" s="16">
        <v>76.37</v>
      </c>
      <c r="U66" s="16">
        <v>118.68</v>
      </c>
      <c r="V66" s="16">
        <v>107.03</v>
      </c>
      <c r="W66" s="16">
        <v>75.430000000000007</v>
      </c>
      <c r="X66" s="16">
        <v>81.599999999999994</v>
      </c>
      <c r="Y66" s="16">
        <v>88.8</v>
      </c>
      <c r="Z66" s="16"/>
      <c r="AA66" s="39">
        <v>134.56399999999999</v>
      </c>
      <c r="AB66" s="16">
        <f t="shared" si="2"/>
        <v>100.59924999999998</v>
      </c>
      <c r="AC66" s="114">
        <f t="shared" si="3"/>
        <v>98.312769579691732</v>
      </c>
      <c r="AD66" s="16">
        <f t="shared" si="4"/>
        <v>97.914999999999992</v>
      </c>
      <c r="AE66" s="16" t="s">
        <v>2891</v>
      </c>
      <c r="AF66" s="40"/>
      <c r="AG66" s="19">
        <f t="shared" si="5"/>
        <v>76.37</v>
      </c>
      <c r="AH66" s="18">
        <v>2.55E-5</v>
      </c>
      <c r="AI66" s="34">
        <v>5.9975842944216902E-6</v>
      </c>
      <c r="AJ66" s="16">
        <v>1E-4</v>
      </c>
      <c r="AK66" s="16">
        <v>4.265795188015923E-5</v>
      </c>
      <c r="AL66" s="16">
        <v>1.6982436524617421E-4</v>
      </c>
      <c r="AM66" s="16">
        <v>2.9512092266663857E-4</v>
      </c>
      <c r="AN66" s="94"/>
      <c r="AO66" s="39">
        <v>7.4692900000000004E-5</v>
      </c>
      <c r="AP66" s="94">
        <f t="shared" si="6"/>
        <v>1.0197053201248481E-4</v>
      </c>
      <c r="AQ66" s="114">
        <f t="shared" si="7"/>
        <v>5.8841688042936571E-5</v>
      </c>
      <c r="AR66" s="94">
        <f t="shared" si="8"/>
        <v>7.4692900000000004E-5</v>
      </c>
      <c r="AS66" s="114" t="s">
        <v>2891</v>
      </c>
      <c r="AT66" s="156"/>
      <c r="AU66" s="18">
        <v>4.8680000000000001E-2</v>
      </c>
      <c r="AV66" s="16">
        <v>3.2245000000000003E-2</v>
      </c>
      <c r="AW66" s="16">
        <v>1.14368862527133E-2</v>
      </c>
      <c r="AX66" s="16">
        <v>2.7E-2</v>
      </c>
      <c r="AY66" s="16">
        <v>6.9400000000000003E-2</v>
      </c>
      <c r="AZ66" s="16">
        <v>2.93E-2</v>
      </c>
      <c r="BA66" s="16">
        <v>4.5400000000000003E-2</v>
      </c>
      <c r="BB66" s="68">
        <v>-6.81</v>
      </c>
      <c r="BC66" s="16">
        <f t="shared" si="36"/>
        <v>4.5222347639006608E-2</v>
      </c>
      <c r="BD66" s="67">
        <v>-6.84</v>
      </c>
      <c r="BE66" s="16">
        <f t="shared" si="37"/>
        <v>4.2203950426239582E-2</v>
      </c>
      <c r="BF66" s="16">
        <v>3.4299999999999997E-2</v>
      </c>
      <c r="BG66" s="16">
        <v>3.1300000000000001E-2</v>
      </c>
      <c r="BH66" s="16">
        <v>4.5199999999999997E-2</v>
      </c>
      <c r="BI66" s="68"/>
      <c r="BJ66" s="94" t="str">
        <f t="shared" si="38"/>
        <v/>
      </c>
      <c r="BK66" s="68">
        <v>5.83355E-8</v>
      </c>
      <c r="BL66" s="16">
        <f t="shared" si="39"/>
        <v>1.7032799290000001E-2</v>
      </c>
      <c r="BM66" s="16">
        <f t="shared" si="40"/>
        <v>3.6824691046766118E-2</v>
      </c>
      <c r="BN66" s="114">
        <f t="shared" si="41"/>
        <v>3.3637668908669073E-2</v>
      </c>
      <c r="BO66" s="16">
        <f t="shared" si="42"/>
        <v>3.4299999999999997E-2</v>
      </c>
      <c r="BP66" s="114" t="s">
        <v>2891</v>
      </c>
      <c r="BQ66" s="98"/>
      <c r="BR66" s="18">
        <f t="shared" si="9"/>
        <v>-4.5934598195660445</v>
      </c>
      <c r="BS66" s="114">
        <f t="shared" si="10"/>
        <v>-5.2220236394260038</v>
      </c>
      <c r="BT66" s="114">
        <f t="shared" si="11"/>
        <v>-4</v>
      </c>
      <c r="BU66" s="114">
        <f t="shared" si="12"/>
        <v>-4.37</v>
      </c>
      <c r="BV66" s="114">
        <f t="shared" si="13"/>
        <v>-3.7700000000000005</v>
      </c>
      <c r="BW66" s="114">
        <f t="shared" si="14"/>
        <v>-3.53</v>
      </c>
      <c r="BX66" s="114" t="str">
        <f t="shared" si="15"/>
        <v>N/A</v>
      </c>
      <c r="BY66" s="114">
        <f t="shared" si="16"/>
        <v>-4.1267206784706634</v>
      </c>
      <c r="BZ66" s="114">
        <f t="shared" si="17"/>
        <v>-4.2303148767803878</v>
      </c>
      <c r="CA66" s="114">
        <f t="shared" si="18"/>
        <v>-4.1267206784706634</v>
      </c>
      <c r="CB66" s="98" t="str">
        <f t="shared" si="19"/>
        <v>---</v>
      </c>
      <c r="CC66" s="18">
        <f t="shared" si="20"/>
        <v>-1.3126494304419727</v>
      </c>
      <c r="CD66" s="114">
        <f t="shared" si="21"/>
        <v>-1.4915376187266394</v>
      </c>
      <c r="CE66" s="114">
        <f t="shared" si="22"/>
        <v>-1.9416921982117676</v>
      </c>
      <c r="CF66" s="114">
        <f t="shared" si="23"/>
        <v>-1.5686362358410126</v>
      </c>
      <c r="CG66" s="114">
        <f t="shared" si="24"/>
        <v>-1.158640529545145</v>
      </c>
      <c r="CH66" s="114">
        <f t="shared" si="25"/>
        <v>-1.5331323796458904</v>
      </c>
      <c r="CI66" s="114">
        <f t="shared" si="26"/>
        <v>-1.342944147142896</v>
      </c>
      <c r="CJ66" s="114">
        <f t="shared" si="27"/>
        <v>-1.3446468957677244</v>
      </c>
      <c r="CK66" s="114">
        <f t="shared" si="28"/>
        <v>-1.3746468957677243</v>
      </c>
      <c r="CL66" s="114">
        <f t="shared" si="29"/>
        <v>-1.4647058799572295</v>
      </c>
      <c r="CM66" s="114">
        <f t="shared" si="30"/>
        <v>-1.5044556624535514</v>
      </c>
      <c r="CN66" s="114">
        <f t="shared" si="31"/>
        <v>-1.344861565188618</v>
      </c>
      <c r="CO66" s="114" t="str">
        <f t="shared" si="32"/>
        <v>N/A</v>
      </c>
      <c r="CP66" s="114">
        <f t="shared" si="33"/>
        <v>-1.7687139711627602</v>
      </c>
      <c r="CQ66" s="114">
        <f t="shared" si="43"/>
        <v>-1.4731741084502257</v>
      </c>
      <c r="CR66" s="114">
        <f t="shared" si="44"/>
        <v>-1.4647058799572295</v>
      </c>
      <c r="CS66" s="98" t="str">
        <f t="shared" si="34"/>
        <v>---</v>
      </c>
    </row>
    <row r="67" spans="1:97" x14ac:dyDescent="0.25">
      <c r="A67" s="15" t="s">
        <v>2393</v>
      </c>
      <c r="B67" s="8" t="s">
        <v>126</v>
      </c>
      <c r="C67" s="8">
        <v>291.98</v>
      </c>
      <c r="D67" s="27">
        <v>6.34</v>
      </c>
      <c r="E67" s="16">
        <v>6.3682628498120497</v>
      </c>
      <c r="F67" s="16">
        <v>6.2670695839999997</v>
      </c>
      <c r="G67" s="16">
        <v>6.0398800660000003</v>
      </c>
      <c r="H67" s="16">
        <v>5.8029999999999999</v>
      </c>
      <c r="I67" s="16">
        <v>5.8487</v>
      </c>
      <c r="J67" s="16">
        <v>6.22</v>
      </c>
      <c r="K67" s="16">
        <v>6.35</v>
      </c>
      <c r="L67" s="16"/>
      <c r="M67" s="39">
        <v>6.3568800000000003</v>
      </c>
      <c r="N67" s="16">
        <f t="shared" si="0"/>
        <v>6.1770880555346723</v>
      </c>
      <c r="O67" s="16">
        <f t="shared" si="35"/>
        <v>6.1755788210316407</v>
      </c>
      <c r="P67" s="16">
        <f t="shared" si="1"/>
        <v>6.2670695839999997</v>
      </c>
      <c r="Q67" s="114" t="s">
        <v>2891</v>
      </c>
      <c r="R67" s="114"/>
      <c r="S67" s="18">
        <v>122.32</v>
      </c>
      <c r="T67" s="16">
        <v>79.38</v>
      </c>
      <c r="U67" s="16">
        <v>118.68</v>
      </c>
      <c r="V67" s="16">
        <v>69.62</v>
      </c>
      <c r="W67" s="16">
        <v>96</v>
      </c>
      <c r="X67" s="16">
        <v>93.1</v>
      </c>
      <c r="Y67" s="16">
        <v>93.6</v>
      </c>
      <c r="Z67" s="16"/>
      <c r="AA67" s="39">
        <v>106.32299999999999</v>
      </c>
      <c r="AB67" s="16">
        <f t="shared" si="2"/>
        <v>97.377875000000003</v>
      </c>
      <c r="AC67" s="114">
        <f t="shared" si="3"/>
        <v>95.869511304112265</v>
      </c>
      <c r="AD67" s="16">
        <f t="shared" si="4"/>
        <v>94.8</v>
      </c>
      <c r="AE67" s="16" t="s">
        <v>2891</v>
      </c>
      <c r="AF67" s="40"/>
      <c r="AG67" s="19">
        <f t="shared" si="5"/>
        <v>79.38</v>
      </c>
      <c r="AH67" s="18">
        <v>2.3799999999999999E-5</v>
      </c>
      <c r="AI67" s="34">
        <v>3.94704082891595E-6</v>
      </c>
      <c r="AJ67" s="16">
        <v>4.8977881936844635E-5</v>
      </c>
      <c r="AK67" s="16">
        <v>4.265795188015923E-5</v>
      </c>
      <c r="AL67" s="16">
        <v>1.0232929922807521E-5</v>
      </c>
      <c r="AM67" s="16">
        <v>5.12861383991364E-5</v>
      </c>
      <c r="AN67" s="94"/>
      <c r="AO67" s="34">
        <v>3.0738899999999998E-5</v>
      </c>
      <c r="AP67" s="94">
        <f t="shared" si="6"/>
        <v>3.0234406138266249E-5</v>
      </c>
      <c r="AQ67" s="114">
        <f t="shared" si="7"/>
        <v>2.276247893292194E-5</v>
      </c>
      <c r="AR67" s="94">
        <f t="shared" si="8"/>
        <v>3.0738899999999998E-5</v>
      </c>
      <c r="AS67" s="114" t="s">
        <v>2891</v>
      </c>
      <c r="AT67" s="156"/>
      <c r="AU67" s="18">
        <v>4.5670000000000002E-2</v>
      </c>
      <c r="AV67" s="16">
        <v>3.2245000000000003E-2</v>
      </c>
      <c r="AW67" s="16">
        <v>2.3392382565032101E-2</v>
      </c>
      <c r="AX67" s="16">
        <v>4.9000000000000002E-2</v>
      </c>
      <c r="AY67" s="16">
        <v>6.9400000000000003E-2</v>
      </c>
      <c r="AZ67" s="16">
        <v>1.6799999999999999E-2</v>
      </c>
      <c r="BA67" s="16">
        <v>4.0300000000000002E-2</v>
      </c>
      <c r="BB67" s="68">
        <v>-6.81</v>
      </c>
      <c r="BC67" s="16">
        <f t="shared" si="36"/>
        <v>4.5222347639006608E-2</v>
      </c>
      <c r="BD67" s="67">
        <v>-6.8</v>
      </c>
      <c r="BE67" s="16">
        <f t="shared" si="37"/>
        <v>4.6275711433479555E-2</v>
      </c>
      <c r="BF67" s="16">
        <v>3.2800000000000003E-2</v>
      </c>
      <c r="BG67" s="16">
        <v>4.0300000000000002E-2</v>
      </c>
      <c r="BH67" s="16">
        <v>3.5900000000000001E-2</v>
      </c>
      <c r="BI67" s="68">
        <v>4.08E-7</v>
      </c>
      <c r="BJ67" s="94">
        <f t="shared" si="38"/>
        <v>0.11912784</v>
      </c>
      <c r="BK67" s="68">
        <v>6.63562E-8</v>
      </c>
      <c r="BL67" s="16">
        <f t="shared" si="39"/>
        <v>1.9374683276000001E-2</v>
      </c>
      <c r="BM67" s="16">
        <f t="shared" si="40"/>
        <v>4.3986283208108448E-2</v>
      </c>
      <c r="BN67" s="114">
        <f t="shared" si="41"/>
        <v>3.8901732182698524E-2</v>
      </c>
      <c r="BO67" s="16">
        <f t="shared" si="42"/>
        <v>4.0300000000000002E-2</v>
      </c>
      <c r="BP67" s="114" t="s">
        <v>2891</v>
      </c>
      <c r="BQ67" s="98"/>
      <c r="BR67" s="18">
        <f t="shared" si="9"/>
        <v>-4.6234230429434877</v>
      </c>
      <c r="BS67" s="114">
        <f t="shared" si="10"/>
        <v>-5.4037283811592891</v>
      </c>
      <c r="BT67" s="114">
        <f t="shared" si="11"/>
        <v>-4.3099999999999996</v>
      </c>
      <c r="BU67" s="114">
        <f t="shared" si="12"/>
        <v>-4.37</v>
      </c>
      <c r="BV67" s="114">
        <f t="shared" si="13"/>
        <v>-4.9900000000000011</v>
      </c>
      <c r="BW67" s="114">
        <f t="shared" si="14"/>
        <v>-4.2900000000000009</v>
      </c>
      <c r="BX67" s="114" t="str">
        <f t="shared" si="15"/>
        <v>N/A</v>
      </c>
      <c r="BY67" s="114">
        <f t="shared" si="16"/>
        <v>-4.5123116779058163</v>
      </c>
      <c r="BZ67" s="114">
        <f t="shared" si="17"/>
        <v>-4.6427804431440842</v>
      </c>
      <c r="CA67" s="114">
        <f t="shared" si="18"/>
        <v>-4.5123116779058163</v>
      </c>
      <c r="CB67" s="98" t="str">
        <f t="shared" si="19"/>
        <v>---</v>
      </c>
      <c r="CC67" s="18">
        <f t="shared" si="20"/>
        <v>-1.3403689883929994</v>
      </c>
      <c r="CD67" s="114">
        <f t="shared" si="21"/>
        <v>-1.4915376187266394</v>
      </c>
      <c r="CE67" s="114">
        <f t="shared" si="22"/>
        <v>-1.6309255421006619</v>
      </c>
      <c r="CF67" s="114">
        <f t="shared" si="23"/>
        <v>-1.3098039199714864</v>
      </c>
      <c r="CG67" s="114">
        <f t="shared" si="24"/>
        <v>-1.158640529545145</v>
      </c>
      <c r="CH67" s="114">
        <f t="shared" si="25"/>
        <v>-1.7746907182741372</v>
      </c>
      <c r="CI67" s="114">
        <f t="shared" si="26"/>
        <v>-1.3946949538588904</v>
      </c>
      <c r="CJ67" s="114">
        <f t="shared" si="27"/>
        <v>-1.3446468957677244</v>
      </c>
      <c r="CK67" s="114">
        <f t="shared" si="28"/>
        <v>-1.3346468957677247</v>
      </c>
      <c r="CL67" s="114">
        <f t="shared" si="29"/>
        <v>-1.4841261562883208</v>
      </c>
      <c r="CM67" s="114">
        <f t="shared" si="30"/>
        <v>-1.3946949538588904</v>
      </c>
      <c r="CN67" s="114">
        <f t="shared" si="31"/>
        <v>-1.4449055514216809</v>
      </c>
      <c r="CO67" s="114">
        <f t="shared" si="32"/>
        <v>-0.92398673267784426</v>
      </c>
      <c r="CP67" s="114">
        <f t="shared" si="33"/>
        <v>-1.7127653883111891</v>
      </c>
      <c r="CQ67" s="114">
        <f t="shared" si="43"/>
        <v>-1.4100310603545236</v>
      </c>
      <c r="CR67" s="114">
        <f t="shared" si="44"/>
        <v>-1.3946949538588904</v>
      </c>
      <c r="CS67" s="98" t="str">
        <f t="shared" si="34"/>
        <v>---</v>
      </c>
    </row>
    <row r="68" spans="1:97" x14ac:dyDescent="0.25">
      <c r="A68" s="15" t="s">
        <v>2394</v>
      </c>
      <c r="B68" s="8" t="s">
        <v>128</v>
      </c>
      <c r="C68" s="8">
        <v>291.98</v>
      </c>
      <c r="D68" s="27">
        <v>6.34</v>
      </c>
      <c r="E68" s="16">
        <v>6.3792385269515997</v>
      </c>
      <c r="F68" s="16">
        <v>6.2670695839999997</v>
      </c>
      <c r="G68" s="16">
        <v>6.0398800660000003</v>
      </c>
      <c r="H68" s="16">
        <v>5.8029999999999999</v>
      </c>
      <c r="I68" s="16">
        <v>5.8243</v>
      </c>
      <c r="J68" s="16">
        <v>6.22</v>
      </c>
      <c r="K68" s="16">
        <v>5.95</v>
      </c>
      <c r="L68" s="16"/>
      <c r="M68" s="39">
        <v>6.1835800000000001</v>
      </c>
      <c r="N68" s="16">
        <f t="shared" ref="N68:N131" si="45">AVERAGE(D68:M68)</f>
        <v>6.1118964641057332</v>
      </c>
      <c r="O68" s="16">
        <f t="shared" si="35"/>
        <v>6.1108474969027879</v>
      </c>
      <c r="P68" s="16">
        <f t="shared" ref="P68:P131" si="46">MEDIAN(D68:M68)</f>
        <v>6.1835800000000001</v>
      </c>
      <c r="Q68" s="114" t="s">
        <v>2891</v>
      </c>
      <c r="R68" s="114"/>
      <c r="S68" s="18">
        <v>122.32</v>
      </c>
      <c r="T68" s="16">
        <v>78.150000000000006</v>
      </c>
      <c r="U68" s="16">
        <v>118.68</v>
      </c>
      <c r="V68" s="16">
        <v>75.430000000000007</v>
      </c>
      <c r="W68" s="16">
        <v>96</v>
      </c>
      <c r="X68" s="16">
        <v>87.5</v>
      </c>
      <c r="Y68" s="16">
        <v>90</v>
      </c>
      <c r="Z68" s="16"/>
      <c r="AA68" s="39">
        <v>106.32299999999999</v>
      </c>
      <c r="AB68" s="16">
        <f t="shared" ref="AB68:AB131" si="47">AVERAGE(S68,T68,U68,V68,W68,X68,Y68,Z68,AA68)</f>
        <v>96.800374999999988</v>
      </c>
      <c r="AC68" s="114">
        <f t="shared" ref="AC68:AC131" si="48">GEOMEAN(S68,T68,U68,V68,W68,X68,Y68,Z68,AA68)</f>
        <v>95.430486911536519</v>
      </c>
      <c r="AD68" s="16">
        <f t="shared" ref="AD68:AD131" si="49">MEDIAN(S68,T68,U68,V68,W68,X68,Y68,Z68,AA68)</f>
        <v>93</v>
      </c>
      <c r="AE68" s="16" t="s">
        <v>2891</v>
      </c>
      <c r="AF68" s="40"/>
      <c r="AG68" s="19">
        <f t="shared" ref="AG68:AG131" si="50">IF(ISNUMBER(AE68),AE68,T68)</f>
        <v>78.150000000000006</v>
      </c>
      <c r="AH68" s="18">
        <v>2.4499999999999999E-5</v>
      </c>
      <c r="AI68" s="34">
        <v>5.0099064057359898E-6</v>
      </c>
      <c r="AJ68" s="16">
        <v>6.7608297539198107E-5</v>
      </c>
      <c r="AK68" s="16">
        <v>4.265795188015923E-5</v>
      </c>
      <c r="AL68" s="16">
        <v>2.754228703338164E-5</v>
      </c>
      <c r="AM68" s="16">
        <v>2.0417379446695267E-5</v>
      </c>
      <c r="AN68" s="94"/>
      <c r="AO68" s="34">
        <v>2.6387799999999998E-5</v>
      </c>
      <c r="AP68" s="94">
        <f t="shared" ref="AP68:AP131" si="51">AVERAGE($AH68:$AM68,$AN68,$AO68)</f>
        <v>3.0589088900738599E-5</v>
      </c>
      <c r="AQ68" s="114">
        <f t="shared" ref="AQ68:AQ131" si="52">GEOMEAN($AH68:$AM68,$AN68,$AO68)</f>
        <v>2.4469686850406421E-5</v>
      </c>
      <c r="AR68" s="94">
        <f t="shared" ref="AR68:AR131" si="53">MEDIAN($AH68:$AM68,$AN68,$AO68)</f>
        <v>2.6387799999999998E-5</v>
      </c>
      <c r="AS68" s="114" t="s">
        <v>2891</v>
      </c>
      <c r="AT68" s="156"/>
      <c r="AU68" s="18">
        <v>4.6870000000000002E-2</v>
      </c>
      <c r="AV68" s="16">
        <v>3.2245000000000003E-2</v>
      </c>
      <c r="AW68" s="16">
        <v>2.3108310031393901E-2</v>
      </c>
      <c r="AX68" s="16">
        <v>7.2800000000000004E-2</v>
      </c>
      <c r="AY68" s="16">
        <v>6.9400000000000003E-2</v>
      </c>
      <c r="AZ68" s="16">
        <v>4.2299999999999997E-2</v>
      </c>
      <c r="BA68" s="16">
        <v>5.79E-2</v>
      </c>
      <c r="BB68" s="68">
        <v>-6.81</v>
      </c>
      <c r="BC68" s="16">
        <f t="shared" ref="BC68:BC131" si="54">1000*$C68*10^BB68</f>
        <v>4.5222347639006608E-2</v>
      </c>
      <c r="BD68" s="67">
        <v>-6.8</v>
      </c>
      <c r="BE68" s="16">
        <f t="shared" si="37"/>
        <v>4.6275711433479555E-2</v>
      </c>
      <c r="BF68" s="16">
        <v>3.2800000000000003E-2</v>
      </c>
      <c r="BG68" s="16">
        <v>5.3100000000000001E-2</v>
      </c>
      <c r="BH68" s="16">
        <v>3.9399999999999998E-2</v>
      </c>
      <c r="BI68" s="68"/>
      <c r="BJ68" s="94" t="str">
        <f t="shared" si="38"/>
        <v/>
      </c>
      <c r="BK68" s="68">
        <v>1.18759E-7</v>
      </c>
      <c r="BL68" s="16">
        <f t="shared" si="39"/>
        <v>3.4675252820000002E-2</v>
      </c>
      <c r="BM68" s="16">
        <f t="shared" si="40"/>
        <v>4.5853586301836932E-2</v>
      </c>
      <c r="BN68" s="114">
        <f t="shared" si="41"/>
        <v>4.3750860055453519E-2</v>
      </c>
      <c r="BO68" s="16">
        <f t="shared" si="42"/>
        <v>4.5222347639006608E-2</v>
      </c>
      <c r="BP68" s="114" t="s">
        <v>2891</v>
      </c>
      <c r="BQ68" s="98"/>
      <c r="BR68" s="18">
        <f t="shared" ref="BR68:BR131" si="55">LOG(AH68)</f>
        <v>-4.6108339156354674</v>
      </c>
      <c r="BS68" s="114">
        <f t="shared" ref="BS68:BS131" si="56">LOG(AI68)</f>
        <v>-5.3001703874764825</v>
      </c>
      <c r="BT68" s="114">
        <f t="shared" ref="BT68:BT131" si="57">LOG(AJ68)</f>
        <v>-4.1700000000000008</v>
      </c>
      <c r="BU68" s="114">
        <f t="shared" ref="BU68:BU131" si="58">LOG(AK68)</f>
        <v>-4.37</v>
      </c>
      <c r="BV68" s="114">
        <f t="shared" ref="BV68:BV131" si="59">LOG(AL68)</f>
        <v>-4.5600000000000005</v>
      </c>
      <c r="BW68" s="114">
        <f t="shared" ref="BW68:BW131" si="60">LOG(AM68)</f>
        <v>-4.6900000000000004</v>
      </c>
      <c r="BX68" s="114" t="str">
        <f t="shared" ref="BX68:BX131" si="61">IF(ISNUMBER(AN68),LOG(AN68),"N/A")</f>
        <v>N/A</v>
      </c>
      <c r="BY68" s="114">
        <f t="shared" ref="BY68:BY131" si="62">LOG(AO68)</f>
        <v>-4.5785968162099548</v>
      </c>
      <c r="BZ68" s="114">
        <f t="shared" ref="BZ68:BZ131" si="63">AVERAGE(BR68:BY68)</f>
        <v>-4.611371588474559</v>
      </c>
      <c r="CA68" s="114">
        <f t="shared" ref="CA68:CA131" si="64">MEDIAN(BR68:BY68)</f>
        <v>-4.5785968162099548</v>
      </c>
      <c r="CB68" s="98" t="str">
        <f t="shared" ref="CB68:CB131" si="65">IF(ISNUMBER(AS68),LOG(AS68),AS68)</f>
        <v>---</v>
      </c>
      <c r="CC68" s="18">
        <f t="shared" ref="CC68:CC131" si="66">LOG(AU68)</f>
        <v>-1.3291050464797898</v>
      </c>
      <c r="CD68" s="114">
        <f t="shared" ref="CD68:CD131" si="67">LOG(AV68)</f>
        <v>-1.4915376187266394</v>
      </c>
      <c r="CE68" s="114">
        <f t="shared" ref="CE68:CE131" si="68">LOG(AW68)</f>
        <v>-1.6362318144030692</v>
      </c>
      <c r="CF68" s="114">
        <f t="shared" ref="CF68:CF131" si="69">LOG(AX68)</f>
        <v>-1.1378686206869628</v>
      </c>
      <c r="CG68" s="114">
        <f t="shared" ref="CG68:CG131" si="70">LOG(AY68)</f>
        <v>-1.158640529545145</v>
      </c>
      <c r="CH68" s="114">
        <f t="shared" ref="CH68:CH131" si="71">IF(ISNUMBER(AZ68),LOG(AZ68),"N/A")</f>
        <v>-1.3736596326249577</v>
      </c>
      <c r="CI68" s="114">
        <f t="shared" ref="CI68:CI131" si="72">LOG(BA68)</f>
        <v>-1.2373214362725637</v>
      </c>
      <c r="CJ68" s="114">
        <f t="shared" ref="CJ68:CJ131" si="73">LOG(BC68)</f>
        <v>-1.3446468957677244</v>
      </c>
      <c r="CK68" s="114">
        <f t="shared" ref="CK68:CK131" si="74">LOG(BE68)</f>
        <v>-1.3346468957677247</v>
      </c>
      <c r="CL68" s="114">
        <f t="shared" ref="CL68:CL131" si="75">LOG(BF68)</f>
        <v>-1.4841261562883208</v>
      </c>
      <c r="CM68" s="114">
        <f t="shared" ref="CM68:CM131" si="76">LOG(BG68)</f>
        <v>-1.274905478918531</v>
      </c>
      <c r="CN68" s="114">
        <f t="shared" ref="CN68:CN131" si="77">LOG(BH68)</f>
        <v>-1.4045037781744258</v>
      </c>
      <c r="CO68" s="114" t="str">
        <f t="shared" ref="CO68:CO131" si="78">IF(ISNUMBER(BJ68),LOG(BJ68),"N/A")</f>
        <v>N/A</v>
      </c>
      <c r="CP68" s="114">
        <f t="shared" ref="CP68:CP131" si="79">LOG(BL68)</f>
        <v>-1.459980363767853</v>
      </c>
      <c r="CQ68" s="114">
        <f t="shared" si="43"/>
        <v>-1.3590134051864386</v>
      </c>
      <c r="CR68" s="114">
        <f t="shared" si="44"/>
        <v>-1.3446468957677244</v>
      </c>
      <c r="CS68" s="98" t="str">
        <f t="shared" ref="CS68:CS131" si="80">IF(ISNUMBER(BP68),LOG(BP68),BP68)</f>
        <v>---</v>
      </c>
    </row>
    <row r="69" spans="1:97" x14ac:dyDescent="0.25">
      <c r="A69" s="15" t="s">
        <v>2395</v>
      </c>
      <c r="B69" s="8" t="s">
        <v>130</v>
      </c>
      <c r="C69" s="8">
        <v>291.98</v>
      </c>
      <c r="D69" s="27">
        <v>6.34</v>
      </c>
      <c r="E69" s="16">
        <v>6.5796370556627499</v>
      </c>
      <c r="F69" s="16">
        <v>6.2670695839999997</v>
      </c>
      <c r="G69" s="16">
        <v>6.0398800660000003</v>
      </c>
      <c r="H69" s="16">
        <v>5.8029999999999999</v>
      </c>
      <c r="I69" s="16">
        <v>6.0412999999999997</v>
      </c>
      <c r="J69" s="16">
        <v>6.17</v>
      </c>
      <c r="K69" s="16">
        <v>5.89</v>
      </c>
      <c r="L69" s="16"/>
      <c r="M69" s="39">
        <v>6.1228999999999996</v>
      </c>
      <c r="N69" s="16">
        <f t="shared" si="45"/>
        <v>6.1393096339625295</v>
      </c>
      <c r="O69" s="16">
        <f t="shared" ref="O69:O132" si="81">LOG10(AVERAGE(10^D69,10^E69,10^F69,10^G69,10^H69,10^I69,10^J69,10^K69,10^L69,10^M69))</f>
        <v>6.1538075974311219</v>
      </c>
      <c r="P69" s="16">
        <f t="shared" si="46"/>
        <v>6.1228999999999996</v>
      </c>
      <c r="Q69" s="114" t="s">
        <v>2891</v>
      </c>
      <c r="R69" s="114"/>
      <c r="S69" s="18">
        <v>122.32</v>
      </c>
      <c r="T69" s="16">
        <v>97.72</v>
      </c>
      <c r="U69" s="16">
        <v>118.68</v>
      </c>
      <c r="V69" s="16">
        <v>101.9</v>
      </c>
      <c r="W69" s="16">
        <v>96</v>
      </c>
      <c r="X69" s="16">
        <v>82.5</v>
      </c>
      <c r="Y69" s="16">
        <v>88.8</v>
      </c>
      <c r="Z69" s="16"/>
      <c r="AA69" s="39">
        <v>127.038</v>
      </c>
      <c r="AB69" s="16">
        <f t="shared" si="47"/>
        <v>104.36975</v>
      </c>
      <c r="AC69" s="114">
        <f t="shared" si="48"/>
        <v>103.24952347706578</v>
      </c>
      <c r="AD69" s="16">
        <f t="shared" si="49"/>
        <v>99.81</v>
      </c>
      <c r="AE69" s="16" t="s">
        <v>2891</v>
      </c>
      <c r="AF69" s="40"/>
      <c r="AG69" s="19">
        <f t="shared" si="50"/>
        <v>97.72</v>
      </c>
      <c r="AH69" s="18">
        <v>1.5400000000000002E-5</v>
      </c>
      <c r="AI69" s="34">
        <v>4.2346266173558398E-6</v>
      </c>
      <c r="AJ69" s="16">
        <v>1.3489628825916533E-4</v>
      </c>
      <c r="AK69" s="16">
        <v>4.265795188015923E-5</v>
      </c>
      <c r="AL69" s="16">
        <v>2.6302679918953782E-4</v>
      </c>
      <c r="AM69" s="16">
        <v>2.9512092266663827E-5</v>
      </c>
      <c r="AN69" s="94"/>
      <c r="AO69" s="39">
        <v>8.5962299999999995E-5</v>
      </c>
      <c r="AP69" s="94">
        <f t="shared" si="51"/>
        <v>8.2241436887554577E-5</v>
      </c>
      <c r="AQ69" s="114">
        <f t="shared" si="52"/>
        <v>4.2498900634311906E-5</v>
      </c>
      <c r="AR69" s="94">
        <f t="shared" si="53"/>
        <v>4.265795188015923E-5</v>
      </c>
      <c r="AS69" s="114" t="s">
        <v>2891</v>
      </c>
      <c r="AT69" s="156"/>
      <c r="AU69" s="18">
        <v>3.0970000000000001E-2</v>
      </c>
      <c r="AV69" s="16">
        <v>3.2245000000000003E-2</v>
      </c>
      <c r="AW69" s="16">
        <v>1.04160038307328E-2</v>
      </c>
      <c r="AX69" s="16">
        <v>1.89E-2</v>
      </c>
      <c r="AY69" s="16">
        <v>6.9400000000000003E-2</v>
      </c>
      <c r="AZ69" s="16">
        <v>3.5000000000000003E-2</v>
      </c>
      <c r="BA69" s="16">
        <v>5.4300000000000001E-2</v>
      </c>
      <c r="BB69" s="68">
        <v>-6.81</v>
      </c>
      <c r="BC69" s="16">
        <f t="shared" si="54"/>
        <v>4.5222347639006608E-2</v>
      </c>
      <c r="BD69" s="67">
        <v>-7.26</v>
      </c>
      <c r="BE69" s="16">
        <f t="shared" ref="BE69:BE132" si="82">1000*$C69*10^BD69</f>
        <v>1.6045494434894891E-2</v>
      </c>
      <c r="BF69" s="16">
        <v>3.4299999999999997E-2</v>
      </c>
      <c r="BG69" s="16">
        <v>3.1300000000000001E-2</v>
      </c>
      <c r="BH69" s="16">
        <v>4.5199999999999997E-2</v>
      </c>
      <c r="BI69" s="68">
        <v>4.7599999999999997E-7</v>
      </c>
      <c r="BJ69" s="94">
        <f t="shared" ref="BJ69:BJ132" si="83">IF(ISNUMBER(BI69),1000*$C69*BI69,"")</f>
        <v>0.13898247999999999</v>
      </c>
      <c r="BK69" s="68">
        <v>6.0559700000000005E-8</v>
      </c>
      <c r="BL69" s="16">
        <f t="shared" ref="BL69:BL132" si="84">1000*$C69*BK69</f>
        <v>1.7682221206E-2</v>
      </c>
      <c r="BM69" s="16">
        <f t="shared" ref="BM69:BM132" si="85">AVERAGE($AU69,$AV69,$AW69,$AX69,$AY69,$AZ69,$BA69,$BC69,$BE69,$BF69,$BG69,$BH69,$BJ69,$BL69)</f>
        <v>4.14259676507596E-2</v>
      </c>
      <c r="BN69" s="114">
        <f t="shared" ref="BN69:BN132" si="86">GEOMEAN($AU69,$AV69,$AW69,$AX69,$AY69,$AZ69,$BA69,$BC69,$BE69,$BF69,$BG69,$BH69,$BJ69,$BL69)</f>
        <v>3.3501909431962511E-2</v>
      </c>
      <c r="BO69" s="16">
        <f t="shared" ref="BO69:BO132" si="87">MEDIAN($AU69,$AV69,$AW69,$AX69,$AY69,$AZ69,$BA69,$BC69,$BE69,$BF69,$BG69,$BH69,$BJ69,$BL69)</f>
        <v>3.3272499999999997E-2</v>
      </c>
      <c r="BP69" s="114" t="s">
        <v>2891</v>
      </c>
      <c r="BQ69" s="98"/>
      <c r="BR69" s="18">
        <f t="shared" si="55"/>
        <v>-4.8124792791635365</v>
      </c>
      <c r="BS69" s="114">
        <f t="shared" si="56"/>
        <v>-5.3731848769910835</v>
      </c>
      <c r="BT69" s="114">
        <f t="shared" si="57"/>
        <v>-3.87</v>
      </c>
      <c r="BU69" s="114">
        <f t="shared" si="58"/>
        <v>-4.37</v>
      </c>
      <c r="BV69" s="114">
        <f t="shared" si="59"/>
        <v>-3.5800000000000005</v>
      </c>
      <c r="BW69" s="114">
        <f t="shared" si="60"/>
        <v>-4.53</v>
      </c>
      <c r="BX69" s="114" t="str">
        <f t="shared" si="61"/>
        <v>N/A</v>
      </c>
      <c r="BY69" s="114">
        <f t="shared" si="62"/>
        <v>-4.0656919730788577</v>
      </c>
      <c r="BZ69" s="114">
        <f t="shared" si="63"/>
        <v>-4.3716223041762117</v>
      </c>
      <c r="CA69" s="114">
        <f t="shared" si="64"/>
        <v>-4.37</v>
      </c>
      <c r="CB69" s="98" t="str">
        <f t="shared" si="65"/>
        <v>---</v>
      </c>
      <c r="CC69" s="18">
        <f t="shared" si="66"/>
        <v>-1.5090587946432132</v>
      </c>
      <c r="CD69" s="114">
        <f t="shared" si="67"/>
        <v>-1.4915376187266394</v>
      </c>
      <c r="CE69" s="114">
        <f t="shared" si="68"/>
        <v>-1.9822988690537433</v>
      </c>
      <c r="CF69" s="114">
        <f t="shared" si="69"/>
        <v>-1.7235381958267559</v>
      </c>
      <c r="CG69" s="114">
        <f t="shared" si="70"/>
        <v>-1.158640529545145</v>
      </c>
      <c r="CH69" s="114">
        <f t="shared" si="71"/>
        <v>-1.4559319556497243</v>
      </c>
      <c r="CI69" s="114">
        <f t="shared" si="72"/>
        <v>-1.2652001704111531</v>
      </c>
      <c r="CJ69" s="114">
        <f t="shared" si="73"/>
        <v>-1.3446468957677244</v>
      </c>
      <c r="CK69" s="114">
        <f t="shared" si="74"/>
        <v>-1.7946468957677251</v>
      </c>
      <c r="CL69" s="114">
        <f t="shared" si="75"/>
        <v>-1.4647058799572295</v>
      </c>
      <c r="CM69" s="114">
        <f t="shared" si="76"/>
        <v>-1.5044556624535514</v>
      </c>
      <c r="CN69" s="114">
        <f t="shared" si="77"/>
        <v>-1.344861565188618</v>
      </c>
      <c r="CO69" s="114">
        <f t="shared" si="78"/>
        <v>-0.85703994304723108</v>
      </c>
      <c r="CP69" s="114">
        <f t="shared" si="79"/>
        <v>-1.7524631806737805</v>
      </c>
      <c r="CQ69" s="114">
        <f t="shared" si="43"/>
        <v>-1.4749304397651595</v>
      </c>
      <c r="CR69" s="114">
        <f t="shared" si="44"/>
        <v>-1.4781217493419345</v>
      </c>
      <c r="CS69" s="98" t="str">
        <f t="shared" si="80"/>
        <v>---</v>
      </c>
    </row>
    <row r="70" spans="1:97" x14ac:dyDescent="0.25">
      <c r="A70" s="15" t="s">
        <v>2396</v>
      </c>
      <c r="B70" s="8" t="s">
        <v>132</v>
      </c>
      <c r="C70" s="8">
        <v>291.98</v>
      </c>
      <c r="D70" s="27">
        <v>6.34</v>
      </c>
      <c r="E70" s="16">
        <v>6.3085513056286402</v>
      </c>
      <c r="F70" s="16">
        <v>6.2670695839999997</v>
      </c>
      <c r="G70" s="16">
        <v>6.0398800660000003</v>
      </c>
      <c r="H70" s="16">
        <v>5.8029999999999999</v>
      </c>
      <c r="I70" s="16">
        <v>5.8105000000000002</v>
      </c>
      <c r="J70" s="16">
        <v>6.22</v>
      </c>
      <c r="K70" s="16">
        <v>6.34</v>
      </c>
      <c r="L70" s="16">
        <v>5.65</v>
      </c>
      <c r="M70" s="39">
        <v>6.23177</v>
      </c>
      <c r="N70" s="16">
        <f t="shared" si="45"/>
        <v>6.1010770955628635</v>
      </c>
      <c r="O70" s="16">
        <f t="shared" si="81"/>
        <v>6.1598492343820306</v>
      </c>
      <c r="P70" s="16">
        <f t="shared" si="46"/>
        <v>6.2258849999999999</v>
      </c>
      <c r="Q70" s="114" t="s">
        <v>2891</v>
      </c>
      <c r="R70" s="114"/>
      <c r="S70" s="18">
        <v>122.32</v>
      </c>
      <c r="T70" s="16">
        <v>72.849999999999994</v>
      </c>
      <c r="U70" s="16">
        <v>118.68</v>
      </c>
      <c r="V70" s="16">
        <v>76.16</v>
      </c>
      <c r="W70" s="16">
        <v>96</v>
      </c>
      <c r="X70" s="16">
        <v>93.5</v>
      </c>
      <c r="Y70" s="16">
        <v>93.6</v>
      </c>
      <c r="Z70" s="16">
        <v>117</v>
      </c>
      <c r="AA70" s="39">
        <v>96.505399999999995</v>
      </c>
      <c r="AB70" s="16">
        <f t="shared" si="47"/>
        <v>98.512822222222226</v>
      </c>
      <c r="AC70" s="114">
        <f t="shared" si="48"/>
        <v>97.05416682341783</v>
      </c>
      <c r="AD70" s="16">
        <f t="shared" si="49"/>
        <v>96</v>
      </c>
      <c r="AE70" s="16">
        <v>128</v>
      </c>
      <c r="AF70" s="149" t="s">
        <v>2947</v>
      </c>
      <c r="AG70" s="19">
        <f t="shared" si="50"/>
        <v>128</v>
      </c>
      <c r="AH70" s="18">
        <v>7.3300000000000001E-6</v>
      </c>
      <c r="AI70" s="34">
        <v>1.7630423231522099E-6</v>
      </c>
      <c r="AJ70" s="16">
        <v>4.1686938347033504E-5</v>
      </c>
      <c r="AK70" s="16">
        <v>4.265795188015923E-5</v>
      </c>
      <c r="AL70" s="16">
        <v>3.090295432513586E-5</v>
      </c>
      <c r="AM70" s="16">
        <v>1.0964781961431843E-5</v>
      </c>
      <c r="AN70" s="94">
        <v>1.3899999999999999E-4</v>
      </c>
      <c r="AO70" s="34">
        <v>3.2063900000000003E-5</v>
      </c>
      <c r="AP70" s="94">
        <f t="shared" si="51"/>
        <v>3.8296196104614088E-5</v>
      </c>
      <c r="AQ70" s="114">
        <f t="shared" si="52"/>
        <v>2.0775416170918846E-5</v>
      </c>
      <c r="AR70" s="94">
        <f t="shared" si="53"/>
        <v>3.1483427162567928E-5</v>
      </c>
      <c r="AS70" s="114" t="s">
        <v>2891</v>
      </c>
      <c r="AT70" s="156"/>
      <c r="AU70" s="18">
        <v>1.7229999999999999E-2</v>
      </c>
      <c r="AV70" s="16">
        <v>3.2245000000000003E-2</v>
      </c>
      <c r="AW70" s="16">
        <v>1.5479892806629401E-2</v>
      </c>
      <c r="AX70" s="16">
        <v>2.8400000000000002E-2</v>
      </c>
      <c r="AY70" s="16">
        <v>6.9400000000000003E-2</v>
      </c>
      <c r="AZ70" s="16">
        <v>2.2200000000000001E-2</v>
      </c>
      <c r="BA70" s="16">
        <v>1.61E-2</v>
      </c>
      <c r="BB70" s="68">
        <v>-6.81</v>
      </c>
      <c r="BC70" s="16">
        <f t="shared" si="54"/>
        <v>4.5222347639006608E-2</v>
      </c>
      <c r="BD70" s="67">
        <v>-6.89</v>
      </c>
      <c r="BE70" s="16">
        <f t="shared" si="82"/>
        <v>3.7614310410336124E-2</v>
      </c>
      <c r="BF70" s="16">
        <v>3.4299999999999997E-2</v>
      </c>
      <c r="BG70" s="16">
        <v>4.2200000000000001E-2</v>
      </c>
      <c r="BH70" s="16">
        <v>3.5900000000000001E-2</v>
      </c>
      <c r="BI70" s="68">
        <v>5.6199999999999998E-7</v>
      </c>
      <c r="BJ70" s="94">
        <f t="shared" si="83"/>
        <v>0.16409276</v>
      </c>
      <c r="BK70" s="68">
        <v>1.2847000000000001E-7</v>
      </c>
      <c r="BL70" s="16">
        <f t="shared" si="84"/>
        <v>3.7510670600000004E-2</v>
      </c>
      <c r="BM70" s="16">
        <f t="shared" si="85"/>
        <v>4.2706784389712302E-2</v>
      </c>
      <c r="BN70" s="114">
        <f t="shared" si="86"/>
        <v>3.4435127556766906E-2</v>
      </c>
      <c r="BO70" s="16">
        <f t="shared" si="87"/>
        <v>3.5099999999999999E-2</v>
      </c>
      <c r="BP70" s="114" t="s">
        <v>2891</v>
      </c>
      <c r="BQ70" s="98"/>
      <c r="BR70" s="18">
        <f t="shared" si="55"/>
        <v>-5.1348960253588718</v>
      </c>
      <c r="BS70" s="114">
        <f t="shared" si="56"/>
        <v>-5.7537372620110361</v>
      </c>
      <c r="BT70" s="114">
        <f t="shared" si="57"/>
        <v>-4.3800000000000008</v>
      </c>
      <c r="BU70" s="114">
        <f t="shared" si="58"/>
        <v>-4.37</v>
      </c>
      <c r="BV70" s="114">
        <f t="shared" si="59"/>
        <v>-4.5100000000000007</v>
      </c>
      <c r="BW70" s="114">
        <f t="shared" si="60"/>
        <v>-4.96</v>
      </c>
      <c r="BX70" s="114">
        <f t="shared" si="61"/>
        <v>-3.856985199745905</v>
      </c>
      <c r="BY70" s="114">
        <f t="shared" si="62"/>
        <v>-4.4939836546123129</v>
      </c>
      <c r="BZ70" s="114">
        <f t="shared" si="63"/>
        <v>-4.6824502677160167</v>
      </c>
      <c r="CA70" s="114">
        <f t="shared" si="64"/>
        <v>-4.5019918273061563</v>
      </c>
      <c r="CB70" s="98" t="str">
        <f t="shared" si="65"/>
        <v>---</v>
      </c>
      <c r="CC70" s="18">
        <f t="shared" si="66"/>
        <v>-1.7637147225519716</v>
      </c>
      <c r="CD70" s="114">
        <f t="shared" si="67"/>
        <v>-1.4915376187266394</v>
      </c>
      <c r="CE70" s="114">
        <f t="shared" si="68"/>
        <v>-1.8102320509948917</v>
      </c>
      <c r="CF70" s="114">
        <f t="shared" si="69"/>
        <v>-1.5466816599529623</v>
      </c>
      <c r="CG70" s="114">
        <f t="shared" si="70"/>
        <v>-1.158640529545145</v>
      </c>
      <c r="CH70" s="114">
        <f t="shared" si="71"/>
        <v>-1.6536470255493614</v>
      </c>
      <c r="CI70" s="114">
        <f t="shared" si="72"/>
        <v>-1.7931741239681502</v>
      </c>
      <c r="CJ70" s="114">
        <f t="shared" si="73"/>
        <v>-1.3446468957677244</v>
      </c>
      <c r="CK70" s="114">
        <f t="shared" si="74"/>
        <v>-1.4246468957677243</v>
      </c>
      <c r="CL70" s="114">
        <f t="shared" si="75"/>
        <v>-1.4647058799572295</v>
      </c>
      <c r="CM70" s="114">
        <f t="shared" si="76"/>
        <v>-1.3746875490383261</v>
      </c>
      <c r="CN70" s="114">
        <f t="shared" si="77"/>
        <v>-1.4449055514216809</v>
      </c>
      <c r="CO70" s="114">
        <f t="shared" si="78"/>
        <v>-0.78491058019866311</v>
      </c>
      <c r="CP70" s="114">
        <f t="shared" si="79"/>
        <v>-1.4258451716456986</v>
      </c>
      <c r="CQ70" s="114">
        <f t="shared" ref="CQ70:CQ133" si="88">AVERAGE(CC70:CP70)</f>
        <v>-1.4629983039347263</v>
      </c>
      <c r="CR70" s="114">
        <f t="shared" ref="CR70:CR133" si="89">MEDIAN(CC70:CP70)</f>
        <v>-1.4548057156894552</v>
      </c>
      <c r="CS70" s="98" t="str">
        <f t="shared" si="80"/>
        <v>---</v>
      </c>
    </row>
    <row r="71" spans="1:97" x14ac:dyDescent="0.25">
      <c r="A71" s="15" t="s">
        <v>2397</v>
      </c>
      <c r="B71" s="8" t="s">
        <v>134</v>
      </c>
      <c r="C71" s="8">
        <v>291.98</v>
      </c>
      <c r="D71" s="27">
        <v>6.34</v>
      </c>
      <c r="E71" s="16">
        <v>6.32340588156646</v>
      </c>
      <c r="F71" s="16">
        <v>6.2670695839999997</v>
      </c>
      <c r="G71" s="16">
        <v>6.0398800660000003</v>
      </c>
      <c r="H71" s="16">
        <v>5.8029999999999999</v>
      </c>
      <c r="I71" s="16">
        <v>5.8487</v>
      </c>
      <c r="J71" s="16">
        <v>6.22</v>
      </c>
      <c r="K71" s="16">
        <v>6.35</v>
      </c>
      <c r="L71" s="16"/>
      <c r="M71" s="39">
        <v>6.3572600000000001</v>
      </c>
      <c r="N71" s="16">
        <f t="shared" si="45"/>
        <v>6.1721461701740514</v>
      </c>
      <c r="O71" s="16">
        <f t="shared" si="81"/>
        <v>6.1689444285689659</v>
      </c>
      <c r="P71" s="16">
        <f t="shared" si="46"/>
        <v>6.2670695839999997</v>
      </c>
      <c r="Q71" s="114" t="s">
        <v>2891</v>
      </c>
      <c r="R71" s="114"/>
      <c r="S71" s="18">
        <v>122.32</v>
      </c>
      <c r="T71" s="16">
        <v>69.06</v>
      </c>
      <c r="U71" s="16">
        <v>118.68</v>
      </c>
      <c r="V71" s="16">
        <v>68.34</v>
      </c>
      <c r="W71" s="16">
        <v>96</v>
      </c>
      <c r="X71" s="16">
        <v>93.5</v>
      </c>
      <c r="Y71" s="16">
        <v>93.6</v>
      </c>
      <c r="Z71" s="16"/>
      <c r="AA71" s="39">
        <v>106.32299999999999</v>
      </c>
      <c r="AB71" s="16">
        <f t="shared" si="47"/>
        <v>95.977874999999997</v>
      </c>
      <c r="AC71" s="114">
        <f t="shared" si="48"/>
        <v>94.047078519360511</v>
      </c>
      <c r="AD71" s="16">
        <f t="shared" si="49"/>
        <v>94.8</v>
      </c>
      <c r="AE71" s="16" t="s">
        <v>2891</v>
      </c>
      <c r="AF71" s="40"/>
      <c r="AG71" s="19">
        <f t="shared" si="50"/>
        <v>69.06</v>
      </c>
      <c r="AH71" s="18">
        <v>3.0199999999999999E-5</v>
      </c>
      <c r="AI71" s="34">
        <v>3.22117007542357E-6</v>
      </c>
      <c r="AJ71" s="16">
        <v>4.5708818961487455E-5</v>
      </c>
      <c r="AK71" s="16">
        <v>4.265795188015923E-5</v>
      </c>
      <c r="AL71" s="16">
        <v>2.4547089156850252E-5</v>
      </c>
      <c r="AM71" s="16">
        <v>1.4454397707459275E-5</v>
      </c>
      <c r="AN71" s="94"/>
      <c r="AO71" s="34">
        <v>2.6542799999999999E-5</v>
      </c>
      <c r="AP71" s="94">
        <f t="shared" si="51"/>
        <v>2.6761746825911399E-5</v>
      </c>
      <c r="AQ71" s="114">
        <f t="shared" si="52"/>
        <v>2.0975369452331733E-5</v>
      </c>
      <c r="AR71" s="94">
        <f t="shared" si="53"/>
        <v>2.6542799999999999E-5</v>
      </c>
      <c r="AS71" s="114" t="s">
        <v>2891</v>
      </c>
      <c r="AT71" s="156"/>
      <c r="AU71" s="18">
        <v>5.6829999999999999E-2</v>
      </c>
      <c r="AV71" s="16">
        <v>3.2245000000000003E-2</v>
      </c>
      <c r="AW71" s="16">
        <v>2.5533583738742101E-2</v>
      </c>
      <c r="AX71" s="16">
        <v>4.9200000000000001E-2</v>
      </c>
      <c r="AY71" s="16">
        <v>6.9400000000000003E-2</v>
      </c>
      <c r="AZ71" s="16">
        <v>3.2399999999999998E-2</v>
      </c>
      <c r="BA71" s="16">
        <v>6.1800000000000001E-2</v>
      </c>
      <c r="BB71" s="68">
        <v>-6.81</v>
      </c>
      <c r="BC71" s="16">
        <f t="shared" si="54"/>
        <v>4.5222347639006608E-2</v>
      </c>
      <c r="BD71" s="67">
        <v>-6.8</v>
      </c>
      <c r="BE71" s="16">
        <f t="shared" si="82"/>
        <v>4.6275711433479555E-2</v>
      </c>
      <c r="BF71" s="16">
        <v>3.2800000000000003E-2</v>
      </c>
      <c r="BG71" s="16">
        <v>4.0300000000000002E-2</v>
      </c>
      <c r="BH71" s="16">
        <v>3.5900000000000001E-2</v>
      </c>
      <c r="BI71" s="68">
        <v>3.1100000000000002E-7</v>
      </c>
      <c r="BJ71" s="94">
        <f t="shared" si="83"/>
        <v>9.0805780000000003E-2</v>
      </c>
      <c r="BK71" s="68">
        <v>1.5665199999999999E-7</v>
      </c>
      <c r="BL71" s="16">
        <f t="shared" si="84"/>
        <v>4.5739250959999998E-2</v>
      </c>
      <c r="BM71" s="16">
        <f t="shared" si="85"/>
        <v>4.7460833840802012E-2</v>
      </c>
      <c r="BN71" s="114">
        <f t="shared" si="86"/>
        <v>4.4818422715614543E-2</v>
      </c>
      <c r="BO71" s="16">
        <f t="shared" si="87"/>
        <v>4.5480799299503299E-2</v>
      </c>
      <c r="BP71" s="114" t="s">
        <v>2891</v>
      </c>
      <c r="BQ71" s="98"/>
      <c r="BR71" s="18">
        <f t="shared" si="55"/>
        <v>-4.519993057042849</v>
      </c>
      <c r="BS71" s="114">
        <f t="shared" si="56"/>
        <v>-5.4919863441439913</v>
      </c>
      <c r="BT71" s="114">
        <f t="shared" si="57"/>
        <v>-4.3400000000000007</v>
      </c>
      <c r="BU71" s="114">
        <f t="shared" si="58"/>
        <v>-4.37</v>
      </c>
      <c r="BV71" s="114">
        <f t="shared" si="59"/>
        <v>-4.6100000000000012</v>
      </c>
      <c r="BW71" s="114">
        <f t="shared" si="60"/>
        <v>-4.84</v>
      </c>
      <c r="BX71" s="114" t="str">
        <f t="shared" si="61"/>
        <v>N/A</v>
      </c>
      <c r="BY71" s="114">
        <f t="shared" si="62"/>
        <v>-4.5760532653296142</v>
      </c>
      <c r="BZ71" s="114">
        <f t="shared" si="63"/>
        <v>-4.6782903809309229</v>
      </c>
      <c r="CA71" s="114">
        <f t="shared" si="64"/>
        <v>-4.5760532653296142</v>
      </c>
      <c r="CB71" s="98" t="str">
        <f t="shared" si="65"/>
        <v>---</v>
      </c>
      <c r="CC71" s="18">
        <f t="shared" si="66"/>
        <v>-1.2454223439552696</v>
      </c>
      <c r="CD71" s="114">
        <f t="shared" si="67"/>
        <v>-1.4915376187266394</v>
      </c>
      <c r="CE71" s="114">
        <f t="shared" si="68"/>
        <v>-1.5928882259818098</v>
      </c>
      <c r="CF71" s="114">
        <f t="shared" si="69"/>
        <v>-1.3080348972326397</v>
      </c>
      <c r="CG71" s="114">
        <f t="shared" si="70"/>
        <v>-1.158640529545145</v>
      </c>
      <c r="CH71" s="114">
        <f t="shared" si="71"/>
        <v>-1.489454989793388</v>
      </c>
      <c r="CI71" s="114">
        <f t="shared" si="72"/>
        <v>-1.2090115249111841</v>
      </c>
      <c r="CJ71" s="114">
        <f t="shared" si="73"/>
        <v>-1.3446468957677244</v>
      </c>
      <c r="CK71" s="114">
        <f t="shared" si="74"/>
        <v>-1.3346468957677247</v>
      </c>
      <c r="CL71" s="114">
        <f t="shared" si="75"/>
        <v>-1.4841261562883208</v>
      </c>
      <c r="CM71" s="114">
        <f t="shared" si="76"/>
        <v>-1.3946949538588904</v>
      </c>
      <c r="CN71" s="114">
        <f t="shared" si="77"/>
        <v>-1.4449055514216809</v>
      </c>
      <c r="CO71" s="114">
        <f t="shared" si="78"/>
        <v>-1.0418865067408867</v>
      </c>
      <c r="CP71" s="114">
        <f t="shared" si="79"/>
        <v>-1.3397109518106509</v>
      </c>
      <c r="CQ71" s="114">
        <f t="shared" si="88"/>
        <v>-1.3485434315572824</v>
      </c>
      <c r="CR71" s="114">
        <f t="shared" si="89"/>
        <v>-1.3421789237891877</v>
      </c>
      <c r="CS71" s="98" t="str">
        <f t="shared" si="80"/>
        <v>---</v>
      </c>
    </row>
    <row r="72" spans="1:97" x14ac:dyDescent="0.25">
      <c r="A72" s="15" t="s">
        <v>2398</v>
      </c>
      <c r="B72" s="8" t="s">
        <v>136</v>
      </c>
      <c r="C72" s="8">
        <v>291.98</v>
      </c>
      <c r="D72" s="27">
        <v>6.34</v>
      </c>
      <c r="E72" s="16">
        <v>6.2894801029516998</v>
      </c>
      <c r="F72" s="16">
        <v>6.2670695839999997</v>
      </c>
      <c r="G72" s="16">
        <v>6.0398800660000003</v>
      </c>
      <c r="H72" s="16">
        <v>5.8029999999999999</v>
      </c>
      <c r="I72" s="16">
        <v>5.9638999999999998</v>
      </c>
      <c r="J72" s="16">
        <v>6.23</v>
      </c>
      <c r="K72" s="16">
        <v>6.3</v>
      </c>
      <c r="L72" s="16">
        <v>5.39</v>
      </c>
      <c r="M72" s="39">
        <v>6.2485400000000002</v>
      </c>
      <c r="N72" s="16">
        <f t="shared" si="45"/>
        <v>6.0871869752951699</v>
      </c>
      <c r="O72" s="16">
        <f t="shared" si="81"/>
        <v>6.156787449442592</v>
      </c>
      <c r="P72" s="16">
        <f t="shared" si="46"/>
        <v>6.2392700000000003</v>
      </c>
      <c r="Q72" s="114" t="s">
        <v>2891</v>
      </c>
      <c r="R72" s="114"/>
      <c r="S72" s="18">
        <v>122.32</v>
      </c>
      <c r="T72" s="16">
        <v>76.81</v>
      </c>
      <c r="U72" s="16">
        <v>118.68</v>
      </c>
      <c r="V72" s="16">
        <v>52.61</v>
      </c>
      <c r="W72" s="16">
        <v>96</v>
      </c>
      <c r="X72" s="16">
        <v>100</v>
      </c>
      <c r="Y72" s="16">
        <v>99.6</v>
      </c>
      <c r="Z72" s="16"/>
      <c r="AA72" s="39">
        <v>105.83</v>
      </c>
      <c r="AB72" s="16">
        <f t="shared" si="47"/>
        <v>96.481250000000017</v>
      </c>
      <c r="AC72" s="114">
        <f t="shared" si="48"/>
        <v>93.688773936695824</v>
      </c>
      <c r="AD72" s="16">
        <f t="shared" si="49"/>
        <v>99.8</v>
      </c>
      <c r="AE72" s="16" t="s">
        <v>2891</v>
      </c>
      <c r="AF72" s="40"/>
      <c r="AG72" s="19">
        <f t="shared" si="50"/>
        <v>76.81</v>
      </c>
      <c r="AH72" s="18">
        <v>7.3300000000000006E-5</v>
      </c>
      <c r="AI72" s="34">
        <v>7.10221733855288E-6</v>
      </c>
      <c r="AJ72" s="16">
        <v>2.9512092266663827E-5</v>
      </c>
      <c r="AK72" s="16">
        <v>4.265795188015923E-5</v>
      </c>
      <c r="AL72" s="16">
        <v>5.2480746024977206E-6</v>
      </c>
      <c r="AM72" s="16">
        <v>3.8018939632056103E-5</v>
      </c>
      <c r="AN72" s="94">
        <v>1.08E-4</v>
      </c>
      <c r="AO72" s="34">
        <v>3.1575999999999997E-5</v>
      </c>
      <c r="AP72" s="94">
        <f t="shared" si="51"/>
        <v>4.1926909464991223E-5</v>
      </c>
      <c r="AQ72" s="114">
        <f t="shared" si="52"/>
        <v>2.8586425266886698E-5</v>
      </c>
      <c r="AR72" s="94">
        <f t="shared" si="53"/>
        <v>3.4797469816028054E-5</v>
      </c>
      <c r="AS72" s="114" t="s">
        <v>2891</v>
      </c>
      <c r="AT72" s="156"/>
      <c r="AU72" s="18">
        <v>6.4990000000000006E-2</v>
      </c>
      <c r="AV72" s="16">
        <v>3.2245000000000003E-2</v>
      </c>
      <c r="AW72" s="16">
        <v>3.2890951146254899E-2</v>
      </c>
      <c r="AX72" s="16">
        <v>1.8800000000000001E-2</v>
      </c>
      <c r="AY72" s="16">
        <v>6.9400000000000003E-2</v>
      </c>
      <c r="AZ72" s="16">
        <v>2.3800000000000002E-2</v>
      </c>
      <c r="BA72" s="16">
        <v>1.5299999999999999E-2</v>
      </c>
      <c r="BB72" s="68">
        <v>-6.81</v>
      </c>
      <c r="BC72" s="16">
        <f t="shared" si="54"/>
        <v>4.5222347639006608E-2</v>
      </c>
      <c r="BD72" s="67">
        <v>-7.08</v>
      </c>
      <c r="BE72" s="16">
        <f t="shared" si="82"/>
        <v>2.4285838588655708E-2</v>
      </c>
      <c r="BF72" s="16">
        <v>2.9899999999999999E-2</v>
      </c>
      <c r="BG72" s="16">
        <v>9.2300000000000004E-3</v>
      </c>
      <c r="BH72" s="16">
        <v>3.0599999999999999E-2</v>
      </c>
      <c r="BI72" s="68"/>
      <c r="BJ72" s="94" t="str">
        <f t="shared" si="83"/>
        <v/>
      </c>
      <c r="BK72" s="68">
        <v>1.07758E-7</v>
      </c>
      <c r="BL72" s="16">
        <f t="shared" si="84"/>
        <v>3.146318084E-2</v>
      </c>
      <c r="BM72" s="16">
        <f t="shared" si="85"/>
        <v>3.2932870631839785E-2</v>
      </c>
      <c r="BN72" s="114">
        <f t="shared" si="86"/>
        <v>2.8841715795393404E-2</v>
      </c>
      <c r="BO72" s="16">
        <f t="shared" si="87"/>
        <v>3.0599999999999999E-2</v>
      </c>
      <c r="BP72" s="114" t="s">
        <v>2891</v>
      </c>
      <c r="BQ72" s="98"/>
      <c r="BR72" s="18">
        <f t="shared" si="55"/>
        <v>-4.1348960253588718</v>
      </c>
      <c r="BS72" s="114">
        <f t="shared" si="56"/>
        <v>-5.1486060417654675</v>
      </c>
      <c r="BT72" s="114">
        <f t="shared" si="57"/>
        <v>-4.53</v>
      </c>
      <c r="BU72" s="114">
        <f t="shared" si="58"/>
        <v>-4.37</v>
      </c>
      <c r="BV72" s="114">
        <f t="shared" si="59"/>
        <v>-5.28</v>
      </c>
      <c r="BW72" s="114">
        <f t="shared" si="60"/>
        <v>-4.42</v>
      </c>
      <c r="BX72" s="114">
        <f t="shared" si="61"/>
        <v>-3.9665762445130501</v>
      </c>
      <c r="BY72" s="114">
        <f t="shared" si="62"/>
        <v>-4.5006428866125407</v>
      </c>
      <c r="BZ72" s="114">
        <f t="shared" si="63"/>
        <v>-4.5438401497812411</v>
      </c>
      <c r="CA72" s="114">
        <f t="shared" si="64"/>
        <v>-4.4603214433062703</v>
      </c>
      <c r="CB72" s="98" t="str">
        <f t="shared" si="65"/>
        <v>---</v>
      </c>
      <c r="CC72" s="18">
        <f t="shared" si="66"/>
        <v>-1.1871534630329286</v>
      </c>
      <c r="CD72" s="114">
        <f t="shared" si="67"/>
        <v>-1.4915376187266394</v>
      </c>
      <c r="CE72" s="114">
        <f t="shared" si="68"/>
        <v>-1.4829235673322676</v>
      </c>
      <c r="CF72" s="114">
        <f t="shared" si="69"/>
        <v>-1.7258421507363202</v>
      </c>
      <c r="CG72" s="114">
        <f t="shared" si="70"/>
        <v>-1.158640529545145</v>
      </c>
      <c r="CH72" s="114">
        <f t="shared" si="71"/>
        <v>-1.6234230429434879</v>
      </c>
      <c r="CI72" s="114">
        <f t="shared" si="72"/>
        <v>-1.8153085691824011</v>
      </c>
      <c r="CJ72" s="114">
        <f t="shared" si="73"/>
        <v>-1.3446468957677244</v>
      </c>
      <c r="CK72" s="114">
        <f t="shared" si="74"/>
        <v>-1.6146468957677256</v>
      </c>
      <c r="CL72" s="114">
        <f t="shared" si="75"/>
        <v>-1.5243288116755704</v>
      </c>
      <c r="CM72" s="114">
        <f t="shared" si="76"/>
        <v>-2.034798298974088</v>
      </c>
      <c r="CN72" s="114">
        <f t="shared" si="77"/>
        <v>-1.5142785735184201</v>
      </c>
      <c r="CO72" s="114" t="str">
        <f t="shared" si="78"/>
        <v>N/A</v>
      </c>
      <c r="CP72" s="114">
        <f t="shared" si="79"/>
        <v>-1.5021973735300065</v>
      </c>
      <c r="CQ72" s="114">
        <f t="shared" si="88"/>
        <v>-1.5399789069794403</v>
      </c>
      <c r="CR72" s="114">
        <f t="shared" si="89"/>
        <v>-1.5142785735184201</v>
      </c>
      <c r="CS72" s="98" t="str">
        <f t="shared" si="80"/>
        <v>---</v>
      </c>
    </row>
    <row r="73" spans="1:97" x14ac:dyDescent="0.25">
      <c r="A73" s="15" t="s">
        <v>2399</v>
      </c>
      <c r="B73" s="8" t="s">
        <v>138</v>
      </c>
      <c r="C73" s="8">
        <v>291.98</v>
      </c>
      <c r="D73" s="27">
        <v>6.34</v>
      </c>
      <c r="E73" s="16">
        <v>6.4097208198814899</v>
      </c>
      <c r="F73" s="16">
        <v>6.2670695839999997</v>
      </c>
      <c r="G73" s="16">
        <v>6.0398800660000003</v>
      </c>
      <c r="H73" s="16">
        <v>5.8029999999999999</v>
      </c>
      <c r="I73" s="16">
        <v>5.9149000000000003</v>
      </c>
      <c r="J73" s="16">
        <v>6.22</v>
      </c>
      <c r="K73" s="16">
        <v>6.27</v>
      </c>
      <c r="L73" s="16"/>
      <c r="M73" s="39">
        <v>6.2318300000000004</v>
      </c>
      <c r="N73" s="16">
        <f t="shared" si="45"/>
        <v>6.1662667188757219</v>
      </c>
      <c r="O73" s="16">
        <f t="shared" si="81"/>
        <v>6.1579617906896607</v>
      </c>
      <c r="P73" s="16">
        <f t="shared" si="46"/>
        <v>6.2318300000000004</v>
      </c>
      <c r="Q73" s="114" t="s">
        <v>2891</v>
      </c>
      <c r="R73" s="114"/>
      <c r="S73" s="18">
        <v>122.32</v>
      </c>
      <c r="T73" s="16">
        <v>71.08</v>
      </c>
      <c r="U73" s="16">
        <v>118.68</v>
      </c>
      <c r="V73" s="16">
        <v>57.05</v>
      </c>
      <c r="W73" s="16">
        <v>96</v>
      </c>
      <c r="X73" s="16">
        <v>93.2</v>
      </c>
      <c r="Y73" s="16">
        <v>93.6</v>
      </c>
      <c r="Z73" s="16"/>
      <c r="AA73" s="39">
        <v>105.366</v>
      </c>
      <c r="AB73" s="16">
        <f t="shared" si="47"/>
        <v>94.662000000000006</v>
      </c>
      <c r="AC73" s="114">
        <f t="shared" si="48"/>
        <v>92.138830527848654</v>
      </c>
      <c r="AD73" s="16">
        <f t="shared" si="49"/>
        <v>94.8</v>
      </c>
      <c r="AE73" s="16" t="s">
        <v>2891</v>
      </c>
      <c r="AF73" s="40"/>
      <c r="AG73" s="19">
        <f t="shared" si="50"/>
        <v>71.08</v>
      </c>
      <c r="AH73" s="18">
        <v>2.8799999999999999E-5</v>
      </c>
      <c r="AI73" s="34">
        <v>9.8633437349633396E-6</v>
      </c>
      <c r="AJ73" s="16">
        <v>4.4668359215096341E-5</v>
      </c>
      <c r="AK73" s="16">
        <v>4.265795188015923E-5</v>
      </c>
      <c r="AL73" s="16">
        <v>1.6218100973589292E-5</v>
      </c>
      <c r="AM73" s="16">
        <v>1.8620871366628623E-5</v>
      </c>
      <c r="AN73" s="94"/>
      <c r="AO73" s="34">
        <v>3.9226700000000002E-5</v>
      </c>
      <c r="AP73" s="94">
        <f t="shared" si="51"/>
        <v>2.8579332452919545E-5</v>
      </c>
      <c r="AQ73" s="114">
        <f t="shared" si="52"/>
        <v>2.5176756277389987E-5</v>
      </c>
      <c r="AR73" s="94">
        <f t="shared" si="53"/>
        <v>2.8799999999999999E-5</v>
      </c>
      <c r="AS73" s="114" t="s">
        <v>2891</v>
      </c>
      <c r="AT73" s="156"/>
      <c r="AU73" s="18">
        <v>5.4449999999999998E-2</v>
      </c>
      <c r="AV73" s="16">
        <v>3.2245000000000003E-2</v>
      </c>
      <c r="AW73" s="16">
        <v>2.4048222556703299E-2</v>
      </c>
      <c r="AX73" s="16">
        <v>2.7900000000000001E-2</v>
      </c>
      <c r="AY73" s="16">
        <v>6.9400000000000003E-2</v>
      </c>
      <c r="AZ73" s="16">
        <v>5.1700000000000003E-2</v>
      </c>
      <c r="BA73" s="16">
        <v>1.5599999999999999E-2</v>
      </c>
      <c r="BB73" s="68">
        <v>-6.81</v>
      </c>
      <c r="BC73" s="16">
        <f t="shared" si="54"/>
        <v>4.5222347639006608E-2</v>
      </c>
      <c r="BD73" s="67">
        <v>-6.94</v>
      </c>
      <c r="BE73" s="16">
        <f t="shared" si="82"/>
        <v>3.3523789440465884E-2</v>
      </c>
      <c r="BF73" s="16">
        <v>3.2800000000000003E-2</v>
      </c>
      <c r="BG73" s="16">
        <v>5.3100000000000001E-2</v>
      </c>
      <c r="BH73" s="16">
        <v>3.5900000000000001E-2</v>
      </c>
      <c r="BI73" s="68">
        <v>8.0699999999999996E-7</v>
      </c>
      <c r="BJ73" s="94">
        <f t="shared" si="83"/>
        <v>0.23562785999999999</v>
      </c>
      <c r="BK73" s="68">
        <v>1.5576000000000001E-7</v>
      </c>
      <c r="BL73" s="16">
        <f t="shared" si="84"/>
        <v>4.5478804800000001E-2</v>
      </c>
      <c r="BM73" s="16">
        <f t="shared" si="85"/>
        <v>5.4071144602583984E-2</v>
      </c>
      <c r="BN73" s="114">
        <f t="shared" si="86"/>
        <v>4.2699554162999538E-2</v>
      </c>
      <c r="BO73" s="16">
        <f t="shared" si="87"/>
        <v>4.0561173819503304E-2</v>
      </c>
      <c r="BP73" s="114" t="s">
        <v>2891</v>
      </c>
      <c r="BQ73" s="98"/>
      <c r="BR73" s="18">
        <f t="shared" si="55"/>
        <v>-4.5406075122407694</v>
      </c>
      <c r="BS73" s="114">
        <f t="shared" si="56"/>
        <v>-5.0059758315629361</v>
      </c>
      <c r="BT73" s="114">
        <f t="shared" si="57"/>
        <v>-4.3499999999999996</v>
      </c>
      <c r="BU73" s="114">
        <f t="shared" si="58"/>
        <v>-4.37</v>
      </c>
      <c r="BV73" s="114">
        <f t="shared" si="59"/>
        <v>-4.79</v>
      </c>
      <c r="BW73" s="114">
        <f t="shared" si="60"/>
        <v>-4.7300000000000013</v>
      </c>
      <c r="BX73" s="114" t="str">
        <f t="shared" si="61"/>
        <v>N/A</v>
      </c>
      <c r="BY73" s="114">
        <f t="shared" si="62"/>
        <v>-4.4064182259533693</v>
      </c>
      <c r="BZ73" s="114">
        <f t="shared" si="63"/>
        <v>-4.59900022425101</v>
      </c>
      <c r="CA73" s="114">
        <f t="shared" si="64"/>
        <v>-4.5406075122407694</v>
      </c>
      <c r="CB73" s="98" t="str">
        <f t="shared" si="65"/>
        <v>---</v>
      </c>
      <c r="CC73" s="18">
        <f t="shared" si="66"/>
        <v>-1.2640021159082062</v>
      </c>
      <c r="CD73" s="114">
        <f t="shared" si="67"/>
        <v>-1.4915376187266394</v>
      </c>
      <c r="CE73" s="114">
        <f t="shared" si="68"/>
        <v>-1.6189170175164445</v>
      </c>
      <c r="CF73" s="114">
        <f t="shared" si="69"/>
        <v>-1.5543957967264024</v>
      </c>
      <c r="CG73" s="114">
        <f t="shared" si="70"/>
        <v>-1.158640529545145</v>
      </c>
      <c r="CH73" s="114">
        <f t="shared" si="71"/>
        <v>-1.2865094569060576</v>
      </c>
      <c r="CI73" s="114">
        <f t="shared" si="72"/>
        <v>-1.8068754016455384</v>
      </c>
      <c r="CJ73" s="114">
        <f t="shared" si="73"/>
        <v>-1.3446468957677244</v>
      </c>
      <c r="CK73" s="114">
        <f t="shared" si="74"/>
        <v>-1.4746468957677255</v>
      </c>
      <c r="CL73" s="114">
        <f t="shared" si="75"/>
        <v>-1.4841261562883208</v>
      </c>
      <c r="CM73" s="114">
        <f t="shared" si="76"/>
        <v>-1.274905478918531</v>
      </c>
      <c r="CN73" s="114">
        <f t="shared" si="77"/>
        <v>-1.4449055514216809</v>
      </c>
      <c r="CO73" s="114">
        <f t="shared" si="78"/>
        <v>-0.62777336104565384</v>
      </c>
      <c r="CP73" s="114">
        <f t="shared" si="79"/>
        <v>-1.3421909572557489</v>
      </c>
      <c r="CQ73" s="114">
        <f t="shared" si="88"/>
        <v>-1.3695766595314154</v>
      </c>
      <c r="CR73" s="114">
        <f t="shared" si="89"/>
        <v>-1.3947762235947025</v>
      </c>
      <c r="CS73" s="98" t="str">
        <f t="shared" si="80"/>
        <v>---</v>
      </c>
    </row>
    <row r="74" spans="1:97" x14ac:dyDescent="0.25">
      <c r="A74" s="15" t="s">
        <v>2400</v>
      </c>
      <c r="B74" s="8" t="s">
        <v>140</v>
      </c>
      <c r="C74" s="8">
        <v>291.98</v>
      </c>
      <c r="D74" s="27">
        <v>6.34</v>
      </c>
      <c r="E74" s="16">
        <v>6.2896392560039596</v>
      </c>
      <c r="F74" s="16">
        <v>6.2670695839999997</v>
      </c>
      <c r="G74" s="16">
        <v>6.0398800660000003</v>
      </c>
      <c r="H74" s="16">
        <v>5.8029999999999999</v>
      </c>
      <c r="I74" s="16">
        <v>5.8956999999999997</v>
      </c>
      <c r="J74" s="16">
        <v>6.23</v>
      </c>
      <c r="K74" s="16">
        <v>6.29</v>
      </c>
      <c r="L74" s="16">
        <v>5.52</v>
      </c>
      <c r="M74" s="39">
        <v>6.2283900000000001</v>
      </c>
      <c r="N74" s="16">
        <f t="shared" si="45"/>
        <v>6.0903678906003966</v>
      </c>
      <c r="O74" s="16">
        <f t="shared" si="81"/>
        <v>6.1515150984994031</v>
      </c>
      <c r="P74" s="16">
        <f t="shared" si="46"/>
        <v>6.2291950000000007</v>
      </c>
      <c r="Q74" s="114" t="s">
        <v>2891</v>
      </c>
      <c r="R74" s="114"/>
      <c r="S74" s="18">
        <v>122.32</v>
      </c>
      <c r="T74" s="16">
        <v>70.56</v>
      </c>
      <c r="U74" s="16">
        <v>118.68</v>
      </c>
      <c r="V74" s="16">
        <v>60.13</v>
      </c>
      <c r="W74" s="16">
        <v>96</v>
      </c>
      <c r="X74" s="16">
        <v>93.3</v>
      </c>
      <c r="Y74" s="16">
        <v>93.6</v>
      </c>
      <c r="Z74" s="16">
        <v>102</v>
      </c>
      <c r="AA74" s="39">
        <v>96.943399999999997</v>
      </c>
      <c r="AB74" s="16">
        <f t="shared" si="47"/>
        <v>94.837044444444444</v>
      </c>
      <c r="AC74" s="114">
        <f t="shared" si="48"/>
        <v>92.803327401551812</v>
      </c>
      <c r="AD74" s="16">
        <f t="shared" si="49"/>
        <v>96</v>
      </c>
      <c r="AE74" s="16">
        <v>104</v>
      </c>
      <c r="AF74" s="149" t="s">
        <v>2947</v>
      </c>
      <c r="AG74" s="19">
        <f t="shared" si="50"/>
        <v>104</v>
      </c>
      <c r="AH74" s="18">
        <v>1.33E-5</v>
      </c>
      <c r="AI74" s="34">
        <v>2.46438075291228E-6</v>
      </c>
      <c r="AJ74" s="16">
        <v>4.3651583224016559E-5</v>
      </c>
      <c r="AK74" s="16">
        <v>4.265795188015923E-5</v>
      </c>
      <c r="AL74" s="16">
        <v>2.5703957827688621E-5</v>
      </c>
      <c r="AM74" s="16">
        <v>1.5488166189124811E-5</v>
      </c>
      <c r="AN74" s="94">
        <v>1.6000000000000001E-4</v>
      </c>
      <c r="AO74" s="34">
        <v>3.0066600000000001E-5</v>
      </c>
      <c r="AP74" s="94">
        <f t="shared" si="51"/>
        <v>4.1666579984237696E-5</v>
      </c>
      <c r="AQ74" s="114">
        <f t="shared" si="52"/>
        <v>2.418078908493296E-5</v>
      </c>
      <c r="AR74" s="94">
        <f t="shared" si="53"/>
        <v>2.7885278913844313E-5</v>
      </c>
      <c r="AS74" s="114" t="s">
        <v>2891</v>
      </c>
      <c r="AT74" s="156"/>
      <c r="AU74" s="18">
        <v>3.4189999999999998E-2</v>
      </c>
      <c r="AV74" s="16">
        <v>3.2245000000000003E-2</v>
      </c>
      <c r="AW74" s="16">
        <v>2.2355417837750101E-2</v>
      </c>
      <c r="AX74" s="16">
        <v>4.2999999999999997E-2</v>
      </c>
      <c r="AY74" s="16">
        <v>6.9400000000000003E-2</v>
      </c>
      <c r="AZ74" s="16">
        <v>2.7799999999999998E-2</v>
      </c>
      <c r="BA74" s="16">
        <v>4.6899999999999997E-2</v>
      </c>
      <c r="BB74" s="68">
        <v>-6.81</v>
      </c>
      <c r="BC74" s="16">
        <f t="shared" si="54"/>
        <v>4.5222347639006608E-2</v>
      </c>
      <c r="BD74" s="67">
        <v>-6.87</v>
      </c>
      <c r="BE74" s="16">
        <f t="shared" si="82"/>
        <v>3.938701824591103E-2</v>
      </c>
      <c r="BF74" s="16">
        <v>3.3500000000000002E-2</v>
      </c>
      <c r="BG74" s="16">
        <v>4.3200000000000002E-2</v>
      </c>
      <c r="BH74" s="16">
        <v>3.5099999999999999E-2</v>
      </c>
      <c r="BI74" s="68">
        <v>5.0399999999999996E-7</v>
      </c>
      <c r="BJ74" s="94">
        <f t="shared" si="83"/>
        <v>0.14715792</v>
      </c>
      <c r="BK74" s="68">
        <v>1.5260200000000001E-7</v>
      </c>
      <c r="BL74" s="16">
        <f t="shared" si="84"/>
        <v>4.4556731959999998E-2</v>
      </c>
      <c r="BM74" s="16">
        <f t="shared" si="85"/>
        <v>4.7429602548761989E-2</v>
      </c>
      <c r="BN74" s="114">
        <f t="shared" si="86"/>
        <v>4.220454202500229E-2</v>
      </c>
      <c r="BO74" s="16">
        <f t="shared" si="87"/>
        <v>4.119350912295551E-2</v>
      </c>
      <c r="BP74" s="114" t="s">
        <v>2891</v>
      </c>
      <c r="BQ74" s="98"/>
      <c r="BR74" s="18">
        <f t="shared" si="55"/>
        <v>-4.8761483590329142</v>
      </c>
      <c r="BS74" s="114">
        <f t="shared" si="56"/>
        <v>-5.6082921917535797</v>
      </c>
      <c r="BT74" s="114">
        <f t="shared" si="57"/>
        <v>-4.3600000000000003</v>
      </c>
      <c r="BU74" s="114">
        <f t="shared" si="58"/>
        <v>-4.37</v>
      </c>
      <c r="BV74" s="114">
        <f t="shared" si="59"/>
        <v>-4.59</v>
      </c>
      <c r="BW74" s="114">
        <f t="shared" si="60"/>
        <v>-4.8100000000000005</v>
      </c>
      <c r="BX74" s="114">
        <f t="shared" si="61"/>
        <v>-3.795880017344075</v>
      </c>
      <c r="BY74" s="114">
        <f t="shared" si="62"/>
        <v>-4.5219156801377283</v>
      </c>
      <c r="BZ74" s="114">
        <f t="shared" si="63"/>
        <v>-4.6165295310335379</v>
      </c>
      <c r="CA74" s="114">
        <f t="shared" si="64"/>
        <v>-4.5559578400688636</v>
      </c>
      <c r="CB74" s="98" t="str">
        <f t="shared" si="65"/>
        <v>---</v>
      </c>
      <c r="CC74" s="18">
        <f t="shared" si="66"/>
        <v>-1.4661008992034055</v>
      </c>
      <c r="CD74" s="114">
        <f t="shared" si="67"/>
        <v>-1.4915376187266394</v>
      </c>
      <c r="CE74" s="114">
        <f t="shared" si="68"/>
        <v>-1.6506172084650015</v>
      </c>
      <c r="CF74" s="114">
        <f t="shared" si="69"/>
        <v>-1.3665315444204136</v>
      </c>
      <c r="CG74" s="114">
        <f t="shared" si="70"/>
        <v>-1.158640529545145</v>
      </c>
      <c r="CH74" s="114">
        <f t="shared" si="71"/>
        <v>-1.5559552040819238</v>
      </c>
      <c r="CI74" s="114">
        <f t="shared" si="72"/>
        <v>-1.3288271572849168</v>
      </c>
      <c r="CJ74" s="114">
        <f t="shared" si="73"/>
        <v>-1.3446468957677244</v>
      </c>
      <c r="CK74" s="114">
        <f t="shared" si="74"/>
        <v>-1.4046468957677249</v>
      </c>
      <c r="CL74" s="114">
        <f t="shared" si="75"/>
        <v>-1.4749551929631548</v>
      </c>
      <c r="CM74" s="114">
        <f t="shared" si="76"/>
        <v>-1.3645162531850878</v>
      </c>
      <c r="CN74" s="114">
        <f t="shared" si="77"/>
        <v>-1.4546928835341759</v>
      </c>
      <c r="CO74" s="114">
        <f t="shared" si="78"/>
        <v>-0.83221635932219895</v>
      </c>
      <c r="CP74" s="114">
        <f t="shared" si="79"/>
        <v>-1.3510866702532405</v>
      </c>
      <c r="CQ74" s="114">
        <f t="shared" si="88"/>
        <v>-1.3746408080371968</v>
      </c>
      <c r="CR74" s="114">
        <f t="shared" si="89"/>
        <v>-1.3855892200940692</v>
      </c>
      <c r="CS74" s="98" t="str">
        <f t="shared" si="80"/>
        <v>---</v>
      </c>
    </row>
    <row r="75" spans="1:97" x14ac:dyDescent="0.25">
      <c r="A75" s="15" t="s">
        <v>2401</v>
      </c>
      <c r="B75" s="8" t="s">
        <v>142</v>
      </c>
      <c r="C75" s="8">
        <v>291.98</v>
      </c>
      <c r="D75" s="27">
        <v>6.34</v>
      </c>
      <c r="E75" s="16">
        <v>6.3732226455492604</v>
      </c>
      <c r="F75" s="16">
        <v>6.2670695839999997</v>
      </c>
      <c r="G75" s="16">
        <v>6.0398800660000003</v>
      </c>
      <c r="H75" s="16">
        <v>5.8029999999999999</v>
      </c>
      <c r="I75" s="16">
        <v>5.7854000000000001</v>
      </c>
      <c r="J75" s="16">
        <v>6.22</v>
      </c>
      <c r="K75" s="16">
        <v>5.95</v>
      </c>
      <c r="L75" s="16"/>
      <c r="M75" s="39">
        <v>6.1801300000000001</v>
      </c>
      <c r="N75" s="16">
        <f t="shared" si="45"/>
        <v>6.1065224772832511</v>
      </c>
      <c r="O75" s="16">
        <f t="shared" si="81"/>
        <v>6.1073956377632994</v>
      </c>
      <c r="P75" s="16">
        <f t="shared" si="46"/>
        <v>6.1801300000000001</v>
      </c>
      <c r="Q75" s="114" t="s">
        <v>2891</v>
      </c>
      <c r="R75" s="114"/>
      <c r="S75" s="18">
        <v>122.32</v>
      </c>
      <c r="T75" s="16">
        <v>75.819999999999993</v>
      </c>
      <c r="U75" s="16">
        <v>118.68</v>
      </c>
      <c r="V75" s="16">
        <v>69.02</v>
      </c>
      <c r="W75" s="16">
        <v>75.430000000000007</v>
      </c>
      <c r="X75" s="16">
        <v>87.8</v>
      </c>
      <c r="Y75" s="16">
        <v>90</v>
      </c>
      <c r="Z75" s="16"/>
      <c r="AA75" s="39">
        <v>96.508499999999998</v>
      </c>
      <c r="AB75" s="16">
        <f t="shared" si="47"/>
        <v>91.947312499999995</v>
      </c>
      <c r="AC75" s="114">
        <f t="shared" si="48"/>
        <v>90.169581802780712</v>
      </c>
      <c r="AD75" s="16">
        <f t="shared" si="49"/>
        <v>88.9</v>
      </c>
      <c r="AE75" s="16" t="s">
        <v>2891</v>
      </c>
      <c r="AF75" s="40"/>
      <c r="AG75" s="19">
        <f t="shared" si="50"/>
        <v>75.819999999999993</v>
      </c>
      <c r="AH75" s="18">
        <v>2.58E-5</v>
      </c>
      <c r="AI75" s="34">
        <v>2.9482656526690998E-6</v>
      </c>
      <c r="AJ75" s="16">
        <v>5.7543993733715576E-5</v>
      </c>
      <c r="AK75" s="16">
        <v>4.265795188015923E-5</v>
      </c>
      <c r="AL75" s="16">
        <v>4.4668359215096341E-5</v>
      </c>
      <c r="AM75" s="16">
        <v>1.1220184543019618E-4</v>
      </c>
      <c r="AN75" s="94"/>
      <c r="AO75" s="34">
        <v>2.6101500000000001E-5</v>
      </c>
      <c r="AP75" s="94">
        <f t="shared" si="51"/>
        <v>4.4560273701690923E-5</v>
      </c>
      <c r="AQ75" s="114">
        <f t="shared" si="52"/>
        <v>3.0477463963032022E-5</v>
      </c>
      <c r="AR75" s="94">
        <f t="shared" si="53"/>
        <v>4.265795188015923E-5</v>
      </c>
      <c r="AS75" s="114" t="s">
        <v>2891</v>
      </c>
      <c r="AT75" s="156"/>
      <c r="AU75" s="18">
        <v>4.9250000000000002E-2</v>
      </c>
      <c r="AV75" s="16">
        <v>3.2245000000000003E-2</v>
      </c>
      <c r="AW75" s="16">
        <v>2.0476695764358701E-2</v>
      </c>
      <c r="AX75" s="16">
        <v>4.8099999999999997E-2</v>
      </c>
      <c r="AY75" s="16">
        <v>6.9400000000000003E-2</v>
      </c>
      <c r="AZ75" s="16">
        <v>6.2100000000000002E-2</v>
      </c>
      <c r="BA75" s="16">
        <v>4.6699999999999998E-2</v>
      </c>
      <c r="BB75" s="68">
        <v>-6.81</v>
      </c>
      <c r="BC75" s="16">
        <f t="shared" si="54"/>
        <v>4.5222347639006608E-2</v>
      </c>
      <c r="BD75" s="67">
        <v>-6.89</v>
      </c>
      <c r="BE75" s="16">
        <f t="shared" si="82"/>
        <v>3.7614310410336124E-2</v>
      </c>
      <c r="BF75" s="16">
        <v>3.2800000000000003E-2</v>
      </c>
      <c r="BG75" s="16">
        <v>5.3100000000000001E-2</v>
      </c>
      <c r="BH75" s="16">
        <v>3.9399999999999998E-2</v>
      </c>
      <c r="BI75" s="68">
        <v>3.22E-7</v>
      </c>
      <c r="BJ75" s="94">
        <f t="shared" si="83"/>
        <v>9.401756E-2</v>
      </c>
      <c r="BK75" s="68">
        <v>1.2847000000000001E-7</v>
      </c>
      <c r="BL75" s="16">
        <f t="shared" si="84"/>
        <v>3.7510670600000004E-2</v>
      </c>
      <c r="BM75" s="16">
        <f t="shared" si="85"/>
        <v>4.7709756029550097E-2</v>
      </c>
      <c r="BN75" s="114">
        <f t="shared" si="86"/>
        <v>4.476084682946449E-2</v>
      </c>
      <c r="BO75" s="16">
        <f t="shared" si="87"/>
        <v>4.5961173819503306E-2</v>
      </c>
      <c r="BP75" s="114" t="s">
        <v>2891</v>
      </c>
      <c r="BQ75" s="98"/>
      <c r="BR75" s="18">
        <f t="shared" si="55"/>
        <v>-4.5883802940367699</v>
      </c>
      <c r="BS75" s="114">
        <f t="shared" si="56"/>
        <v>-5.5304333870645541</v>
      </c>
      <c r="BT75" s="114">
        <f t="shared" si="57"/>
        <v>-4.2400000000000011</v>
      </c>
      <c r="BU75" s="114">
        <f t="shared" si="58"/>
        <v>-4.37</v>
      </c>
      <c r="BV75" s="114">
        <f t="shared" si="59"/>
        <v>-4.3499999999999996</v>
      </c>
      <c r="BW75" s="114">
        <f t="shared" si="60"/>
        <v>-3.9500000000000006</v>
      </c>
      <c r="BX75" s="114" t="str">
        <f t="shared" si="61"/>
        <v>N/A</v>
      </c>
      <c r="BY75" s="114">
        <f t="shared" si="62"/>
        <v>-4.5833345339259344</v>
      </c>
      <c r="BZ75" s="114">
        <f t="shared" si="63"/>
        <v>-4.5160211735753224</v>
      </c>
      <c r="CA75" s="114">
        <f t="shared" si="64"/>
        <v>-4.37</v>
      </c>
      <c r="CB75" s="98" t="str">
        <f t="shared" si="65"/>
        <v>---</v>
      </c>
      <c r="CC75" s="18">
        <f t="shared" si="66"/>
        <v>-1.3075937651663694</v>
      </c>
      <c r="CD75" s="114">
        <f t="shared" si="67"/>
        <v>-1.4915376187266394</v>
      </c>
      <c r="CE75" s="114">
        <f t="shared" si="68"/>
        <v>-1.688740122260683</v>
      </c>
      <c r="CF75" s="114">
        <f t="shared" si="69"/>
        <v>-1.3178549236261683</v>
      </c>
      <c r="CG75" s="114">
        <f t="shared" si="70"/>
        <v>-1.158640529545145</v>
      </c>
      <c r="CH75" s="114">
        <f t="shared" si="71"/>
        <v>-1.2069083998234198</v>
      </c>
      <c r="CI75" s="114">
        <f t="shared" si="72"/>
        <v>-1.330683119433888</v>
      </c>
      <c r="CJ75" s="114">
        <f t="shared" si="73"/>
        <v>-1.3446468957677244</v>
      </c>
      <c r="CK75" s="114">
        <f t="shared" si="74"/>
        <v>-1.4246468957677243</v>
      </c>
      <c r="CL75" s="114">
        <f t="shared" si="75"/>
        <v>-1.4841261562883208</v>
      </c>
      <c r="CM75" s="114">
        <f t="shared" si="76"/>
        <v>-1.274905478918531</v>
      </c>
      <c r="CN75" s="114">
        <f t="shared" si="77"/>
        <v>-1.4045037781744258</v>
      </c>
      <c r="CO75" s="114">
        <f t="shared" si="78"/>
        <v>-1.0267910240718934</v>
      </c>
      <c r="CP75" s="114">
        <f t="shared" si="79"/>
        <v>-1.4258451716456986</v>
      </c>
      <c r="CQ75" s="114">
        <f t="shared" si="88"/>
        <v>-1.3491017056583308</v>
      </c>
      <c r="CR75" s="114">
        <f t="shared" si="89"/>
        <v>-1.3376650076008061</v>
      </c>
      <c r="CS75" s="98" t="str">
        <f t="shared" si="80"/>
        <v>---</v>
      </c>
    </row>
    <row r="76" spans="1:97" x14ac:dyDescent="0.25">
      <c r="A76" s="15" t="s">
        <v>2402</v>
      </c>
      <c r="B76" s="8" t="s">
        <v>144</v>
      </c>
      <c r="C76" s="8">
        <v>291.98</v>
      </c>
      <c r="D76" s="27">
        <v>6.34</v>
      </c>
      <c r="E76" s="16">
        <v>6.2705955971486196</v>
      </c>
      <c r="F76" s="16">
        <v>6.2670695839999997</v>
      </c>
      <c r="G76" s="16">
        <v>6.0398800660000003</v>
      </c>
      <c r="H76" s="16">
        <v>5.8029999999999999</v>
      </c>
      <c r="I76" s="16">
        <v>5.8358999999999996</v>
      </c>
      <c r="J76" s="16">
        <v>6.23</v>
      </c>
      <c r="K76" s="16">
        <v>6.31</v>
      </c>
      <c r="L76" s="16"/>
      <c r="M76" s="39">
        <v>6.2510599999999998</v>
      </c>
      <c r="N76" s="16">
        <f t="shared" si="45"/>
        <v>6.1497228052387358</v>
      </c>
      <c r="O76" s="16">
        <f t="shared" si="81"/>
        <v>6.1411804442968609</v>
      </c>
      <c r="P76" s="16">
        <f t="shared" si="46"/>
        <v>6.2510599999999998</v>
      </c>
      <c r="Q76" s="114" t="s">
        <v>2891</v>
      </c>
      <c r="R76" s="114"/>
      <c r="S76" s="18">
        <v>122.32</v>
      </c>
      <c r="T76" s="16">
        <v>86.1</v>
      </c>
      <c r="U76" s="16">
        <v>118.68</v>
      </c>
      <c r="V76" s="16">
        <v>53.38</v>
      </c>
      <c r="W76" s="16">
        <v>96.67</v>
      </c>
      <c r="X76" s="16">
        <v>100</v>
      </c>
      <c r="Y76" s="16">
        <v>99.6</v>
      </c>
      <c r="Z76" s="16"/>
      <c r="AA76" s="39">
        <v>106.93899999999999</v>
      </c>
      <c r="AB76" s="16">
        <f t="shared" si="47"/>
        <v>97.96112500000001</v>
      </c>
      <c r="AC76" s="114">
        <f t="shared" si="48"/>
        <v>95.415293014625703</v>
      </c>
      <c r="AD76" s="16">
        <f t="shared" si="49"/>
        <v>99.8</v>
      </c>
      <c r="AE76" s="16" t="s">
        <v>2891</v>
      </c>
      <c r="AF76" s="40"/>
      <c r="AG76" s="19">
        <f t="shared" si="50"/>
        <v>86.1</v>
      </c>
      <c r="AH76" s="18">
        <v>2.0299999999999999E-5</v>
      </c>
      <c r="AI76" s="34">
        <v>7.2093574274871403E-6</v>
      </c>
      <c r="AJ76" s="16">
        <v>4.0738027780411247E-5</v>
      </c>
      <c r="AK76" s="16">
        <v>4.265795188015923E-5</v>
      </c>
      <c r="AL76" s="16">
        <v>2.2387211385683359E-5</v>
      </c>
      <c r="AM76" s="16">
        <v>2.9512092266663827E-5</v>
      </c>
      <c r="AN76" s="94"/>
      <c r="AO76" s="34">
        <v>2.92763E-5</v>
      </c>
      <c r="AP76" s="94">
        <f t="shared" si="51"/>
        <v>2.7440134391486402E-5</v>
      </c>
      <c r="AQ76" s="114">
        <f t="shared" si="52"/>
        <v>2.4241439071424574E-5</v>
      </c>
      <c r="AR76" s="94">
        <f t="shared" si="53"/>
        <v>2.92763E-5</v>
      </c>
      <c r="AS76" s="114" t="s">
        <v>2891</v>
      </c>
      <c r="AT76" s="156"/>
      <c r="AU76" s="18">
        <v>3.9609999999999999E-2</v>
      </c>
      <c r="AV76" s="16">
        <v>3.2245000000000003E-2</v>
      </c>
      <c r="AW76" s="16">
        <v>3.4490217421034801E-2</v>
      </c>
      <c r="AX76" s="16">
        <v>1.5800000000000002E-2</v>
      </c>
      <c r="AY76" s="16">
        <v>6.9400000000000003E-2</v>
      </c>
      <c r="AZ76" s="16">
        <v>2.2599999999999999E-2</v>
      </c>
      <c r="BA76" s="16">
        <v>6.0499999999999998E-3</v>
      </c>
      <c r="BB76" s="68">
        <v>-6.81</v>
      </c>
      <c r="BC76" s="16">
        <f t="shared" si="54"/>
        <v>4.5222347639006608E-2</v>
      </c>
      <c r="BD76" s="67">
        <v>-6.7</v>
      </c>
      <c r="BE76" s="16">
        <f t="shared" si="82"/>
        <v>5.8257669072461243E-2</v>
      </c>
      <c r="BF76" s="16">
        <v>3.2000000000000001E-2</v>
      </c>
      <c r="BG76" s="16">
        <v>9.2300000000000004E-3</v>
      </c>
      <c r="BH76" s="16">
        <v>3.0599999999999999E-2</v>
      </c>
      <c r="BI76" s="68"/>
      <c r="BJ76" s="94" t="str">
        <f t="shared" si="83"/>
        <v/>
      </c>
      <c r="BK76" s="68">
        <v>1.5303399999999999E-7</v>
      </c>
      <c r="BL76" s="16">
        <f t="shared" si="84"/>
        <v>4.468286732E-2</v>
      </c>
      <c r="BM76" s="16">
        <f t="shared" si="85"/>
        <v>3.3860623188654057E-2</v>
      </c>
      <c r="BN76" s="114">
        <f t="shared" si="86"/>
        <v>2.8167679291387492E-2</v>
      </c>
      <c r="BO76" s="16">
        <f t="shared" si="87"/>
        <v>3.2245000000000003E-2</v>
      </c>
      <c r="BP76" s="114" t="s">
        <v>2891</v>
      </c>
      <c r="BQ76" s="98"/>
      <c r="BR76" s="18">
        <f t="shared" si="55"/>
        <v>-4.6925039620867874</v>
      </c>
      <c r="BS76" s="114">
        <f t="shared" si="56"/>
        <v>-5.1421034423724983</v>
      </c>
      <c r="BT76" s="114">
        <f t="shared" si="57"/>
        <v>-4.3900000000000006</v>
      </c>
      <c r="BU76" s="114">
        <f t="shared" si="58"/>
        <v>-4.37</v>
      </c>
      <c r="BV76" s="114">
        <f t="shared" si="59"/>
        <v>-4.6500000000000004</v>
      </c>
      <c r="BW76" s="114">
        <f t="shared" si="60"/>
        <v>-4.53</v>
      </c>
      <c r="BX76" s="114" t="str">
        <f t="shared" si="61"/>
        <v>N/A</v>
      </c>
      <c r="BY76" s="114">
        <f t="shared" si="62"/>
        <v>-4.5334838111901412</v>
      </c>
      <c r="BZ76" s="114">
        <f t="shared" si="63"/>
        <v>-4.6154416022356326</v>
      </c>
      <c r="CA76" s="114">
        <f t="shared" si="64"/>
        <v>-4.5334838111901412</v>
      </c>
      <c r="CB76" s="98" t="str">
        <f t="shared" si="65"/>
        <v>---</v>
      </c>
      <c r="CC76" s="18">
        <f t="shared" si="66"/>
        <v>-1.402195157595707</v>
      </c>
      <c r="CD76" s="114">
        <f t="shared" si="67"/>
        <v>-1.4915376187266394</v>
      </c>
      <c r="CE76" s="114">
        <f t="shared" si="68"/>
        <v>-1.4623040678982502</v>
      </c>
      <c r="CF76" s="114">
        <f t="shared" si="69"/>
        <v>-1.8013429130455774</v>
      </c>
      <c r="CG76" s="114">
        <f t="shared" si="70"/>
        <v>-1.158640529545145</v>
      </c>
      <c r="CH76" s="114">
        <f t="shared" si="71"/>
        <v>-1.645891560852599</v>
      </c>
      <c r="CI76" s="114">
        <f t="shared" si="72"/>
        <v>-2.218244625347531</v>
      </c>
      <c r="CJ76" s="114">
        <f t="shared" si="73"/>
        <v>-1.3446468957677244</v>
      </c>
      <c r="CK76" s="114">
        <f t="shared" si="74"/>
        <v>-1.234646895767725</v>
      </c>
      <c r="CL76" s="114">
        <f t="shared" si="75"/>
        <v>-1.494850021680094</v>
      </c>
      <c r="CM76" s="114">
        <f t="shared" si="76"/>
        <v>-2.034798298974088</v>
      </c>
      <c r="CN76" s="114">
        <f t="shared" si="77"/>
        <v>-1.5142785735184201</v>
      </c>
      <c r="CO76" s="114" t="str">
        <f t="shared" si="78"/>
        <v>N/A</v>
      </c>
      <c r="CP76" s="114">
        <f t="shared" si="79"/>
        <v>-1.3498589657869902</v>
      </c>
      <c r="CQ76" s="114">
        <f t="shared" si="88"/>
        <v>-1.5502489326543452</v>
      </c>
      <c r="CR76" s="114">
        <f t="shared" si="89"/>
        <v>-1.4915376187266394</v>
      </c>
      <c r="CS76" s="98" t="str">
        <f t="shared" si="80"/>
        <v>---</v>
      </c>
    </row>
    <row r="77" spans="1:97" x14ac:dyDescent="0.25">
      <c r="A77" s="15" t="s">
        <v>2403</v>
      </c>
      <c r="B77" s="8" t="s">
        <v>146</v>
      </c>
      <c r="C77" s="8">
        <v>291.98</v>
      </c>
      <c r="D77" s="27">
        <v>6.34</v>
      </c>
      <c r="E77" s="16">
        <v>6.3591333143211903</v>
      </c>
      <c r="F77" s="16">
        <v>6.2670695839999997</v>
      </c>
      <c r="G77" s="16">
        <v>6.0398800660000003</v>
      </c>
      <c r="H77" s="16">
        <v>5.8029999999999999</v>
      </c>
      <c r="I77" s="16">
        <v>5.9398999999999997</v>
      </c>
      <c r="J77" s="16">
        <v>6.23</v>
      </c>
      <c r="K77" s="16">
        <v>6.28</v>
      </c>
      <c r="L77" s="16"/>
      <c r="M77" s="39">
        <v>6.2012999999999998</v>
      </c>
      <c r="N77" s="16">
        <f t="shared" si="45"/>
        <v>6.162253662702355</v>
      </c>
      <c r="O77" s="16">
        <f t="shared" si="81"/>
        <v>6.1498115154713986</v>
      </c>
      <c r="P77" s="16">
        <f t="shared" si="46"/>
        <v>6.23</v>
      </c>
      <c r="Q77" s="114" t="s">
        <v>2891</v>
      </c>
      <c r="R77" s="114"/>
      <c r="S77" s="18">
        <v>122.32</v>
      </c>
      <c r="T77" s="16">
        <v>83.75</v>
      </c>
      <c r="U77" s="16">
        <v>118.68</v>
      </c>
      <c r="V77" s="16">
        <v>35.119999999999997</v>
      </c>
      <c r="W77" s="16">
        <v>96</v>
      </c>
      <c r="X77" s="16">
        <v>92.9</v>
      </c>
      <c r="Y77" s="16">
        <v>93.6</v>
      </c>
      <c r="Z77" s="16"/>
      <c r="AA77" s="39">
        <v>105.84</v>
      </c>
      <c r="AB77" s="16">
        <f t="shared" si="47"/>
        <v>93.526250000000005</v>
      </c>
      <c r="AC77" s="114">
        <f t="shared" si="48"/>
        <v>88.527534652101977</v>
      </c>
      <c r="AD77" s="16">
        <f t="shared" si="49"/>
        <v>94.8</v>
      </c>
      <c r="AE77" s="16" t="s">
        <v>2891</v>
      </c>
      <c r="AF77" s="40"/>
      <c r="AG77" s="19">
        <f t="shared" si="50"/>
        <v>83.75</v>
      </c>
      <c r="AH77" s="18">
        <v>2.1500000000000001E-5</v>
      </c>
      <c r="AI77" s="34">
        <v>7.6013132329091002E-6</v>
      </c>
      <c r="AJ77" s="16">
        <v>4.1686938347033504E-5</v>
      </c>
      <c r="AK77" s="16">
        <v>4.265795188015923E-5</v>
      </c>
      <c r="AL77" s="16">
        <v>1.6982436524617432E-5</v>
      </c>
      <c r="AM77" s="16">
        <v>2.9512092266663827E-5</v>
      </c>
      <c r="AN77" s="94"/>
      <c r="AO77" s="34">
        <v>3.0555900000000003E-5</v>
      </c>
      <c r="AP77" s="94">
        <f t="shared" si="51"/>
        <v>2.7213804607340443E-5</v>
      </c>
      <c r="AQ77" s="114">
        <f t="shared" si="52"/>
        <v>2.389714529859733E-5</v>
      </c>
      <c r="AR77" s="94">
        <f t="shared" si="53"/>
        <v>2.9512092266663827E-5</v>
      </c>
      <c r="AS77" s="114" t="s">
        <v>2891</v>
      </c>
      <c r="AT77" s="156"/>
      <c r="AU77" s="18">
        <v>4.163E-2</v>
      </c>
      <c r="AV77" s="16">
        <v>3.2245000000000003E-2</v>
      </c>
      <c r="AW77" s="16">
        <v>2.6056076870396301E-2</v>
      </c>
      <c r="AX77" s="16">
        <v>2.1299999999999999E-2</v>
      </c>
      <c r="AY77" s="16">
        <v>6.9400000000000003E-2</v>
      </c>
      <c r="AZ77" s="16">
        <v>1.01E-2</v>
      </c>
      <c r="BA77" s="16">
        <v>6.7199999999999996E-2</v>
      </c>
      <c r="BB77" s="68">
        <v>-6.81</v>
      </c>
      <c r="BC77" s="16">
        <f t="shared" si="54"/>
        <v>4.5222347639006608E-2</v>
      </c>
      <c r="BD77" s="67">
        <v>-7.08</v>
      </c>
      <c r="BE77" s="16">
        <f t="shared" si="82"/>
        <v>2.4285838588655708E-2</v>
      </c>
      <c r="BF77" s="16">
        <v>3.2800000000000003E-2</v>
      </c>
      <c r="BG77" s="16">
        <v>5.1900000000000002E-2</v>
      </c>
      <c r="BH77" s="16">
        <v>3.5099999999999999E-2</v>
      </c>
      <c r="BI77" s="68"/>
      <c r="BJ77" s="94" t="str">
        <f t="shared" si="83"/>
        <v/>
      </c>
      <c r="BK77" s="68">
        <v>1.07758E-7</v>
      </c>
      <c r="BL77" s="16">
        <f t="shared" si="84"/>
        <v>3.146318084E-2</v>
      </c>
      <c r="BM77" s="16">
        <f t="shared" si="85"/>
        <v>3.7592495687542971E-2</v>
      </c>
      <c r="BN77" s="114">
        <f t="shared" si="86"/>
        <v>3.3705229146161475E-2</v>
      </c>
      <c r="BO77" s="16">
        <f t="shared" si="87"/>
        <v>3.2800000000000003E-2</v>
      </c>
      <c r="BP77" s="114" t="s">
        <v>2891</v>
      </c>
      <c r="BQ77" s="98"/>
      <c r="BR77" s="18">
        <f t="shared" si="55"/>
        <v>-4.6675615400843951</v>
      </c>
      <c r="BS77" s="114">
        <f t="shared" si="56"/>
        <v>-5.1191113708064684</v>
      </c>
      <c r="BT77" s="114">
        <f t="shared" si="57"/>
        <v>-4.3800000000000008</v>
      </c>
      <c r="BU77" s="114">
        <f t="shared" si="58"/>
        <v>-4.37</v>
      </c>
      <c r="BV77" s="114">
        <f t="shared" si="59"/>
        <v>-4.7700000000000005</v>
      </c>
      <c r="BW77" s="114">
        <f t="shared" si="60"/>
        <v>-4.53</v>
      </c>
      <c r="BX77" s="114" t="str">
        <f t="shared" si="61"/>
        <v>N/A</v>
      </c>
      <c r="BY77" s="114">
        <f t="shared" si="62"/>
        <v>-4.5149049199534055</v>
      </c>
      <c r="BZ77" s="114">
        <f t="shared" si="63"/>
        <v>-4.6216539758348958</v>
      </c>
      <c r="CA77" s="114">
        <f t="shared" si="64"/>
        <v>-4.53</v>
      </c>
      <c r="CB77" s="98" t="str">
        <f t="shared" si="65"/>
        <v>---</v>
      </c>
      <c r="CC77" s="18">
        <f t="shared" si="66"/>
        <v>-1.3805935891132226</v>
      </c>
      <c r="CD77" s="114">
        <f t="shared" si="67"/>
        <v>-1.4915376187266394</v>
      </c>
      <c r="CE77" s="114">
        <f t="shared" si="68"/>
        <v>-1.584090973189741</v>
      </c>
      <c r="CF77" s="114">
        <f t="shared" si="69"/>
        <v>-1.6716203965612624</v>
      </c>
      <c r="CG77" s="114">
        <f t="shared" si="70"/>
        <v>-1.158640529545145</v>
      </c>
      <c r="CH77" s="114">
        <f t="shared" si="71"/>
        <v>-1.9956786262173574</v>
      </c>
      <c r="CI77" s="114">
        <f t="shared" si="72"/>
        <v>-1.1726307269461749</v>
      </c>
      <c r="CJ77" s="114">
        <f t="shared" si="73"/>
        <v>-1.3446468957677244</v>
      </c>
      <c r="CK77" s="114">
        <f t="shared" si="74"/>
        <v>-1.6146468957677256</v>
      </c>
      <c r="CL77" s="114">
        <f t="shared" si="75"/>
        <v>-1.4841261562883208</v>
      </c>
      <c r="CM77" s="114">
        <f t="shared" si="76"/>
        <v>-1.2848326421515421</v>
      </c>
      <c r="CN77" s="114">
        <f t="shared" si="77"/>
        <v>-1.4546928835341759</v>
      </c>
      <c r="CO77" s="114" t="str">
        <f t="shared" si="78"/>
        <v>N/A</v>
      </c>
      <c r="CP77" s="114">
        <f t="shared" si="79"/>
        <v>-1.5021973735300065</v>
      </c>
      <c r="CQ77" s="114">
        <f t="shared" si="88"/>
        <v>-1.4723027159491564</v>
      </c>
      <c r="CR77" s="114">
        <f t="shared" si="89"/>
        <v>-1.4841261562883208</v>
      </c>
      <c r="CS77" s="98" t="str">
        <f t="shared" si="80"/>
        <v>---</v>
      </c>
    </row>
    <row r="78" spans="1:97" x14ac:dyDescent="0.25">
      <c r="A78" s="15" t="s">
        <v>2404</v>
      </c>
      <c r="B78" s="8" t="s">
        <v>148</v>
      </c>
      <c r="C78" s="8">
        <v>291.98</v>
      </c>
      <c r="D78" s="27">
        <v>6.34</v>
      </c>
      <c r="E78" s="16">
        <v>6.3290786638813303</v>
      </c>
      <c r="F78" s="16">
        <v>6.2670695839999997</v>
      </c>
      <c r="G78" s="16">
        <v>6.0398800660000003</v>
      </c>
      <c r="H78" s="16">
        <v>5.8029999999999999</v>
      </c>
      <c r="I78" s="16">
        <v>5.8498999999999999</v>
      </c>
      <c r="J78" s="16">
        <v>6.21</v>
      </c>
      <c r="K78" s="16">
        <v>6.34</v>
      </c>
      <c r="L78" s="16">
        <v>5.65</v>
      </c>
      <c r="M78" s="39">
        <v>6.3384999999999998</v>
      </c>
      <c r="N78" s="16">
        <f t="shared" si="45"/>
        <v>6.1167428313881329</v>
      </c>
      <c r="O78" s="16">
        <f t="shared" si="81"/>
        <v>6.177436088121917</v>
      </c>
      <c r="P78" s="16">
        <f t="shared" si="46"/>
        <v>6.2385347919999994</v>
      </c>
      <c r="Q78" s="114" t="s">
        <v>2891</v>
      </c>
      <c r="R78" s="114"/>
      <c r="S78" s="18">
        <v>122.32</v>
      </c>
      <c r="T78" s="16">
        <v>84.61</v>
      </c>
      <c r="U78" s="16">
        <v>118.68</v>
      </c>
      <c r="V78" s="16">
        <v>87.19</v>
      </c>
      <c r="W78" s="16">
        <v>90</v>
      </c>
      <c r="X78" s="16">
        <v>93.2</v>
      </c>
      <c r="Y78" s="16">
        <v>93.6</v>
      </c>
      <c r="Z78" s="16"/>
      <c r="AA78" s="39">
        <v>106.324</v>
      </c>
      <c r="AB78" s="16">
        <f t="shared" si="47"/>
        <v>99.490499999999997</v>
      </c>
      <c r="AC78" s="114">
        <f t="shared" si="48"/>
        <v>98.608901319887309</v>
      </c>
      <c r="AD78" s="16">
        <f t="shared" si="49"/>
        <v>93.4</v>
      </c>
      <c r="AE78" s="16" t="s">
        <v>2891</v>
      </c>
      <c r="AF78" s="40"/>
      <c r="AG78" s="19">
        <f t="shared" si="50"/>
        <v>84.61</v>
      </c>
      <c r="AH78" s="18">
        <v>2.1100000000000001E-5</v>
      </c>
      <c r="AI78" s="34">
        <v>2.5712809820046999E-6</v>
      </c>
      <c r="AJ78" s="16">
        <v>4.6773514128719762E-5</v>
      </c>
      <c r="AK78" s="16">
        <v>4.265795188015923E-5</v>
      </c>
      <c r="AL78" s="16">
        <v>2.6302679918953804E-5</v>
      </c>
      <c r="AM78" s="16">
        <v>2.0892961308540399E-5</v>
      </c>
      <c r="AN78" s="94"/>
      <c r="AO78" s="34">
        <v>3.1499699999999999E-5</v>
      </c>
      <c r="AP78" s="94">
        <f t="shared" si="51"/>
        <v>2.7399726888339697E-5</v>
      </c>
      <c r="AQ78" s="114">
        <f t="shared" si="52"/>
        <v>2.1119173390186844E-5</v>
      </c>
      <c r="AR78" s="94">
        <f t="shared" si="53"/>
        <v>2.6302679918953804E-5</v>
      </c>
      <c r="AS78" s="114" t="s">
        <v>2891</v>
      </c>
      <c r="AT78" s="156"/>
      <c r="AU78" s="18">
        <v>1.949E-2</v>
      </c>
      <c r="AV78" s="16">
        <v>3.2245000000000003E-2</v>
      </c>
      <c r="AW78" s="16">
        <v>2.1167277692255002E-2</v>
      </c>
      <c r="AX78" s="16">
        <v>1.4200000000000001E-2</v>
      </c>
      <c r="AY78" s="16">
        <v>6.9400000000000003E-2</v>
      </c>
      <c r="AZ78" s="16">
        <v>3.0700000000000002E-2</v>
      </c>
      <c r="BA78" s="16">
        <v>1.67E-2</v>
      </c>
      <c r="BB78" s="68">
        <v>-6.81</v>
      </c>
      <c r="BC78" s="16">
        <f t="shared" si="54"/>
        <v>4.5222347639006608E-2</v>
      </c>
      <c r="BD78" s="67">
        <v>-6.8</v>
      </c>
      <c r="BE78" s="16">
        <f t="shared" si="82"/>
        <v>4.6275711433479555E-2</v>
      </c>
      <c r="BF78" s="16">
        <v>3.2800000000000003E-2</v>
      </c>
      <c r="BG78" s="16">
        <v>4.1200000000000001E-2</v>
      </c>
      <c r="BH78" s="16">
        <v>3.6799999999999999E-2</v>
      </c>
      <c r="BI78" s="68">
        <v>3.2399999999999999E-7</v>
      </c>
      <c r="BJ78" s="94">
        <f t="shared" si="83"/>
        <v>9.4601519999999995E-2</v>
      </c>
      <c r="BK78" s="68">
        <v>1.18759E-7</v>
      </c>
      <c r="BL78" s="16">
        <f t="shared" si="84"/>
        <v>3.4675252820000002E-2</v>
      </c>
      <c r="BM78" s="16">
        <f t="shared" si="85"/>
        <v>3.8248364970338664E-2</v>
      </c>
      <c r="BN78" s="114">
        <f t="shared" si="86"/>
        <v>3.3555459844157622E-2</v>
      </c>
      <c r="BO78" s="16">
        <f t="shared" si="87"/>
        <v>3.3737626409999999E-2</v>
      </c>
      <c r="BP78" s="114" t="s">
        <v>2891</v>
      </c>
      <c r="BQ78" s="98"/>
      <c r="BR78" s="18">
        <f t="shared" si="55"/>
        <v>-4.6757175447023069</v>
      </c>
      <c r="BS78" s="114">
        <f t="shared" si="56"/>
        <v>-5.5898504623433585</v>
      </c>
      <c r="BT78" s="114">
        <f t="shared" si="57"/>
        <v>-4.330000000000001</v>
      </c>
      <c r="BU78" s="114">
        <f t="shared" si="58"/>
        <v>-4.37</v>
      </c>
      <c r="BV78" s="114">
        <f t="shared" si="59"/>
        <v>-4.58</v>
      </c>
      <c r="BW78" s="114">
        <f t="shared" si="60"/>
        <v>-4.68</v>
      </c>
      <c r="BX78" s="114" t="str">
        <f t="shared" si="61"/>
        <v>N/A</v>
      </c>
      <c r="BY78" s="114">
        <f t="shared" si="62"/>
        <v>-4.5016935823680182</v>
      </c>
      <c r="BZ78" s="114">
        <f t="shared" si="63"/>
        <v>-4.6753230842019553</v>
      </c>
      <c r="CA78" s="114">
        <f t="shared" si="64"/>
        <v>-4.58</v>
      </c>
      <c r="CB78" s="98" t="str">
        <f t="shared" si="65"/>
        <v>---</v>
      </c>
      <c r="CC78" s="18">
        <f t="shared" si="66"/>
        <v>-1.7101881608823786</v>
      </c>
      <c r="CD78" s="114">
        <f t="shared" si="67"/>
        <v>-1.4915376187266394</v>
      </c>
      <c r="CE78" s="114">
        <f t="shared" si="68"/>
        <v>-1.6743349926775515</v>
      </c>
      <c r="CF78" s="114">
        <f t="shared" si="69"/>
        <v>-1.8477116556169435</v>
      </c>
      <c r="CG78" s="114">
        <f t="shared" si="70"/>
        <v>-1.158640529545145</v>
      </c>
      <c r="CH78" s="114">
        <f t="shared" si="71"/>
        <v>-1.5128616245228135</v>
      </c>
      <c r="CI78" s="114">
        <f t="shared" si="72"/>
        <v>-1.7772835288524167</v>
      </c>
      <c r="CJ78" s="114">
        <f t="shared" si="73"/>
        <v>-1.3446468957677244</v>
      </c>
      <c r="CK78" s="114">
        <f t="shared" si="74"/>
        <v>-1.3346468957677247</v>
      </c>
      <c r="CL78" s="114">
        <f t="shared" si="75"/>
        <v>-1.4841261562883208</v>
      </c>
      <c r="CM78" s="114">
        <f t="shared" si="76"/>
        <v>-1.3851027839668655</v>
      </c>
      <c r="CN78" s="114">
        <f t="shared" si="77"/>
        <v>-1.4341521813264824</v>
      </c>
      <c r="CO78" s="114">
        <f t="shared" si="78"/>
        <v>-1.0241018855611121</v>
      </c>
      <c r="CP78" s="114">
        <f t="shared" si="79"/>
        <v>-1.459980363767853</v>
      </c>
      <c r="CQ78" s="114">
        <f t="shared" si="88"/>
        <v>-1.4742368052335695</v>
      </c>
      <c r="CR78" s="114">
        <f t="shared" si="89"/>
        <v>-1.4720532600280869</v>
      </c>
      <c r="CS78" s="98" t="str">
        <f t="shared" si="80"/>
        <v>---</v>
      </c>
    </row>
    <row r="79" spans="1:97" x14ac:dyDescent="0.25">
      <c r="A79" s="15" t="s">
        <v>2405</v>
      </c>
      <c r="B79" s="8" t="s">
        <v>150</v>
      </c>
      <c r="C79" s="8">
        <v>291.98</v>
      </c>
      <c r="D79" s="27">
        <v>6.34</v>
      </c>
      <c r="E79" s="16">
        <v>6.4153936111998497</v>
      </c>
      <c r="F79" s="16">
        <v>6.2670695839999997</v>
      </c>
      <c r="G79" s="16">
        <v>6.0398800660000003</v>
      </c>
      <c r="H79" s="16">
        <v>5.8029999999999999</v>
      </c>
      <c r="I79" s="16">
        <v>5.9160000000000004</v>
      </c>
      <c r="J79" s="16">
        <v>6.23</v>
      </c>
      <c r="K79" s="16">
        <v>6.26</v>
      </c>
      <c r="L79" s="16"/>
      <c r="M79" s="39">
        <v>6.2318199999999999</v>
      </c>
      <c r="N79" s="16">
        <f t="shared" si="45"/>
        <v>6.1670181401333171</v>
      </c>
      <c r="O79" s="16">
        <f t="shared" si="81"/>
        <v>6.1589293948722963</v>
      </c>
      <c r="P79" s="16">
        <f t="shared" si="46"/>
        <v>6.2318199999999999</v>
      </c>
      <c r="Q79" s="114" t="s">
        <v>2891</v>
      </c>
      <c r="R79" s="114"/>
      <c r="S79" s="18">
        <v>122.32</v>
      </c>
      <c r="T79" s="16">
        <v>95.72</v>
      </c>
      <c r="U79" s="16">
        <v>118.68</v>
      </c>
      <c r="V79" s="16">
        <v>77.64</v>
      </c>
      <c r="W79" s="16">
        <v>89.43</v>
      </c>
      <c r="X79" s="16">
        <v>93</v>
      </c>
      <c r="Y79" s="16">
        <v>93.6</v>
      </c>
      <c r="Z79" s="16">
        <v>128</v>
      </c>
      <c r="AA79" s="39">
        <v>116.11799999999999</v>
      </c>
      <c r="AB79" s="16">
        <f t="shared" si="47"/>
        <v>103.83422222222222</v>
      </c>
      <c r="AC79" s="114">
        <f t="shared" si="48"/>
        <v>102.4947549078434</v>
      </c>
      <c r="AD79" s="16">
        <f t="shared" si="49"/>
        <v>95.72</v>
      </c>
      <c r="AE79" s="16" t="s">
        <v>2891</v>
      </c>
      <c r="AF79" s="40"/>
      <c r="AG79" s="19">
        <f t="shared" si="50"/>
        <v>95.72</v>
      </c>
      <c r="AH79" s="18">
        <v>3.3099999999999998E-5</v>
      </c>
      <c r="AI79" s="34">
        <v>9.8071331460371892E-6</v>
      </c>
      <c r="AJ79" s="16">
        <v>5.7543993733715576E-5</v>
      </c>
      <c r="AK79" s="16">
        <v>4.265795188015923E-5</v>
      </c>
      <c r="AL79" s="16">
        <v>1.584893192461112E-4</v>
      </c>
      <c r="AM79" s="16">
        <v>1.1220184543019618E-4</v>
      </c>
      <c r="AN79" s="94"/>
      <c r="AO79" s="34">
        <v>3.1177499999999998E-5</v>
      </c>
      <c r="AP79" s="94">
        <f t="shared" si="51"/>
        <v>6.3568249062317061E-5</v>
      </c>
      <c r="AQ79" s="114">
        <f t="shared" si="52"/>
        <v>4.6089460220087109E-5</v>
      </c>
      <c r="AR79" s="94">
        <f t="shared" si="53"/>
        <v>4.265795188015923E-5</v>
      </c>
      <c r="AS79" s="114" t="s">
        <v>2891</v>
      </c>
      <c r="AT79" s="156"/>
      <c r="AU79" s="18">
        <v>6.1929999999999999E-2</v>
      </c>
      <c r="AV79" s="16">
        <v>3.2245000000000003E-2</v>
      </c>
      <c r="AW79" s="16">
        <v>2.4832372819636399E-2</v>
      </c>
      <c r="AX79" s="16">
        <v>6.8900000000000003E-2</v>
      </c>
      <c r="AY79" s="16">
        <v>6.9400000000000003E-2</v>
      </c>
      <c r="AZ79" s="16">
        <v>4.65E-2</v>
      </c>
      <c r="BA79" s="16">
        <v>6.1400000000000003E-2</v>
      </c>
      <c r="BB79" s="68">
        <v>-6.81</v>
      </c>
      <c r="BC79" s="16">
        <f t="shared" si="54"/>
        <v>4.5222347639006608E-2</v>
      </c>
      <c r="BD79" s="67">
        <v>-6.94</v>
      </c>
      <c r="BE79" s="16">
        <f t="shared" si="82"/>
        <v>3.3523789440465884E-2</v>
      </c>
      <c r="BF79" s="16">
        <v>3.2800000000000003E-2</v>
      </c>
      <c r="BG79" s="16">
        <v>4.2200000000000001E-2</v>
      </c>
      <c r="BH79" s="16">
        <v>3.5099999999999999E-2</v>
      </c>
      <c r="BI79" s="68">
        <v>1.15E-6</v>
      </c>
      <c r="BJ79" s="94">
        <f t="shared" si="83"/>
        <v>0.33577699999999999</v>
      </c>
      <c r="BK79" s="68">
        <v>1.4285299999999999E-7</v>
      </c>
      <c r="BL79" s="16">
        <f t="shared" si="84"/>
        <v>4.1710218939999995E-2</v>
      </c>
      <c r="BM79" s="16">
        <f t="shared" si="85"/>
        <v>6.6538623488507781E-2</v>
      </c>
      <c r="BN79" s="114">
        <f t="shared" si="86"/>
        <v>5.0483353343256106E-2</v>
      </c>
      <c r="BO79" s="16">
        <f t="shared" si="87"/>
        <v>4.3711173819503304E-2</v>
      </c>
      <c r="BP79" s="114" t="s">
        <v>2891</v>
      </c>
      <c r="BQ79" s="98"/>
      <c r="BR79" s="18">
        <f t="shared" si="55"/>
        <v>-4.4801720062242811</v>
      </c>
      <c r="BS79" s="114">
        <f t="shared" si="56"/>
        <v>-5.0084579284833159</v>
      </c>
      <c r="BT79" s="114">
        <f t="shared" si="57"/>
        <v>-4.2400000000000011</v>
      </c>
      <c r="BU79" s="114">
        <f t="shared" si="58"/>
        <v>-4.37</v>
      </c>
      <c r="BV79" s="114">
        <f t="shared" si="59"/>
        <v>-3.8000000000000003</v>
      </c>
      <c r="BW79" s="114">
        <f t="shared" si="60"/>
        <v>-3.9500000000000006</v>
      </c>
      <c r="BX79" s="114" t="str">
        <f t="shared" si="61"/>
        <v>N/A</v>
      </c>
      <c r="BY79" s="114">
        <f t="shared" si="62"/>
        <v>-4.506158712102085</v>
      </c>
      <c r="BZ79" s="114">
        <f t="shared" si="63"/>
        <v>-4.3363983781156694</v>
      </c>
      <c r="CA79" s="114">
        <f t="shared" si="64"/>
        <v>-4.37</v>
      </c>
      <c r="CB79" s="98" t="str">
        <f t="shared" si="65"/>
        <v>---</v>
      </c>
      <c r="CC79" s="18">
        <f t="shared" si="66"/>
        <v>-1.2080989199904288</v>
      </c>
      <c r="CD79" s="114">
        <f t="shared" si="67"/>
        <v>-1.4915376187266394</v>
      </c>
      <c r="CE79" s="114">
        <f t="shared" si="68"/>
        <v>-1.6049817801136184</v>
      </c>
      <c r="CF79" s="114">
        <f t="shared" si="69"/>
        <v>-1.1617807780923741</v>
      </c>
      <c r="CG79" s="114">
        <f t="shared" si="70"/>
        <v>-1.158640529545145</v>
      </c>
      <c r="CH79" s="114">
        <f t="shared" si="71"/>
        <v>-1.332547047110046</v>
      </c>
      <c r="CI79" s="114">
        <f t="shared" si="72"/>
        <v>-1.2118316288588322</v>
      </c>
      <c r="CJ79" s="114">
        <f t="shared" si="73"/>
        <v>-1.3446468957677244</v>
      </c>
      <c r="CK79" s="114">
        <f t="shared" si="74"/>
        <v>-1.4746468957677255</v>
      </c>
      <c r="CL79" s="114">
        <f t="shared" si="75"/>
        <v>-1.4841261562883208</v>
      </c>
      <c r="CM79" s="114">
        <f t="shared" si="76"/>
        <v>-1.3746875490383261</v>
      </c>
      <c r="CN79" s="114">
        <f t="shared" si="77"/>
        <v>-1.4546928835341759</v>
      </c>
      <c r="CO79" s="114">
        <f t="shared" si="78"/>
        <v>-0.47394905541411259</v>
      </c>
      <c r="CP79" s="114">
        <f t="shared" si="79"/>
        <v>-1.3797575305045806</v>
      </c>
      <c r="CQ79" s="114">
        <f t="shared" si="88"/>
        <v>-1.2968518049108606</v>
      </c>
      <c r="CR79" s="114">
        <f t="shared" si="89"/>
        <v>-1.3596672224030253</v>
      </c>
      <c r="CS79" s="98" t="str">
        <f t="shared" si="80"/>
        <v>---</v>
      </c>
    </row>
    <row r="80" spans="1:97" x14ac:dyDescent="0.25">
      <c r="A80" s="15" t="s">
        <v>2406</v>
      </c>
      <c r="B80" s="8" t="s">
        <v>152</v>
      </c>
      <c r="C80" s="8">
        <v>291.98</v>
      </c>
      <c r="D80" s="27">
        <v>6.34</v>
      </c>
      <c r="E80" s="16">
        <v>6.3594493690604299</v>
      </c>
      <c r="F80" s="16">
        <v>6.2670695839999997</v>
      </c>
      <c r="G80" s="16">
        <v>6.0398800660000003</v>
      </c>
      <c r="H80" s="16">
        <v>5.8029999999999999</v>
      </c>
      <c r="I80" s="16">
        <v>5.9055</v>
      </c>
      <c r="J80" s="16">
        <v>6.21</v>
      </c>
      <c r="K80" s="16">
        <v>5.94</v>
      </c>
      <c r="L80" s="16"/>
      <c r="M80" s="39">
        <v>6.1694000000000004</v>
      </c>
      <c r="N80" s="16">
        <f t="shared" si="45"/>
        <v>6.1149221132289373</v>
      </c>
      <c r="O80" s="16">
        <f t="shared" si="81"/>
        <v>6.1082635736309028</v>
      </c>
      <c r="P80" s="16">
        <f t="shared" si="46"/>
        <v>6.1694000000000004</v>
      </c>
      <c r="Q80" s="114" t="s">
        <v>2891</v>
      </c>
      <c r="R80" s="114"/>
      <c r="S80" s="18">
        <v>122.32</v>
      </c>
      <c r="T80" s="16">
        <v>78.13</v>
      </c>
      <c r="U80" s="16">
        <v>118.68</v>
      </c>
      <c r="V80" s="16">
        <v>75.05</v>
      </c>
      <c r="W80" s="16">
        <v>75.430000000000007</v>
      </c>
      <c r="X80" s="16">
        <v>87.5</v>
      </c>
      <c r="Y80" s="16">
        <v>90</v>
      </c>
      <c r="Z80" s="16">
        <v>93.4</v>
      </c>
      <c r="AA80" s="39">
        <v>96.814999999999998</v>
      </c>
      <c r="AB80" s="16">
        <f t="shared" si="47"/>
        <v>93.036111111111111</v>
      </c>
      <c r="AC80" s="114">
        <f t="shared" si="48"/>
        <v>91.67193830235847</v>
      </c>
      <c r="AD80" s="16">
        <f t="shared" si="49"/>
        <v>90</v>
      </c>
      <c r="AE80" s="16" t="s">
        <v>2891</v>
      </c>
      <c r="AF80" s="40"/>
      <c r="AG80" s="19">
        <f t="shared" si="50"/>
        <v>78.13</v>
      </c>
      <c r="AH80" s="18">
        <v>1.26E-5</v>
      </c>
      <c r="AI80" s="34">
        <v>2.4442041609871598E-6</v>
      </c>
      <c r="AJ80" s="16">
        <v>5.2480746024977172E-5</v>
      </c>
      <c r="AK80" s="16">
        <v>4.265795188015923E-5</v>
      </c>
      <c r="AL80" s="16">
        <v>2.5118864315095791E-5</v>
      </c>
      <c r="AM80" s="16">
        <v>6.4565422903465383E-5</v>
      </c>
      <c r="AN80" s="94"/>
      <c r="AO80" s="34">
        <v>4.5352799999999997E-5</v>
      </c>
      <c r="AP80" s="94">
        <f t="shared" si="51"/>
        <v>3.5031427040669249E-5</v>
      </c>
      <c r="AQ80" s="114">
        <f t="shared" si="52"/>
        <v>2.4346951457352941E-5</v>
      </c>
      <c r="AR80" s="94">
        <f t="shared" si="53"/>
        <v>4.265795188015923E-5</v>
      </c>
      <c r="AS80" s="114" t="s">
        <v>2891</v>
      </c>
      <c r="AT80" s="156"/>
      <c r="AU80" s="18">
        <v>2.598E-2</v>
      </c>
      <c r="AV80" s="16">
        <v>3.2245000000000003E-2</v>
      </c>
      <c r="AW80" s="16">
        <v>1.55626580092322E-2</v>
      </c>
      <c r="AX80" s="16">
        <v>3.1399999999999997E-2</v>
      </c>
      <c r="AY80" s="16">
        <v>6.9400000000000003E-2</v>
      </c>
      <c r="AZ80" s="16">
        <v>2.47E-2</v>
      </c>
      <c r="BA80" s="16">
        <v>1.7399999999999999E-2</v>
      </c>
      <c r="BB80" s="68">
        <v>-6.81</v>
      </c>
      <c r="BC80" s="16">
        <f t="shared" si="54"/>
        <v>4.5222347639006608E-2</v>
      </c>
      <c r="BD80" s="67">
        <v>-6.9</v>
      </c>
      <c r="BE80" s="16">
        <f t="shared" si="82"/>
        <v>3.6758104173566029E-2</v>
      </c>
      <c r="BF80" s="16">
        <v>3.5099999999999999E-2</v>
      </c>
      <c r="BG80" s="16">
        <v>5.3100000000000001E-2</v>
      </c>
      <c r="BH80" s="16">
        <v>4.0300000000000002E-2</v>
      </c>
      <c r="BI80" s="68">
        <v>1.0300000000000001E-6</v>
      </c>
      <c r="BJ80" s="94">
        <f t="shared" si="83"/>
        <v>0.30073940000000005</v>
      </c>
      <c r="BK80" s="68">
        <v>2.1817700000000001E-7</v>
      </c>
      <c r="BL80" s="16">
        <f t="shared" si="84"/>
        <v>6.3703320460000004E-2</v>
      </c>
      <c r="BM80" s="16">
        <f t="shared" si="85"/>
        <v>5.6543630734414638E-2</v>
      </c>
      <c r="BN80" s="114">
        <f t="shared" si="86"/>
        <v>4.0241815466373967E-2</v>
      </c>
      <c r="BO80" s="16">
        <f t="shared" si="87"/>
        <v>3.5929052086783014E-2</v>
      </c>
      <c r="BP80" s="114" t="s">
        <v>2891</v>
      </c>
      <c r="BQ80" s="98"/>
      <c r="BR80" s="18">
        <f t="shared" si="55"/>
        <v>-4.8996294548824375</v>
      </c>
      <c r="BS80" s="114">
        <f t="shared" si="56"/>
        <v>-5.6118625208979909</v>
      </c>
      <c r="BT80" s="114">
        <f t="shared" si="57"/>
        <v>-4.2800000000000011</v>
      </c>
      <c r="BU80" s="114">
        <f t="shared" si="58"/>
        <v>-4.37</v>
      </c>
      <c r="BV80" s="114">
        <f t="shared" si="59"/>
        <v>-4.6000000000000005</v>
      </c>
      <c r="BW80" s="114">
        <f t="shared" si="60"/>
        <v>-4.1900000000000013</v>
      </c>
      <c r="BX80" s="114" t="str">
        <f t="shared" si="61"/>
        <v>N/A</v>
      </c>
      <c r="BY80" s="114">
        <f t="shared" si="62"/>
        <v>-4.3433958952188592</v>
      </c>
      <c r="BZ80" s="114">
        <f t="shared" si="63"/>
        <v>-4.6135554101427561</v>
      </c>
      <c r="CA80" s="114">
        <f t="shared" si="64"/>
        <v>-4.37</v>
      </c>
      <c r="CB80" s="98" t="str">
        <f t="shared" si="65"/>
        <v>---</v>
      </c>
      <c r="CC80" s="18">
        <f t="shared" si="66"/>
        <v>-1.585360853262991</v>
      </c>
      <c r="CD80" s="114">
        <f t="shared" si="67"/>
        <v>-1.4915376187266394</v>
      </c>
      <c r="CE80" s="114">
        <f t="shared" si="68"/>
        <v>-1.8079162261022435</v>
      </c>
      <c r="CF80" s="114">
        <f t="shared" si="69"/>
        <v>-1.5030703519267852</v>
      </c>
      <c r="CG80" s="114">
        <f t="shared" si="70"/>
        <v>-1.158640529545145</v>
      </c>
      <c r="CH80" s="114">
        <f t="shared" si="71"/>
        <v>-1.6073030467403342</v>
      </c>
      <c r="CI80" s="114">
        <f t="shared" si="72"/>
        <v>-1.7594507517174003</v>
      </c>
      <c r="CJ80" s="114">
        <f t="shared" si="73"/>
        <v>-1.3446468957677244</v>
      </c>
      <c r="CK80" s="114">
        <f t="shared" si="74"/>
        <v>-1.434646895767725</v>
      </c>
      <c r="CL80" s="114">
        <f t="shared" si="75"/>
        <v>-1.4546928835341759</v>
      </c>
      <c r="CM80" s="114">
        <f t="shared" si="76"/>
        <v>-1.274905478918531</v>
      </c>
      <c r="CN80" s="114">
        <f t="shared" si="77"/>
        <v>-1.3946949538588904</v>
      </c>
      <c r="CO80" s="114">
        <f t="shared" si="78"/>
        <v>-0.52180967106255194</v>
      </c>
      <c r="CP80" s="114">
        <f t="shared" si="79"/>
        <v>-1.1958379299900506</v>
      </c>
      <c r="CQ80" s="114">
        <f t="shared" si="88"/>
        <v>-1.3953224347800848</v>
      </c>
      <c r="CR80" s="114">
        <f t="shared" si="89"/>
        <v>-1.4446698896509504</v>
      </c>
      <c r="CS80" s="98" t="str">
        <f t="shared" si="80"/>
        <v>---</v>
      </c>
    </row>
    <row r="81" spans="1:97" x14ac:dyDescent="0.25">
      <c r="A81" s="15" t="s">
        <v>2407</v>
      </c>
      <c r="B81" s="8" t="s">
        <v>154</v>
      </c>
      <c r="C81" s="8">
        <v>291.98</v>
      </c>
      <c r="D81" s="27">
        <v>6.34</v>
      </c>
      <c r="E81" s="16">
        <v>6.2751242048729496</v>
      </c>
      <c r="F81" s="16">
        <v>6.2670695839999997</v>
      </c>
      <c r="G81" s="16">
        <v>6.0398800660000003</v>
      </c>
      <c r="H81" s="16">
        <v>5.8029999999999999</v>
      </c>
      <c r="I81" s="16">
        <v>5.9470999999999998</v>
      </c>
      <c r="J81" s="16">
        <v>6.21</v>
      </c>
      <c r="K81" s="16">
        <v>6.34</v>
      </c>
      <c r="L81" s="16">
        <v>5.47</v>
      </c>
      <c r="M81" s="39">
        <v>6.27536</v>
      </c>
      <c r="N81" s="16">
        <f t="shared" si="45"/>
        <v>6.0967533854872951</v>
      </c>
      <c r="O81" s="16">
        <f t="shared" si="81"/>
        <v>6.1622131263562183</v>
      </c>
      <c r="P81" s="16">
        <f t="shared" si="46"/>
        <v>6.2385347919999994</v>
      </c>
      <c r="Q81" s="114">
        <f>AVERAGE(6.63,6.89)</f>
        <v>6.76</v>
      </c>
      <c r="R81" s="113" t="s">
        <v>2903</v>
      </c>
      <c r="S81" s="18">
        <v>122.32</v>
      </c>
      <c r="T81" s="16">
        <v>120.35</v>
      </c>
      <c r="U81" s="16">
        <v>118.68</v>
      </c>
      <c r="V81" s="16">
        <v>81.400000000000006</v>
      </c>
      <c r="W81" s="16">
        <v>96</v>
      </c>
      <c r="X81" s="16">
        <v>93.9</v>
      </c>
      <c r="Y81" s="16">
        <v>93.6</v>
      </c>
      <c r="Z81" s="16">
        <v>105</v>
      </c>
      <c r="AA81" s="39">
        <v>96.260900000000007</v>
      </c>
      <c r="AB81" s="16">
        <f t="shared" si="47"/>
        <v>103.05676666666666</v>
      </c>
      <c r="AC81" s="114">
        <f t="shared" si="48"/>
        <v>102.1670426263876</v>
      </c>
      <c r="AD81" s="16">
        <f t="shared" si="49"/>
        <v>96.260900000000007</v>
      </c>
      <c r="AE81" s="16">
        <v>179.9</v>
      </c>
      <c r="AF81" s="149" t="s">
        <v>2947</v>
      </c>
      <c r="AG81" s="19">
        <f t="shared" si="50"/>
        <v>179.9</v>
      </c>
      <c r="AH81" s="18">
        <v>1.9199999999999998E-6</v>
      </c>
      <c r="AI81" s="34">
        <v>4.8131338985900303E-7</v>
      </c>
      <c r="AJ81" s="16">
        <v>2.8183829312644511E-5</v>
      </c>
      <c r="AK81" s="16">
        <v>4.265795188015923E-5</v>
      </c>
      <c r="AL81" s="16">
        <v>2.0417379446695267E-5</v>
      </c>
      <c r="AM81" s="16">
        <v>7.9432823472428065E-6</v>
      </c>
      <c r="AN81" s="94">
        <v>4.6000000000000001E-4</v>
      </c>
      <c r="AO81" s="34">
        <v>2.98452E-5</v>
      </c>
      <c r="AP81" s="94">
        <f t="shared" si="51"/>
        <v>7.3931119547075101E-5</v>
      </c>
      <c r="AQ81" s="114">
        <f t="shared" si="52"/>
        <v>1.493379506319679E-5</v>
      </c>
      <c r="AR81" s="94">
        <f t="shared" si="53"/>
        <v>2.4300604379669888E-5</v>
      </c>
      <c r="AS81" s="114" t="s">
        <v>2891</v>
      </c>
      <c r="AT81" s="156"/>
      <c r="AU81" s="18">
        <v>2.8289999999999999E-3</v>
      </c>
      <c r="AV81" s="16">
        <v>3.2245000000000003E-2</v>
      </c>
      <c r="AW81" s="16">
        <v>8.8264265246721894E-3</v>
      </c>
      <c r="AX81" s="16">
        <v>3.0400000000000002E-3</v>
      </c>
      <c r="AY81" s="16">
        <v>6.9400000000000003E-2</v>
      </c>
      <c r="AZ81" s="16">
        <v>5.7800000000000004E-3</v>
      </c>
      <c r="BA81" s="16">
        <v>3.4700000000000002E-2</v>
      </c>
      <c r="BB81" s="68">
        <v>-6.81</v>
      </c>
      <c r="BC81" s="16">
        <f t="shared" si="54"/>
        <v>4.5222347639006608E-2</v>
      </c>
      <c r="BD81" s="67">
        <v>-7.1</v>
      </c>
      <c r="BE81" s="16">
        <f t="shared" si="82"/>
        <v>2.3192795797479581E-2</v>
      </c>
      <c r="BF81" s="16">
        <v>3.2800000000000003E-2</v>
      </c>
      <c r="BG81" s="16">
        <v>1.9300000000000001E-2</v>
      </c>
      <c r="BH81" s="16">
        <v>3.6799999999999999E-2</v>
      </c>
      <c r="BI81" s="68">
        <v>1.5099999999999999E-6</v>
      </c>
      <c r="BJ81" s="94">
        <f t="shared" si="83"/>
        <v>0.4408898</v>
      </c>
      <c r="BK81" s="68">
        <v>2.2187499999999999E-8</v>
      </c>
      <c r="BL81" s="16">
        <f t="shared" si="84"/>
        <v>6.4783062499999995E-3</v>
      </c>
      <c r="BM81" s="16">
        <f t="shared" si="85"/>
        <v>5.4393119729368458E-2</v>
      </c>
      <c r="BN81" s="114">
        <f t="shared" si="86"/>
        <v>2.053912560877573E-2</v>
      </c>
      <c r="BO81" s="16">
        <f t="shared" si="87"/>
        <v>2.771889789873979E-2</v>
      </c>
      <c r="BP81" s="114" t="s">
        <v>2891</v>
      </c>
      <c r="BQ81" s="98"/>
      <c r="BR81" s="18">
        <f t="shared" si="55"/>
        <v>-5.7166987712964508</v>
      </c>
      <c r="BS81" s="114">
        <f t="shared" si="56"/>
        <v>-6.3175720563342956</v>
      </c>
      <c r="BT81" s="114">
        <f t="shared" si="57"/>
        <v>-4.5500000000000007</v>
      </c>
      <c r="BU81" s="114">
        <f t="shared" si="58"/>
        <v>-4.37</v>
      </c>
      <c r="BV81" s="114">
        <f t="shared" si="59"/>
        <v>-4.6900000000000004</v>
      </c>
      <c r="BW81" s="114">
        <f t="shared" si="60"/>
        <v>-5.1000000000000005</v>
      </c>
      <c r="BX81" s="114">
        <f t="shared" si="61"/>
        <v>-3.3372421683184261</v>
      </c>
      <c r="BY81" s="114">
        <f t="shared" si="62"/>
        <v>-4.5251255064487905</v>
      </c>
      <c r="BZ81" s="114">
        <f t="shared" si="63"/>
        <v>-4.8258298127997454</v>
      </c>
      <c r="CA81" s="114">
        <f t="shared" si="64"/>
        <v>-4.620000000000001</v>
      </c>
      <c r="CB81" s="98" t="str">
        <f t="shared" si="65"/>
        <v>---</v>
      </c>
      <c r="CC81" s="18">
        <f t="shared" si="66"/>
        <v>-2.5483670525430093</v>
      </c>
      <c r="CD81" s="114">
        <f t="shared" si="67"/>
        <v>-1.4915376187266394</v>
      </c>
      <c r="CE81" s="114">
        <f t="shared" si="68"/>
        <v>-2.0542150897105134</v>
      </c>
      <c r="CF81" s="114">
        <f t="shared" si="69"/>
        <v>-2.5171264163912461</v>
      </c>
      <c r="CG81" s="114">
        <f t="shared" si="70"/>
        <v>-1.158640529545145</v>
      </c>
      <c r="CH81" s="114">
        <f t="shared" si="71"/>
        <v>-2.238072161579471</v>
      </c>
      <c r="CI81" s="114">
        <f t="shared" si="72"/>
        <v>-1.4596705252091262</v>
      </c>
      <c r="CJ81" s="114">
        <f t="shared" si="73"/>
        <v>-1.3446468957677244</v>
      </c>
      <c r="CK81" s="114">
        <f t="shared" si="74"/>
        <v>-1.634646895767724</v>
      </c>
      <c r="CL81" s="114">
        <f t="shared" si="75"/>
        <v>-1.4841261562883208</v>
      </c>
      <c r="CM81" s="114">
        <f t="shared" si="76"/>
        <v>-1.7144426909922261</v>
      </c>
      <c r="CN81" s="114">
        <f t="shared" si="77"/>
        <v>-1.4341521813264824</v>
      </c>
      <c r="CO81" s="114">
        <f t="shared" si="78"/>
        <v>-0.3556699484745548</v>
      </c>
      <c r="CP81" s="114">
        <f t="shared" si="79"/>
        <v>-2.1885385253685548</v>
      </c>
      <c r="CQ81" s="114">
        <f t="shared" si="88"/>
        <v>-1.6874180491207669</v>
      </c>
      <c r="CR81" s="114">
        <f t="shared" si="89"/>
        <v>-1.5630922572471817</v>
      </c>
      <c r="CS81" s="98" t="str">
        <f t="shared" si="80"/>
        <v>---</v>
      </c>
    </row>
    <row r="82" spans="1:97" x14ac:dyDescent="0.25">
      <c r="A82" s="15" t="s">
        <v>2408</v>
      </c>
      <c r="B82" s="8" t="s">
        <v>156</v>
      </c>
      <c r="C82" s="8">
        <v>291.98</v>
      </c>
      <c r="D82" s="27">
        <v>6.34</v>
      </c>
      <c r="E82" s="16">
        <v>6.3053860623171998</v>
      </c>
      <c r="F82" s="16">
        <v>6.2670695839999997</v>
      </c>
      <c r="G82" s="16">
        <v>6.0398800660000003</v>
      </c>
      <c r="H82" s="16">
        <v>5.8029999999999999</v>
      </c>
      <c r="I82" s="16">
        <v>5.9278000000000004</v>
      </c>
      <c r="J82" s="16">
        <v>6.21</v>
      </c>
      <c r="K82" s="16">
        <v>6.36</v>
      </c>
      <c r="L82" s="16"/>
      <c r="M82" s="39">
        <v>6.2223300000000004</v>
      </c>
      <c r="N82" s="16">
        <f t="shared" si="45"/>
        <v>6.1639406347019117</v>
      </c>
      <c r="O82" s="16">
        <f t="shared" si="81"/>
        <v>6.1528087255658219</v>
      </c>
      <c r="P82" s="16">
        <f t="shared" si="46"/>
        <v>6.2223300000000004</v>
      </c>
      <c r="Q82" s="114" t="s">
        <v>2891</v>
      </c>
      <c r="R82" s="114"/>
      <c r="S82" s="18">
        <v>122.32</v>
      </c>
      <c r="T82" s="16">
        <v>94.51</v>
      </c>
      <c r="U82" s="16">
        <v>118.68</v>
      </c>
      <c r="V82" s="16">
        <v>78.599999999999994</v>
      </c>
      <c r="W82" s="16">
        <v>96</v>
      </c>
      <c r="X82" s="16">
        <v>92.2</v>
      </c>
      <c r="Y82" s="16">
        <v>93.6</v>
      </c>
      <c r="Z82" s="16"/>
      <c r="AA82" s="39">
        <v>96.811000000000007</v>
      </c>
      <c r="AB82" s="16">
        <f t="shared" si="47"/>
        <v>99.090125000000015</v>
      </c>
      <c r="AC82" s="114">
        <f t="shared" si="48"/>
        <v>98.202434313730237</v>
      </c>
      <c r="AD82" s="16">
        <f t="shared" si="49"/>
        <v>95.254999999999995</v>
      </c>
      <c r="AE82" s="16" t="s">
        <v>2891</v>
      </c>
      <c r="AF82" s="40"/>
      <c r="AG82" s="19">
        <f t="shared" si="50"/>
        <v>94.51</v>
      </c>
      <c r="AH82" s="18">
        <v>1.6699999999999999E-5</v>
      </c>
      <c r="AI82" s="34">
        <v>1.70657025466725E-6</v>
      </c>
      <c r="AJ82" s="16">
        <v>3.5481338923357479E-5</v>
      </c>
      <c r="AK82" s="16">
        <v>4.265795188015923E-5</v>
      </c>
      <c r="AL82" s="16">
        <v>8.3176377110266992E-6</v>
      </c>
      <c r="AM82" s="16">
        <v>1.7782794100389215E-5</v>
      </c>
      <c r="AN82" s="94"/>
      <c r="AO82" s="34">
        <v>4.0762500000000001E-5</v>
      </c>
      <c r="AP82" s="94">
        <f t="shared" si="51"/>
        <v>2.3344113267085695E-5</v>
      </c>
      <c r="AQ82" s="114">
        <f t="shared" si="52"/>
        <v>1.5927857099414169E-5</v>
      </c>
      <c r="AR82" s="94">
        <f t="shared" si="53"/>
        <v>1.7782794100389215E-5</v>
      </c>
      <c r="AS82" s="114" t="s">
        <v>2891</v>
      </c>
      <c r="AT82" s="156"/>
      <c r="AU82" s="18">
        <v>3.3149999999999999E-2</v>
      </c>
      <c r="AV82" s="16">
        <v>3.2245000000000003E-2</v>
      </c>
      <c r="AW82" s="16">
        <v>1.7753241472296798E-2</v>
      </c>
      <c r="AX82" s="16">
        <v>1.44E-2</v>
      </c>
      <c r="AY82" s="16">
        <v>6.9400000000000003E-2</v>
      </c>
      <c r="AZ82" s="16">
        <v>1.43E-2</v>
      </c>
      <c r="BA82" s="16">
        <v>3.5299999999999998E-2</v>
      </c>
      <c r="BB82" s="68">
        <v>-6.81</v>
      </c>
      <c r="BC82" s="16">
        <f t="shared" si="54"/>
        <v>4.5222347639006608E-2</v>
      </c>
      <c r="BD82" s="67">
        <v>-6.9</v>
      </c>
      <c r="BE82" s="16">
        <f t="shared" si="82"/>
        <v>3.6758104173566029E-2</v>
      </c>
      <c r="BF82" s="16">
        <v>3.3500000000000002E-2</v>
      </c>
      <c r="BG82" s="16">
        <v>1.7600000000000001E-2</v>
      </c>
      <c r="BH82" s="16">
        <v>3.6799999999999999E-2</v>
      </c>
      <c r="BI82" s="68"/>
      <c r="BJ82" s="94" t="str">
        <f t="shared" si="83"/>
        <v/>
      </c>
      <c r="BK82" s="68">
        <v>1.5851000000000001E-7</v>
      </c>
      <c r="BL82" s="16">
        <f t="shared" si="84"/>
        <v>4.6281749800000001E-2</v>
      </c>
      <c r="BM82" s="16">
        <f t="shared" si="85"/>
        <v>3.3285418698836104E-2</v>
      </c>
      <c r="BN82" s="114">
        <f t="shared" si="86"/>
        <v>3.0005320721084229E-2</v>
      </c>
      <c r="BO82" s="16">
        <f t="shared" si="87"/>
        <v>3.3500000000000002E-2</v>
      </c>
      <c r="BP82" s="114" t="s">
        <v>2891</v>
      </c>
      <c r="BQ82" s="98"/>
      <c r="BR82" s="18">
        <f t="shared" si="55"/>
        <v>-4.7772835288524167</v>
      </c>
      <c r="BS82" s="114">
        <f t="shared" si="56"/>
        <v>-5.7678758283426959</v>
      </c>
      <c r="BT82" s="114">
        <f t="shared" si="57"/>
        <v>-4.4500000000000011</v>
      </c>
      <c r="BU82" s="114">
        <f t="shared" si="58"/>
        <v>-4.37</v>
      </c>
      <c r="BV82" s="114">
        <f t="shared" si="59"/>
        <v>-5.080000000000001</v>
      </c>
      <c r="BW82" s="114">
        <f t="shared" si="60"/>
        <v>-4.75</v>
      </c>
      <c r="BX82" s="114" t="str">
        <f t="shared" si="61"/>
        <v>N/A</v>
      </c>
      <c r="BY82" s="114">
        <f t="shared" si="62"/>
        <v>-4.3897391881859864</v>
      </c>
      <c r="BZ82" s="114">
        <f t="shared" si="63"/>
        <v>-4.7978426493401569</v>
      </c>
      <c r="CA82" s="114">
        <f t="shared" si="64"/>
        <v>-4.75</v>
      </c>
      <c r="CB82" s="98" t="str">
        <f t="shared" si="65"/>
        <v>---</v>
      </c>
      <c r="CC82" s="18">
        <f t="shared" si="66"/>
        <v>-1.479516467259208</v>
      </c>
      <c r="CD82" s="114">
        <f t="shared" si="67"/>
        <v>-1.4915376187266394</v>
      </c>
      <c r="CE82" s="114">
        <f t="shared" si="68"/>
        <v>-1.7507223397916076</v>
      </c>
      <c r="CF82" s="114">
        <f t="shared" si="69"/>
        <v>-1.8416375079047504</v>
      </c>
      <c r="CG82" s="114">
        <f t="shared" si="70"/>
        <v>-1.158640529545145</v>
      </c>
      <c r="CH82" s="114">
        <f t="shared" si="71"/>
        <v>-1.8446639625349381</v>
      </c>
      <c r="CI82" s="114">
        <f t="shared" si="72"/>
        <v>-1.4522252946121774</v>
      </c>
      <c r="CJ82" s="114">
        <f t="shared" si="73"/>
        <v>-1.3446468957677244</v>
      </c>
      <c r="CK82" s="114">
        <f t="shared" si="74"/>
        <v>-1.434646895767725</v>
      </c>
      <c r="CL82" s="114">
        <f t="shared" si="75"/>
        <v>-1.4749551929631548</v>
      </c>
      <c r="CM82" s="114">
        <f t="shared" si="76"/>
        <v>-1.7544873321858501</v>
      </c>
      <c r="CN82" s="114">
        <f t="shared" si="77"/>
        <v>-1.4341521813264824</v>
      </c>
      <c r="CO82" s="114" t="str">
        <f t="shared" si="78"/>
        <v>N/A</v>
      </c>
      <c r="CP82" s="114">
        <f t="shared" si="79"/>
        <v>-1.3345902297955099</v>
      </c>
      <c r="CQ82" s="114">
        <f t="shared" si="88"/>
        <v>-1.5228017267831471</v>
      </c>
      <c r="CR82" s="114">
        <f t="shared" si="89"/>
        <v>-1.4749551929631548</v>
      </c>
      <c r="CS82" s="98" t="str">
        <f t="shared" si="80"/>
        <v>---</v>
      </c>
    </row>
    <row r="83" spans="1:97" x14ac:dyDescent="0.25">
      <c r="A83" s="15" t="s">
        <v>2409</v>
      </c>
      <c r="B83" s="8" t="s">
        <v>158</v>
      </c>
      <c r="C83" s="8">
        <v>291.98</v>
      </c>
      <c r="D83" s="27">
        <v>6.34</v>
      </c>
      <c r="E83" s="16">
        <v>6.2610674626967899</v>
      </c>
      <c r="F83" s="16">
        <v>6.2670695839999997</v>
      </c>
      <c r="G83" s="16">
        <v>6.0398800660000003</v>
      </c>
      <c r="H83" s="16">
        <v>5.8029999999999999</v>
      </c>
      <c r="I83" s="16">
        <v>5.8331999999999997</v>
      </c>
      <c r="J83" s="16">
        <v>6.22</v>
      </c>
      <c r="K83" s="16">
        <v>6.31</v>
      </c>
      <c r="L83" s="16"/>
      <c r="M83" s="39">
        <v>6.37181</v>
      </c>
      <c r="N83" s="16">
        <f t="shared" si="45"/>
        <v>6.1606696791885334</v>
      </c>
      <c r="O83" s="16">
        <f t="shared" si="81"/>
        <v>6.1562292171547526</v>
      </c>
      <c r="P83" s="16">
        <f t="shared" si="46"/>
        <v>6.2610674626967899</v>
      </c>
      <c r="Q83" s="114" t="s">
        <v>2891</v>
      </c>
      <c r="R83" s="114"/>
      <c r="S83" s="18">
        <v>122.32</v>
      </c>
      <c r="T83" s="16">
        <v>93.76</v>
      </c>
      <c r="U83" s="16">
        <v>118.68</v>
      </c>
      <c r="V83" s="16">
        <v>94.08</v>
      </c>
      <c r="W83" s="16">
        <v>96</v>
      </c>
      <c r="X83" s="16">
        <v>100</v>
      </c>
      <c r="Y83" s="16">
        <v>99.6</v>
      </c>
      <c r="Z83" s="16"/>
      <c r="AA83" s="39">
        <v>96.501999999999995</v>
      </c>
      <c r="AB83" s="16">
        <f t="shared" si="47"/>
        <v>102.61774999999999</v>
      </c>
      <c r="AC83" s="114">
        <f t="shared" si="48"/>
        <v>102.10737241226512</v>
      </c>
      <c r="AD83" s="16">
        <f t="shared" si="49"/>
        <v>98.050999999999988</v>
      </c>
      <c r="AE83" s="16" t="s">
        <v>2891</v>
      </c>
      <c r="AF83" s="40"/>
      <c r="AG83" s="19">
        <f t="shared" si="50"/>
        <v>93.76</v>
      </c>
      <c r="AH83" s="18">
        <v>1.7E-5</v>
      </c>
      <c r="AI83" s="34">
        <v>2.3264503654975098E-6</v>
      </c>
      <c r="AJ83" s="16">
        <v>2.6915348039269089E-5</v>
      </c>
      <c r="AK83" s="16">
        <v>4.265795188015923E-5</v>
      </c>
      <c r="AL83" s="16">
        <v>3.6307805477010065E-5</v>
      </c>
      <c r="AM83" s="16">
        <v>5.12861383991364E-5</v>
      </c>
      <c r="AN83" s="94"/>
      <c r="AO83" s="34">
        <v>3.1209800000000001E-5</v>
      </c>
      <c r="AP83" s="94">
        <f t="shared" si="51"/>
        <v>2.9671927737296041E-5</v>
      </c>
      <c r="AQ83" s="114">
        <f t="shared" si="52"/>
        <v>2.2177832533657683E-5</v>
      </c>
      <c r="AR83" s="94">
        <f t="shared" si="53"/>
        <v>3.1209800000000001E-5</v>
      </c>
      <c r="AS83" s="114" t="s">
        <v>2891</v>
      </c>
      <c r="AT83" s="156"/>
      <c r="AU83" s="18">
        <v>3.3680000000000002E-2</v>
      </c>
      <c r="AV83" s="16">
        <v>3.2245000000000003E-2</v>
      </c>
      <c r="AW83" s="16">
        <v>2.4044275395137201E-2</v>
      </c>
      <c r="AX83" s="16">
        <v>1.29E-2</v>
      </c>
      <c r="AY83" s="16">
        <v>6.9400000000000003E-2</v>
      </c>
      <c r="AZ83" s="16">
        <v>2.4400000000000002E-2</v>
      </c>
      <c r="BA83" s="16">
        <v>4.2999999999999997E-2</v>
      </c>
      <c r="BB83" s="68">
        <v>-6.81</v>
      </c>
      <c r="BC83" s="16">
        <f t="shared" si="54"/>
        <v>4.5222347639006608E-2</v>
      </c>
      <c r="BD83" s="67">
        <v>-6.89</v>
      </c>
      <c r="BE83" s="16">
        <f t="shared" si="82"/>
        <v>3.7614310410336124E-2</v>
      </c>
      <c r="BF83" s="16">
        <v>2.92E-2</v>
      </c>
      <c r="BG83" s="16">
        <v>7.8600000000000007E-3</v>
      </c>
      <c r="BH83" s="16">
        <v>3.1300000000000001E-2</v>
      </c>
      <c r="BI83" s="68"/>
      <c r="BJ83" s="94" t="str">
        <f t="shared" si="83"/>
        <v/>
      </c>
      <c r="BK83" s="68">
        <v>6.5145799999999996E-8</v>
      </c>
      <c r="BL83" s="16">
        <f t="shared" si="84"/>
        <v>1.9021270683999999E-2</v>
      </c>
      <c r="BM83" s="16">
        <f t="shared" si="85"/>
        <v>3.1529784932959999E-2</v>
      </c>
      <c r="BN83" s="114">
        <f t="shared" si="86"/>
        <v>2.7718218541504941E-2</v>
      </c>
      <c r="BO83" s="16">
        <f t="shared" si="87"/>
        <v>3.1300000000000001E-2</v>
      </c>
      <c r="BP83" s="114" t="s">
        <v>2891</v>
      </c>
      <c r="BQ83" s="98"/>
      <c r="BR83" s="18">
        <f t="shared" si="55"/>
        <v>-4.7695510786217259</v>
      </c>
      <c r="BS83" s="114">
        <f t="shared" si="56"/>
        <v>-5.6333062086456458</v>
      </c>
      <c r="BT83" s="114">
        <f t="shared" si="57"/>
        <v>-4.5700000000000012</v>
      </c>
      <c r="BU83" s="114">
        <f t="shared" si="58"/>
        <v>-4.37</v>
      </c>
      <c r="BV83" s="114">
        <f t="shared" si="59"/>
        <v>-4.4400000000000004</v>
      </c>
      <c r="BW83" s="114">
        <f t="shared" si="60"/>
        <v>-4.2900000000000009</v>
      </c>
      <c r="BX83" s="114" t="str">
        <f t="shared" si="61"/>
        <v>N/A</v>
      </c>
      <c r="BY83" s="114">
        <f t="shared" si="62"/>
        <v>-4.5057090143905691</v>
      </c>
      <c r="BZ83" s="114">
        <f t="shared" si="63"/>
        <v>-4.6540809002368491</v>
      </c>
      <c r="CA83" s="114">
        <f t="shared" si="64"/>
        <v>-4.5057090143905691</v>
      </c>
      <c r="CB83" s="98" t="str">
        <f t="shared" si="65"/>
        <v>---</v>
      </c>
      <c r="CC83" s="18">
        <f t="shared" si="66"/>
        <v>-1.4726279171723882</v>
      </c>
      <c r="CD83" s="114">
        <f t="shared" si="67"/>
        <v>-1.4915376187266394</v>
      </c>
      <c r="CE83" s="114">
        <f t="shared" si="68"/>
        <v>-1.6189883064103132</v>
      </c>
      <c r="CF83" s="114">
        <f t="shared" si="69"/>
        <v>-1.889410289700751</v>
      </c>
      <c r="CG83" s="114">
        <f t="shared" si="70"/>
        <v>-1.158640529545145</v>
      </c>
      <c r="CH83" s="114">
        <f t="shared" si="71"/>
        <v>-1.6126101736612706</v>
      </c>
      <c r="CI83" s="114">
        <f t="shared" si="72"/>
        <v>-1.3665315444204136</v>
      </c>
      <c r="CJ83" s="114">
        <f t="shared" si="73"/>
        <v>-1.3446468957677244</v>
      </c>
      <c r="CK83" s="114">
        <f t="shared" si="74"/>
        <v>-1.4246468957677243</v>
      </c>
      <c r="CL83" s="114">
        <f t="shared" si="75"/>
        <v>-1.5346171485515816</v>
      </c>
      <c r="CM83" s="114">
        <f t="shared" si="76"/>
        <v>-2.1045774539605921</v>
      </c>
      <c r="CN83" s="114">
        <f t="shared" si="77"/>
        <v>-1.5044556624535514</v>
      </c>
      <c r="CO83" s="114" t="str">
        <f t="shared" si="78"/>
        <v>N/A</v>
      </c>
      <c r="CP83" s="114">
        <f t="shared" si="79"/>
        <v>-1.7207604741169913</v>
      </c>
      <c r="CQ83" s="114">
        <f t="shared" si="88"/>
        <v>-1.5572346854042372</v>
      </c>
      <c r="CR83" s="114">
        <f t="shared" si="89"/>
        <v>-1.5044556624535514</v>
      </c>
      <c r="CS83" s="98" t="str">
        <f t="shared" si="80"/>
        <v>---</v>
      </c>
    </row>
    <row r="84" spans="1:97" x14ac:dyDescent="0.25">
      <c r="A84" s="15" t="s">
        <v>2410</v>
      </c>
      <c r="B84" s="8" t="s">
        <v>160</v>
      </c>
      <c r="C84" s="8">
        <v>291.98</v>
      </c>
      <c r="D84" s="27">
        <v>6.34</v>
      </c>
      <c r="E84" s="16">
        <v>6.2420123039465301</v>
      </c>
      <c r="F84" s="16">
        <v>6.2670695839999997</v>
      </c>
      <c r="G84" s="16">
        <v>6.0398800660000003</v>
      </c>
      <c r="H84" s="16">
        <v>5.8029999999999999</v>
      </c>
      <c r="I84" s="16">
        <v>5.9856999999999996</v>
      </c>
      <c r="J84" s="16">
        <v>6.21</v>
      </c>
      <c r="K84" s="16">
        <v>6.37</v>
      </c>
      <c r="L84" s="16">
        <v>5.36</v>
      </c>
      <c r="M84" s="39">
        <v>6.3512700000000004</v>
      </c>
      <c r="N84" s="16">
        <f t="shared" si="45"/>
        <v>6.096893195394653</v>
      </c>
      <c r="O84" s="16">
        <f t="shared" si="81"/>
        <v>6.1738478977517479</v>
      </c>
      <c r="P84" s="16">
        <f t="shared" si="46"/>
        <v>6.226006151973265</v>
      </c>
      <c r="Q84" s="114" t="s">
        <v>2891</v>
      </c>
      <c r="R84" s="114"/>
      <c r="S84" s="18">
        <v>122.32</v>
      </c>
      <c r="T84" s="16">
        <v>155.51</v>
      </c>
      <c r="U84" s="16">
        <v>118.68</v>
      </c>
      <c r="V84" s="16">
        <v>133.1</v>
      </c>
      <c r="W84" s="16">
        <v>59.67</v>
      </c>
      <c r="X84" s="16">
        <v>118</v>
      </c>
      <c r="Y84" s="16">
        <v>108</v>
      </c>
      <c r="Z84" s="16"/>
      <c r="AA84" s="39">
        <v>105.83199999999999</v>
      </c>
      <c r="AB84" s="16">
        <f t="shared" si="47"/>
        <v>115.139</v>
      </c>
      <c r="AC84" s="114">
        <f t="shared" si="48"/>
        <v>111.66993770630498</v>
      </c>
      <c r="AD84" s="16">
        <f t="shared" si="49"/>
        <v>118.34</v>
      </c>
      <c r="AE84" s="16" t="s">
        <v>2891</v>
      </c>
      <c r="AF84" s="40"/>
      <c r="AG84" s="19">
        <f t="shared" si="50"/>
        <v>155.51</v>
      </c>
      <c r="AH84" s="18">
        <v>3.6399999999999999E-6</v>
      </c>
      <c r="AI84" s="34">
        <v>3.3049731460429398E-6</v>
      </c>
      <c r="AJ84" s="16">
        <v>2.9512092266663827E-5</v>
      </c>
      <c r="AK84" s="16">
        <v>4.265795188015923E-5</v>
      </c>
      <c r="AL84" s="16">
        <v>5.2480746024977172E-5</v>
      </c>
      <c r="AM84" s="16">
        <v>1.3489628825916516E-5</v>
      </c>
      <c r="AN84" s="94"/>
      <c r="AO84" s="34">
        <v>3.0655699999999999E-5</v>
      </c>
      <c r="AP84" s="94">
        <f t="shared" si="51"/>
        <v>2.5105870306251383E-5</v>
      </c>
      <c r="AQ84" s="114">
        <f t="shared" si="52"/>
        <v>1.646959564148424E-5</v>
      </c>
      <c r="AR84" s="94">
        <f t="shared" si="53"/>
        <v>2.9512092266663827E-5</v>
      </c>
      <c r="AS84" s="114" t="s">
        <v>2891</v>
      </c>
      <c r="AT84" s="156"/>
      <c r="AU84" s="18">
        <v>5.0679999999999996E-3</v>
      </c>
      <c r="AV84" s="16">
        <v>3.2245000000000003E-2</v>
      </c>
      <c r="AW84" s="16">
        <v>1.8014773796685798E-2</v>
      </c>
      <c r="AX84" s="16">
        <v>2.6099999999999999E-3</v>
      </c>
      <c r="AY84" s="16">
        <v>6.9400000000000003E-2</v>
      </c>
      <c r="AZ84" s="16">
        <v>3.2200000000000002E-3</v>
      </c>
      <c r="BA84" s="16">
        <v>1.4200000000000001E-2</v>
      </c>
      <c r="BB84" s="68">
        <v>-6.81</v>
      </c>
      <c r="BC84" s="16">
        <f t="shared" si="54"/>
        <v>4.5222347639006608E-2</v>
      </c>
      <c r="BD84" s="67">
        <v>-7.08</v>
      </c>
      <c r="BE84" s="16">
        <f t="shared" si="82"/>
        <v>2.4285838588655708E-2</v>
      </c>
      <c r="BF84" s="16">
        <v>2.92E-2</v>
      </c>
      <c r="BG84" s="16">
        <v>7.8600000000000007E-3</v>
      </c>
      <c r="BH84" s="16">
        <v>2.5399999999999999E-2</v>
      </c>
      <c r="BI84" s="68">
        <v>9.8700000000000004E-7</v>
      </c>
      <c r="BJ84" s="94">
        <f t="shared" si="83"/>
        <v>0.28818426000000003</v>
      </c>
      <c r="BK84" s="68">
        <v>6.6802000000000005E-8</v>
      </c>
      <c r="BL84" s="16">
        <f t="shared" si="84"/>
        <v>1.9504847960000002E-2</v>
      </c>
      <c r="BM84" s="16">
        <f t="shared" si="85"/>
        <v>4.1743933427453431E-2</v>
      </c>
      <c r="BN84" s="114">
        <f t="shared" si="86"/>
        <v>1.9127547800616523E-2</v>
      </c>
      <c r="BO84" s="16">
        <f t="shared" si="87"/>
        <v>2.1895343274327857E-2</v>
      </c>
      <c r="BP84" s="114" t="s">
        <v>2891</v>
      </c>
      <c r="BQ84" s="98"/>
      <c r="BR84" s="18">
        <f t="shared" si="55"/>
        <v>-5.4388986163509436</v>
      </c>
      <c r="BS84" s="114">
        <f t="shared" si="56"/>
        <v>-5.4808320649446793</v>
      </c>
      <c r="BT84" s="114">
        <f t="shared" si="57"/>
        <v>-4.53</v>
      </c>
      <c r="BU84" s="114">
        <f t="shared" si="58"/>
        <v>-4.37</v>
      </c>
      <c r="BV84" s="114">
        <f t="shared" si="59"/>
        <v>-4.2800000000000011</v>
      </c>
      <c r="BW84" s="114">
        <f t="shared" si="60"/>
        <v>-4.870000000000001</v>
      </c>
      <c r="BX84" s="114" t="str">
        <f t="shared" si="61"/>
        <v>N/A</v>
      </c>
      <c r="BY84" s="114">
        <f t="shared" si="62"/>
        <v>-4.5134887626335853</v>
      </c>
      <c r="BZ84" s="114">
        <f t="shared" si="63"/>
        <v>-4.7833170634184592</v>
      </c>
      <c r="CA84" s="114">
        <f t="shared" si="64"/>
        <v>-4.53</v>
      </c>
      <c r="CB84" s="98" t="str">
        <f t="shared" si="65"/>
        <v>---</v>
      </c>
      <c r="CC84" s="18">
        <f t="shared" si="66"/>
        <v>-2.2951633937885965</v>
      </c>
      <c r="CD84" s="114">
        <f t="shared" si="67"/>
        <v>-1.4915376187266394</v>
      </c>
      <c r="CE84" s="114">
        <f t="shared" si="68"/>
        <v>-1.7443711867452936</v>
      </c>
      <c r="CF84" s="114">
        <f t="shared" si="69"/>
        <v>-2.5833594926617192</v>
      </c>
      <c r="CG84" s="114">
        <f t="shared" si="70"/>
        <v>-1.158640529545145</v>
      </c>
      <c r="CH84" s="114">
        <f t="shared" si="71"/>
        <v>-2.4921441283041692</v>
      </c>
      <c r="CI84" s="114">
        <f t="shared" si="72"/>
        <v>-1.8477116556169435</v>
      </c>
      <c r="CJ84" s="114">
        <f t="shared" si="73"/>
        <v>-1.3446468957677244</v>
      </c>
      <c r="CK84" s="114">
        <f t="shared" si="74"/>
        <v>-1.6146468957677256</v>
      </c>
      <c r="CL84" s="114">
        <f t="shared" si="75"/>
        <v>-1.5346171485515816</v>
      </c>
      <c r="CM84" s="114">
        <f t="shared" si="76"/>
        <v>-2.1045774539605921</v>
      </c>
      <c r="CN84" s="114">
        <f t="shared" si="77"/>
        <v>-1.5951662833800619</v>
      </c>
      <c r="CO84" s="114">
        <f t="shared" si="78"/>
        <v>-0.54032974309808746</v>
      </c>
      <c r="CP84" s="114">
        <f t="shared" si="79"/>
        <v>-1.7098574306580283</v>
      </c>
      <c r="CQ84" s="114">
        <f t="shared" si="88"/>
        <v>-1.7183407040408796</v>
      </c>
      <c r="CR84" s="114">
        <f t="shared" si="89"/>
        <v>-1.6622521632128771</v>
      </c>
      <c r="CS84" s="98" t="str">
        <f t="shared" si="80"/>
        <v>---</v>
      </c>
    </row>
    <row r="85" spans="1:97" x14ac:dyDescent="0.25">
      <c r="A85" s="15" t="s">
        <v>2411</v>
      </c>
      <c r="B85" s="8" t="s">
        <v>162</v>
      </c>
      <c r="C85" s="8">
        <v>291.98</v>
      </c>
      <c r="D85" s="27">
        <v>6.34</v>
      </c>
      <c r="E85" s="16">
        <v>6.3110588163281998</v>
      </c>
      <c r="F85" s="16">
        <v>6.2670695839999997</v>
      </c>
      <c r="G85" s="16">
        <v>6.0398800660000003</v>
      </c>
      <c r="H85" s="16">
        <v>5.8029999999999999</v>
      </c>
      <c r="I85" s="16">
        <v>5.9288999999999996</v>
      </c>
      <c r="J85" s="16">
        <v>6.22</v>
      </c>
      <c r="K85" s="16">
        <v>6.35</v>
      </c>
      <c r="L85" s="16"/>
      <c r="M85" s="39">
        <v>6.1616099999999996</v>
      </c>
      <c r="N85" s="16">
        <f t="shared" si="45"/>
        <v>6.1579464962586901</v>
      </c>
      <c r="O85" s="16">
        <f t="shared" si="81"/>
        <v>6.1465514816598175</v>
      </c>
      <c r="P85" s="16">
        <f t="shared" si="46"/>
        <v>6.22</v>
      </c>
      <c r="Q85" s="114" t="s">
        <v>2891</v>
      </c>
      <c r="R85" s="114"/>
      <c r="S85" s="18">
        <v>122.32</v>
      </c>
      <c r="T85" s="16">
        <v>100.05</v>
      </c>
      <c r="U85" s="16">
        <v>118.68</v>
      </c>
      <c r="V85" s="16">
        <v>128.63</v>
      </c>
      <c r="W85" s="16">
        <v>96</v>
      </c>
      <c r="X85" s="16">
        <v>92.3</v>
      </c>
      <c r="Y85" s="16">
        <v>93.6</v>
      </c>
      <c r="Z85" s="16"/>
      <c r="AA85" s="39">
        <v>96.809700000000007</v>
      </c>
      <c r="AB85" s="16">
        <f t="shared" si="47"/>
        <v>106.04871250000001</v>
      </c>
      <c r="AC85" s="114">
        <f t="shared" si="48"/>
        <v>105.19927667449224</v>
      </c>
      <c r="AD85" s="16">
        <f t="shared" si="49"/>
        <v>98.429850000000002</v>
      </c>
      <c r="AE85" s="16" t="s">
        <v>2891</v>
      </c>
      <c r="AF85" s="40"/>
      <c r="AG85" s="19">
        <f t="shared" si="50"/>
        <v>100.05</v>
      </c>
      <c r="AH85" s="18">
        <v>1.4600000000000001E-5</v>
      </c>
      <c r="AI85" s="34">
        <v>1.5083695423284699E-6</v>
      </c>
      <c r="AJ85" s="16">
        <v>3.1622776601683748E-5</v>
      </c>
      <c r="AK85" s="16">
        <v>4.265795188015923E-5</v>
      </c>
      <c r="AL85" s="16">
        <v>9.1201083935590828E-6</v>
      </c>
      <c r="AM85" s="16">
        <v>1.9054607179632454E-5</v>
      </c>
      <c r="AN85" s="94"/>
      <c r="AO85" s="34">
        <v>3.5977499999999999E-5</v>
      </c>
      <c r="AP85" s="94">
        <f t="shared" si="51"/>
        <v>2.2077330513908999E-5</v>
      </c>
      <c r="AQ85" s="114">
        <f t="shared" si="52"/>
        <v>1.5179946027695693E-5</v>
      </c>
      <c r="AR85" s="94">
        <f t="shared" si="53"/>
        <v>1.9054607179632454E-5</v>
      </c>
      <c r="AS85" s="114" t="s">
        <v>2891</v>
      </c>
      <c r="AT85" s="156"/>
      <c r="AU85" s="18">
        <v>2.9479999999999999E-2</v>
      </c>
      <c r="AV85" s="16">
        <v>3.2245000000000003E-2</v>
      </c>
      <c r="AW85" s="16">
        <v>1.6295911176207899E-2</v>
      </c>
      <c r="AX85" s="16">
        <v>5.6699999999999997E-3</v>
      </c>
      <c r="AY85" s="16">
        <v>6.9400000000000003E-2</v>
      </c>
      <c r="AZ85" s="16">
        <v>5.3600000000000002E-3</v>
      </c>
      <c r="BA85" s="16">
        <v>9.8300000000000002E-3</v>
      </c>
      <c r="BB85" s="68">
        <v>-6.81</v>
      </c>
      <c r="BC85" s="16">
        <f t="shared" si="54"/>
        <v>4.5222347639006608E-2</v>
      </c>
      <c r="BD85" s="67">
        <v>-6.9</v>
      </c>
      <c r="BE85" s="16">
        <f t="shared" si="82"/>
        <v>3.6758104173566029E-2</v>
      </c>
      <c r="BF85" s="16">
        <v>3.3500000000000002E-2</v>
      </c>
      <c r="BG85" s="16">
        <v>1.7999999999999999E-2</v>
      </c>
      <c r="BH85" s="16">
        <v>3.5900000000000001E-2</v>
      </c>
      <c r="BI85" s="68"/>
      <c r="BJ85" s="94" t="str">
        <f t="shared" si="83"/>
        <v/>
      </c>
      <c r="BK85" s="68">
        <v>1.5387099999999999E-7</v>
      </c>
      <c r="BL85" s="16">
        <f t="shared" si="84"/>
        <v>4.4927254579999999E-2</v>
      </c>
      <c r="BM85" s="16">
        <f t="shared" si="85"/>
        <v>2.9429893659136966E-2</v>
      </c>
      <c r="BN85" s="114">
        <f t="shared" si="86"/>
        <v>2.3052593081764057E-2</v>
      </c>
      <c r="BO85" s="16">
        <f t="shared" si="87"/>
        <v>3.2245000000000003E-2</v>
      </c>
      <c r="BP85" s="114" t="s">
        <v>2891</v>
      </c>
      <c r="BQ85" s="98"/>
      <c r="BR85" s="18">
        <f t="shared" si="55"/>
        <v>-4.8356471442155629</v>
      </c>
      <c r="BS85" s="114">
        <f t="shared" si="56"/>
        <v>-5.8214922456460414</v>
      </c>
      <c r="BT85" s="114">
        <f t="shared" si="57"/>
        <v>-4.5000000000000009</v>
      </c>
      <c r="BU85" s="114">
        <f t="shared" si="58"/>
        <v>-4.37</v>
      </c>
      <c r="BV85" s="114">
        <f t="shared" si="59"/>
        <v>-5.0400000000000009</v>
      </c>
      <c r="BW85" s="114">
        <f t="shared" si="60"/>
        <v>-4.7200000000000006</v>
      </c>
      <c r="BX85" s="114" t="str">
        <f t="shared" si="61"/>
        <v>N/A</v>
      </c>
      <c r="BY85" s="114">
        <f t="shared" si="62"/>
        <v>-4.4439690181424032</v>
      </c>
      <c r="BZ85" s="114">
        <f t="shared" si="63"/>
        <v>-4.8187297725720013</v>
      </c>
      <c r="CA85" s="114">
        <f t="shared" si="64"/>
        <v>-4.7200000000000006</v>
      </c>
      <c r="CB85" s="98" t="str">
        <f t="shared" si="65"/>
        <v>---</v>
      </c>
      <c r="CC85" s="18">
        <f t="shared" si="66"/>
        <v>-1.5304725208129861</v>
      </c>
      <c r="CD85" s="114">
        <f t="shared" si="67"/>
        <v>-1.4915376187266394</v>
      </c>
      <c r="CE85" s="114">
        <f t="shared" si="68"/>
        <v>-1.7879213512015535</v>
      </c>
      <c r="CF85" s="114">
        <f t="shared" si="69"/>
        <v>-2.2464169411070936</v>
      </c>
      <c r="CG85" s="114">
        <f t="shared" si="70"/>
        <v>-1.158640529545145</v>
      </c>
      <c r="CH85" s="114">
        <f t="shared" si="71"/>
        <v>-2.2708352103072298</v>
      </c>
      <c r="CI85" s="114">
        <f t="shared" si="72"/>
        <v>-2.0074464821678646</v>
      </c>
      <c r="CJ85" s="114">
        <f t="shared" si="73"/>
        <v>-1.3446468957677244</v>
      </c>
      <c r="CK85" s="114">
        <f t="shared" si="74"/>
        <v>-1.434646895767725</v>
      </c>
      <c r="CL85" s="114">
        <f t="shared" si="75"/>
        <v>-1.4749551929631548</v>
      </c>
      <c r="CM85" s="114">
        <f t="shared" si="76"/>
        <v>-1.744727494896694</v>
      </c>
      <c r="CN85" s="114">
        <f t="shared" si="77"/>
        <v>-1.4449055514216809</v>
      </c>
      <c r="CO85" s="114" t="str">
        <f t="shared" si="78"/>
        <v>N/A</v>
      </c>
      <c r="CP85" s="114">
        <f t="shared" si="79"/>
        <v>-1.3474901195148314</v>
      </c>
      <c r="CQ85" s="114">
        <f t="shared" si="88"/>
        <v>-1.6372802157077169</v>
      </c>
      <c r="CR85" s="114">
        <f t="shared" si="89"/>
        <v>-1.4915376187266394</v>
      </c>
      <c r="CS85" s="98" t="str">
        <f t="shared" si="80"/>
        <v>---</v>
      </c>
    </row>
    <row r="86" spans="1:97" x14ac:dyDescent="0.25">
      <c r="A86" s="15" t="s">
        <v>2412</v>
      </c>
      <c r="B86" s="8" t="s">
        <v>164</v>
      </c>
      <c r="C86" s="8">
        <v>326.42</v>
      </c>
      <c r="D86" s="27">
        <v>6.98</v>
      </c>
      <c r="E86" s="16">
        <v>7.0885146777038797</v>
      </c>
      <c r="F86" s="16">
        <v>6.9046392689999996</v>
      </c>
      <c r="G86" s="16">
        <v>6.6964444099999998</v>
      </c>
      <c r="H86" s="16">
        <v>6.3209999999999997</v>
      </c>
      <c r="I86" s="16">
        <v>6.3654000000000002</v>
      </c>
      <c r="J86" s="16">
        <v>6.77</v>
      </c>
      <c r="K86" s="16">
        <v>6.34</v>
      </c>
      <c r="L86" s="16"/>
      <c r="M86" s="39">
        <v>6.71652</v>
      </c>
      <c r="N86" s="16">
        <f t="shared" si="45"/>
        <v>6.6869464840782094</v>
      </c>
      <c r="O86" s="16">
        <f t="shared" si="81"/>
        <v>6.7202109023872172</v>
      </c>
      <c r="P86" s="16">
        <f t="shared" si="46"/>
        <v>6.71652</v>
      </c>
      <c r="Q86" s="114" t="s">
        <v>2891</v>
      </c>
      <c r="R86" s="114"/>
      <c r="S86" s="18">
        <v>134.6</v>
      </c>
      <c r="T86" s="16">
        <v>76.31</v>
      </c>
      <c r="U86" s="16">
        <v>137.55000000000001</v>
      </c>
      <c r="V86" s="16">
        <v>55.28</v>
      </c>
      <c r="W86" s="16">
        <v>96</v>
      </c>
      <c r="X86" s="16">
        <v>95.8</v>
      </c>
      <c r="Y86" s="16">
        <v>109</v>
      </c>
      <c r="Z86" s="16">
        <v>120</v>
      </c>
      <c r="AA86" s="39">
        <v>101.25</v>
      </c>
      <c r="AB86" s="16">
        <f t="shared" si="47"/>
        <v>102.86555555555555</v>
      </c>
      <c r="AC86" s="114">
        <f t="shared" si="48"/>
        <v>99.446223569390639</v>
      </c>
      <c r="AD86" s="16">
        <f t="shared" si="49"/>
        <v>101.25</v>
      </c>
      <c r="AE86" s="16">
        <v>119</v>
      </c>
      <c r="AF86" s="149" t="s">
        <v>2947</v>
      </c>
      <c r="AG86" s="19">
        <f t="shared" si="50"/>
        <v>119</v>
      </c>
      <c r="AH86" s="18">
        <v>3.27E-6</v>
      </c>
      <c r="AI86" s="34">
        <v>2.7293783067674399E-7</v>
      </c>
      <c r="AJ86" s="16">
        <v>1.0232929922807521E-5</v>
      </c>
      <c r="AK86" s="16">
        <v>6.6069344800759593E-6</v>
      </c>
      <c r="AL86" s="16">
        <v>1.0471285480508972E-5</v>
      </c>
      <c r="AM86" s="16">
        <v>1.1481536214968799E-5</v>
      </c>
      <c r="AN86" s="94"/>
      <c r="AO86" s="34">
        <v>2.0963099999999999E-5</v>
      </c>
      <c r="AP86" s="94">
        <f t="shared" si="51"/>
        <v>9.0426748470054267E-6</v>
      </c>
      <c r="AQ86" s="114">
        <f t="shared" si="52"/>
        <v>5.4991464394765052E-6</v>
      </c>
      <c r="AR86" s="94">
        <f t="shared" si="53"/>
        <v>1.0232929922807521E-5</v>
      </c>
      <c r="AS86" s="114" t="s">
        <v>2891</v>
      </c>
      <c r="AT86" s="156"/>
      <c r="AU86" s="18">
        <v>4.1370000000000001E-3</v>
      </c>
      <c r="AV86" s="16">
        <v>7.3282E-3</v>
      </c>
      <c r="AW86" s="16">
        <v>2.37112244051832E-3</v>
      </c>
      <c r="AX86" s="16">
        <v>2.24E-2</v>
      </c>
      <c r="AY86" s="16">
        <v>1.26E-2</v>
      </c>
      <c r="AZ86" s="16">
        <v>1.23E-2</v>
      </c>
      <c r="BA86" s="16">
        <v>1.83E-2</v>
      </c>
      <c r="BB86" s="68">
        <v>-7.53</v>
      </c>
      <c r="BC86" s="16">
        <f t="shared" si="54"/>
        <v>9.6333371576843903E-3</v>
      </c>
      <c r="BD86" s="67">
        <v>-7.4</v>
      </c>
      <c r="BE86" s="16">
        <f t="shared" si="82"/>
        <v>1.2995014261207206E-2</v>
      </c>
      <c r="BF86" s="16">
        <v>6.5100000000000002E-3</v>
      </c>
      <c r="BG86" s="16">
        <v>1.3299999999999999E-2</v>
      </c>
      <c r="BH86" s="16">
        <v>7.8300000000000002E-3</v>
      </c>
      <c r="BI86" s="68">
        <v>1.5099999999999999E-7</v>
      </c>
      <c r="BJ86" s="94">
        <f t="shared" si="83"/>
        <v>4.9289419999999994E-2</v>
      </c>
      <c r="BK86" s="68">
        <v>1.94898E-8</v>
      </c>
      <c r="BL86" s="16">
        <f t="shared" si="84"/>
        <v>6.3618605160000001E-3</v>
      </c>
      <c r="BM86" s="16">
        <f t="shared" si="85"/>
        <v>1.3239711026814994E-2</v>
      </c>
      <c r="BN86" s="114">
        <f t="shared" si="86"/>
        <v>1.0140276801845122E-2</v>
      </c>
      <c r="BO86" s="16">
        <f t="shared" si="87"/>
        <v>1.0966668578842195E-2</v>
      </c>
      <c r="BP86" s="114" t="s">
        <v>2891</v>
      </c>
      <c r="BQ86" s="98"/>
      <c r="BR86" s="18">
        <f t="shared" si="55"/>
        <v>-5.4854522473397136</v>
      </c>
      <c r="BS86" s="114">
        <f t="shared" si="56"/>
        <v>-6.5639362645665127</v>
      </c>
      <c r="BT86" s="114">
        <f t="shared" si="57"/>
        <v>-4.9900000000000011</v>
      </c>
      <c r="BU86" s="114">
        <f t="shared" si="58"/>
        <v>-5.18</v>
      </c>
      <c r="BV86" s="114">
        <f t="shared" si="59"/>
        <v>-4.9800000000000013</v>
      </c>
      <c r="BW86" s="114">
        <f t="shared" si="60"/>
        <v>-4.9400000000000013</v>
      </c>
      <c r="BX86" s="114" t="str">
        <f t="shared" si="61"/>
        <v>N/A</v>
      </c>
      <c r="BY86" s="114">
        <f t="shared" si="62"/>
        <v>-4.6785444939524634</v>
      </c>
      <c r="BZ86" s="114">
        <f t="shared" si="63"/>
        <v>-5.2597047151226715</v>
      </c>
      <c r="CA86" s="114">
        <f t="shared" si="64"/>
        <v>-4.9900000000000011</v>
      </c>
      <c r="CB86" s="98" t="str">
        <f t="shared" si="65"/>
        <v>---</v>
      </c>
      <c r="CC86" s="18">
        <f t="shared" si="66"/>
        <v>-2.383314479104488</v>
      </c>
      <c r="CD86" s="114">
        <f t="shared" si="67"/>
        <v>-2.135002686486617</v>
      </c>
      <c r="CE86" s="114">
        <f t="shared" si="68"/>
        <v>-2.625046019253146</v>
      </c>
      <c r="CF86" s="114">
        <f t="shared" si="69"/>
        <v>-1.6497519816658373</v>
      </c>
      <c r="CG86" s="114">
        <f t="shared" si="70"/>
        <v>-1.8996294548824371</v>
      </c>
      <c r="CH86" s="114">
        <f t="shared" si="71"/>
        <v>-1.9100948885606022</v>
      </c>
      <c r="CI86" s="114">
        <f t="shared" si="72"/>
        <v>-1.7375489102695705</v>
      </c>
      <c r="CJ86" s="114">
        <f t="shared" si="73"/>
        <v>-2.0162232395519486</v>
      </c>
      <c r="CK86" s="114">
        <f t="shared" si="74"/>
        <v>-1.8862232395519491</v>
      </c>
      <c r="CL86" s="114">
        <f t="shared" si="75"/>
        <v>-2.1864190114318078</v>
      </c>
      <c r="CM86" s="114">
        <f t="shared" si="76"/>
        <v>-1.8761483590329142</v>
      </c>
      <c r="CN86" s="114">
        <f t="shared" si="77"/>
        <v>-2.1062382379420566</v>
      </c>
      <c r="CO86" s="114">
        <f t="shared" si="78"/>
        <v>-1.3072462922587782</v>
      </c>
      <c r="CP86" s="114">
        <f t="shared" si="79"/>
        <v>-2.1964158570450003</v>
      </c>
      <c r="CQ86" s="114">
        <f t="shared" si="88"/>
        <v>-1.993950189788368</v>
      </c>
      <c r="CR86" s="114">
        <f t="shared" si="89"/>
        <v>-1.9631590640562755</v>
      </c>
      <c r="CS86" s="98" t="str">
        <f t="shared" si="80"/>
        <v>---</v>
      </c>
    </row>
    <row r="87" spans="1:97" x14ac:dyDescent="0.25">
      <c r="A87" s="15" t="s">
        <v>2413</v>
      </c>
      <c r="B87" s="8" t="s">
        <v>166</v>
      </c>
      <c r="C87" s="8">
        <v>326.42</v>
      </c>
      <c r="D87" s="27">
        <v>6.98</v>
      </c>
      <c r="E87" s="16">
        <v>7.0713630591978696</v>
      </c>
      <c r="F87" s="16">
        <v>6.9046392689999996</v>
      </c>
      <c r="G87" s="16">
        <v>6.6964444099999998</v>
      </c>
      <c r="H87" s="16">
        <v>6.3209999999999997</v>
      </c>
      <c r="I87" s="16">
        <v>6.2698999999999998</v>
      </c>
      <c r="J87" s="16">
        <v>6.77</v>
      </c>
      <c r="K87" s="16">
        <v>6.38</v>
      </c>
      <c r="L87" s="16"/>
      <c r="M87" s="39">
        <v>6.5460399999999996</v>
      </c>
      <c r="N87" s="16">
        <f t="shared" si="45"/>
        <v>6.6599318597997632</v>
      </c>
      <c r="O87" s="16">
        <f t="shared" si="81"/>
        <v>6.6997891876669682</v>
      </c>
      <c r="P87" s="16">
        <f t="shared" si="46"/>
        <v>6.6964444099999998</v>
      </c>
      <c r="Q87" s="114" t="s">
        <v>2891</v>
      </c>
      <c r="R87" s="114"/>
      <c r="S87" s="18">
        <v>134.6</v>
      </c>
      <c r="T87" s="16">
        <v>79.69</v>
      </c>
      <c r="U87" s="16">
        <v>137.55000000000001</v>
      </c>
      <c r="V87" s="16">
        <v>81.569999999999993</v>
      </c>
      <c r="W87" s="16">
        <v>96</v>
      </c>
      <c r="X87" s="16">
        <v>101</v>
      </c>
      <c r="Y87" s="16">
        <v>107</v>
      </c>
      <c r="Z87" s="16"/>
      <c r="AA87" s="39">
        <v>101.4</v>
      </c>
      <c r="AB87" s="16">
        <f t="shared" si="47"/>
        <v>104.85125000000001</v>
      </c>
      <c r="AC87" s="114">
        <f t="shared" si="48"/>
        <v>102.99278107818905</v>
      </c>
      <c r="AD87" s="16">
        <f t="shared" si="49"/>
        <v>101.2</v>
      </c>
      <c r="AE87" s="16" t="s">
        <v>2891</v>
      </c>
      <c r="AF87" s="40"/>
      <c r="AG87" s="19">
        <f t="shared" si="50"/>
        <v>79.69</v>
      </c>
      <c r="AH87" s="18">
        <v>8.4300000000000006E-6</v>
      </c>
      <c r="AI87" s="34">
        <v>4.87673755055912E-7</v>
      </c>
      <c r="AJ87" s="16">
        <v>1.4454397707459275E-5</v>
      </c>
      <c r="AK87" s="16">
        <v>6.6069344800759593E-6</v>
      </c>
      <c r="AL87" s="16">
        <v>2.0417379446695267E-5</v>
      </c>
      <c r="AM87" s="16">
        <v>5.8884365535558799E-6</v>
      </c>
      <c r="AN87" s="94"/>
      <c r="AO87" s="34">
        <v>1.41808E-5</v>
      </c>
      <c r="AP87" s="94">
        <f t="shared" si="51"/>
        <v>1.0066517420406041E-5</v>
      </c>
      <c r="AQ87" s="114">
        <f t="shared" si="52"/>
        <v>6.7957409108216283E-6</v>
      </c>
      <c r="AR87" s="94">
        <f t="shared" si="53"/>
        <v>8.4300000000000006E-6</v>
      </c>
      <c r="AS87" s="114" t="s">
        <v>2891</v>
      </c>
      <c r="AT87" s="156"/>
      <c r="AU87" s="18">
        <v>9.5130000000000006E-3</v>
      </c>
      <c r="AV87" s="16">
        <v>7.3282E-3</v>
      </c>
      <c r="AW87" s="16">
        <v>4.0535352339494497E-3</v>
      </c>
      <c r="AX87" s="16">
        <v>1.0200000000000001E-2</v>
      </c>
      <c r="AY87" s="16">
        <v>1.26E-2</v>
      </c>
      <c r="AZ87" s="16">
        <v>1.11E-2</v>
      </c>
      <c r="BA87" s="16">
        <v>1.78E-2</v>
      </c>
      <c r="BB87" s="68">
        <v>-7.53</v>
      </c>
      <c r="BC87" s="16">
        <f t="shared" si="54"/>
        <v>9.6333371576843903E-3</v>
      </c>
      <c r="BD87" s="67">
        <v>-7.24</v>
      </c>
      <c r="BE87" s="16">
        <f t="shared" si="82"/>
        <v>1.878351043455944E-2</v>
      </c>
      <c r="BF87" s="16">
        <v>7.3099999999999997E-3</v>
      </c>
      <c r="BG87" s="16">
        <v>1.3599999999999999E-2</v>
      </c>
      <c r="BH87" s="16">
        <v>7.8300000000000002E-3</v>
      </c>
      <c r="BI87" s="68"/>
      <c r="BJ87" s="94" t="str">
        <f t="shared" si="83"/>
        <v/>
      </c>
      <c r="BK87" s="68">
        <v>1.9319799999999999E-8</v>
      </c>
      <c r="BL87" s="16">
        <f t="shared" si="84"/>
        <v>6.3063691159999996E-3</v>
      </c>
      <c r="BM87" s="16">
        <f t="shared" si="85"/>
        <v>1.0465996303245635E-2</v>
      </c>
      <c r="BN87" s="114">
        <f t="shared" si="86"/>
        <v>9.6595051444333287E-3</v>
      </c>
      <c r="BO87" s="16">
        <f t="shared" si="87"/>
        <v>9.6333371576843903E-3</v>
      </c>
      <c r="BP87" s="114" t="s">
        <v>2891</v>
      </c>
      <c r="BQ87" s="98"/>
      <c r="BR87" s="18">
        <f t="shared" si="55"/>
        <v>-5.0741724253752576</v>
      </c>
      <c r="BS87" s="114">
        <f t="shared" si="56"/>
        <v>-6.3118706160325706</v>
      </c>
      <c r="BT87" s="114">
        <f t="shared" si="57"/>
        <v>-4.84</v>
      </c>
      <c r="BU87" s="114">
        <f t="shared" si="58"/>
        <v>-5.18</v>
      </c>
      <c r="BV87" s="114">
        <f t="shared" si="59"/>
        <v>-4.6900000000000004</v>
      </c>
      <c r="BW87" s="114">
        <f t="shared" si="60"/>
        <v>-5.23</v>
      </c>
      <c r="BX87" s="114" t="str">
        <f t="shared" si="61"/>
        <v>N/A</v>
      </c>
      <c r="BY87" s="114">
        <f t="shared" si="62"/>
        <v>-4.848299268039753</v>
      </c>
      <c r="BZ87" s="114">
        <f t="shared" si="63"/>
        <v>-5.1677631870639402</v>
      </c>
      <c r="CA87" s="114">
        <f t="shared" si="64"/>
        <v>-5.0741724253752576</v>
      </c>
      <c r="CB87" s="98" t="str">
        <f t="shared" si="65"/>
        <v>---</v>
      </c>
      <c r="CC87" s="18">
        <f t="shared" si="66"/>
        <v>-2.0216825032532486</v>
      </c>
      <c r="CD87" s="114">
        <f t="shared" si="67"/>
        <v>-2.135002686486617</v>
      </c>
      <c r="CE87" s="114">
        <f t="shared" si="68"/>
        <v>-2.3921660476761071</v>
      </c>
      <c r="CF87" s="114">
        <f t="shared" si="69"/>
        <v>-1.9913998282380825</v>
      </c>
      <c r="CG87" s="114">
        <f t="shared" si="70"/>
        <v>-1.8996294548824371</v>
      </c>
      <c r="CH87" s="114">
        <f t="shared" si="71"/>
        <v>-1.9546770212133426</v>
      </c>
      <c r="CI87" s="114">
        <f t="shared" si="72"/>
        <v>-1.7495799976911059</v>
      </c>
      <c r="CJ87" s="114">
        <f t="shared" si="73"/>
        <v>-2.0162232395519486</v>
      </c>
      <c r="CK87" s="114">
        <f t="shared" si="74"/>
        <v>-1.7262232395519483</v>
      </c>
      <c r="CL87" s="114">
        <f t="shared" si="75"/>
        <v>-2.1360826230421397</v>
      </c>
      <c r="CM87" s="114">
        <f t="shared" si="76"/>
        <v>-1.8664610916297826</v>
      </c>
      <c r="CN87" s="114">
        <f t="shared" si="77"/>
        <v>-2.1062382379420566</v>
      </c>
      <c r="CO87" s="114" t="str">
        <f t="shared" si="78"/>
        <v>N/A</v>
      </c>
      <c r="CP87" s="114">
        <f t="shared" si="79"/>
        <v>-2.2002206132978337</v>
      </c>
      <c r="CQ87" s="114">
        <f t="shared" si="88"/>
        <v>-2.0150451218812808</v>
      </c>
      <c r="CR87" s="114">
        <f t="shared" si="89"/>
        <v>-2.0162232395519486</v>
      </c>
      <c r="CS87" s="98" t="str">
        <f t="shared" si="80"/>
        <v>---</v>
      </c>
    </row>
    <row r="88" spans="1:97" x14ac:dyDescent="0.25">
      <c r="A88" s="15" t="s">
        <v>2414</v>
      </c>
      <c r="B88" s="8" t="s">
        <v>168</v>
      </c>
      <c r="C88" s="8">
        <v>326.42</v>
      </c>
      <c r="D88" s="27">
        <v>6.98</v>
      </c>
      <c r="E88" s="16">
        <v>7.0529443359197801</v>
      </c>
      <c r="F88" s="16">
        <v>6.9046392689999996</v>
      </c>
      <c r="G88" s="16">
        <v>6.6964444099999998</v>
      </c>
      <c r="H88" s="16">
        <v>6.3209999999999997</v>
      </c>
      <c r="I88" s="16">
        <v>6.2533000000000003</v>
      </c>
      <c r="J88" s="16">
        <v>6.79</v>
      </c>
      <c r="K88" s="16">
        <v>6.34</v>
      </c>
      <c r="L88" s="16">
        <v>5.74</v>
      </c>
      <c r="M88" s="39">
        <v>6.4146200000000002</v>
      </c>
      <c r="N88" s="16">
        <f t="shared" si="45"/>
        <v>6.5492948014919792</v>
      </c>
      <c r="O88" s="16">
        <f t="shared" si="81"/>
        <v>6.6922574279778031</v>
      </c>
      <c r="P88" s="16">
        <f t="shared" si="46"/>
        <v>6.5555322050000004</v>
      </c>
      <c r="Q88" s="114" t="s">
        <v>2891</v>
      </c>
      <c r="R88" s="114"/>
      <c r="S88" s="18">
        <v>134.6</v>
      </c>
      <c r="T88" s="16">
        <v>76.94</v>
      </c>
      <c r="U88" s="16">
        <v>137.55000000000001</v>
      </c>
      <c r="V88" s="16">
        <v>54.17</v>
      </c>
      <c r="W88" s="16">
        <v>96</v>
      </c>
      <c r="X88" s="16">
        <v>96.9</v>
      </c>
      <c r="Y88" s="16">
        <v>109</v>
      </c>
      <c r="Z88" s="16"/>
      <c r="AA88" s="39">
        <v>100.607</v>
      </c>
      <c r="AB88" s="16">
        <f t="shared" si="47"/>
        <v>100.72087500000001</v>
      </c>
      <c r="AC88" s="114">
        <f t="shared" si="48"/>
        <v>97.052850946262893</v>
      </c>
      <c r="AD88" s="16">
        <f t="shared" si="49"/>
        <v>98.753500000000003</v>
      </c>
      <c r="AE88" s="16" t="s">
        <v>2891</v>
      </c>
      <c r="AF88" s="40"/>
      <c r="AG88" s="19">
        <f t="shared" si="50"/>
        <v>76.94</v>
      </c>
      <c r="AH88" s="18">
        <v>8.9900000000000003E-6</v>
      </c>
      <c r="AI88" s="34">
        <v>4.2981635046802701E-7</v>
      </c>
      <c r="AJ88" s="16">
        <v>1.5848931924611131E-5</v>
      </c>
      <c r="AK88" s="16">
        <v>6.6069344800759593E-6</v>
      </c>
      <c r="AL88" s="16">
        <v>1.7782794100389215E-5</v>
      </c>
      <c r="AM88" s="16">
        <v>5.8884365535558799E-6</v>
      </c>
      <c r="AN88" s="94"/>
      <c r="AO88" s="34">
        <v>2.1506500000000002E-5</v>
      </c>
      <c r="AP88" s="94">
        <f t="shared" si="51"/>
        <v>1.1007630487014317E-5</v>
      </c>
      <c r="AQ88" s="114">
        <f t="shared" si="52"/>
        <v>7.1018777899348782E-6</v>
      </c>
      <c r="AR88" s="94">
        <f t="shared" si="53"/>
        <v>8.9900000000000003E-6</v>
      </c>
      <c r="AS88" s="114" t="s">
        <v>2891</v>
      </c>
      <c r="AT88" s="156"/>
      <c r="AU88" s="18">
        <v>8.0449999999999994E-2</v>
      </c>
      <c r="AV88" s="16">
        <v>7.3282E-3</v>
      </c>
      <c r="AW88" s="16">
        <v>4.0374474565339404E-3</v>
      </c>
      <c r="AX88" s="16">
        <v>2.7199999999999998E-2</v>
      </c>
      <c r="AY88" s="16">
        <v>1.26E-2</v>
      </c>
      <c r="AZ88" s="16">
        <v>2.3699999999999999E-2</v>
      </c>
      <c r="BA88" s="16">
        <v>7.2500000000000004E-3</v>
      </c>
      <c r="BB88" s="68">
        <v>-7.53</v>
      </c>
      <c r="BC88" s="16">
        <f t="shared" si="54"/>
        <v>9.6333371576843903E-3</v>
      </c>
      <c r="BD88" s="67">
        <v>-7.24</v>
      </c>
      <c r="BE88" s="16">
        <f t="shared" si="82"/>
        <v>1.878351043455944E-2</v>
      </c>
      <c r="BF88" s="16">
        <v>7.1399999999999996E-3</v>
      </c>
      <c r="BG88" s="16">
        <v>1.2699999999999999E-2</v>
      </c>
      <c r="BH88" s="16">
        <v>7.4799999999999997E-3</v>
      </c>
      <c r="BI88" s="68">
        <v>1.4100000000000001E-7</v>
      </c>
      <c r="BJ88" s="94">
        <f t="shared" si="83"/>
        <v>4.6025219999999999E-2</v>
      </c>
      <c r="BK88" s="68">
        <v>3.9703000000000002E-8</v>
      </c>
      <c r="BL88" s="16">
        <f t="shared" si="84"/>
        <v>1.2959853260000001E-2</v>
      </c>
      <c r="BM88" s="16">
        <f t="shared" si="85"/>
        <v>1.9806254879198407E-2</v>
      </c>
      <c r="BN88" s="114">
        <f t="shared" si="86"/>
        <v>1.3920594719148638E-2</v>
      </c>
      <c r="BO88" s="16">
        <f t="shared" si="87"/>
        <v>1.265E-2</v>
      </c>
      <c r="BP88" s="114" t="s">
        <v>2891</v>
      </c>
      <c r="BQ88" s="98"/>
      <c r="BR88" s="18">
        <f t="shared" si="55"/>
        <v>-5.0462403082667713</v>
      </c>
      <c r="BS88" s="114">
        <f t="shared" si="56"/>
        <v>-6.3667170677115426</v>
      </c>
      <c r="BT88" s="114">
        <f t="shared" si="57"/>
        <v>-4.8</v>
      </c>
      <c r="BU88" s="114">
        <f t="shared" si="58"/>
        <v>-5.18</v>
      </c>
      <c r="BV88" s="114">
        <f t="shared" si="59"/>
        <v>-4.75</v>
      </c>
      <c r="BW88" s="114">
        <f t="shared" si="60"/>
        <v>-5.23</v>
      </c>
      <c r="BX88" s="114" t="str">
        <f t="shared" si="61"/>
        <v>N/A</v>
      </c>
      <c r="BY88" s="114">
        <f t="shared" si="62"/>
        <v>-4.6674302615960794</v>
      </c>
      <c r="BZ88" s="114">
        <f t="shared" si="63"/>
        <v>-5.14862680536777</v>
      </c>
      <c r="CA88" s="114">
        <f t="shared" si="64"/>
        <v>-5.0462403082667713</v>
      </c>
      <c r="CB88" s="98" t="str">
        <f t="shared" si="65"/>
        <v>---</v>
      </c>
      <c r="CC88" s="18">
        <f t="shared" si="66"/>
        <v>-1.0944739515649518</v>
      </c>
      <c r="CD88" s="114">
        <f t="shared" si="67"/>
        <v>-2.135002686486617</v>
      </c>
      <c r="CE88" s="114">
        <f t="shared" si="68"/>
        <v>-2.3938931165458821</v>
      </c>
      <c r="CF88" s="114">
        <f t="shared" si="69"/>
        <v>-1.5654310959658013</v>
      </c>
      <c r="CG88" s="114">
        <f t="shared" si="70"/>
        <v>-1.8996294548824371</v>
      </c>
      <c r="CH88" s="114">
        <f t="shared" si="71"/>
        <v>-1.6252516539898962</v>
      </c>
      <c r="CI88" s="114">
        <f t="shared" si="72"/>
        <v>-2.1396619934290064</v>
      </c>
      <c r="CJ88" s="114">
        <f t="shared" si="73"/>
        <v>-2.0162232395519486</v>
      </c>
      <c r="CK88" s="114">
        <f t="shared" si="74"/>
        <v>-1.7262232395519483</v>
      </c>
      <c r="CL88" s="114">
        <f t="shared" si="75"/>
        <v>-2.1463017882238256</v>
      </c>
      <c r="CM88" s="114">
        <f t="shared" si="76"/>
        <v>-1.8961962790440432</v>
      </c>
      <c r="CN88" s="114">
        <f t="shared" si="77"/>
        <v>-2.1260984021355385</v>
      </c>
      <c r="CO88" s="114">
        <f t="shared" si="78"/>
        <v>-1.3370041268965676</v>
      </c>
      <c r="CP88" s="114">
        <f t="shared" si="79"/>
        <v>-1.8873999158059394</v>
      </c>
      <c r="CQ88" s="114">
        <f t="shared" si="88"/>
        <v>-1.856342210291029</v>
      </c>
      <c r="CR88" s="114">
        <f t="shared" si="89"/>
        <v>-1.8979128669632401</v>
      </c>
      <c r="CS88" s="98" t="str">
        <f t="shared" si="80"/>
        <v>---</v>
      </c>
    </row>
    <row r="89" spans="1:97" x14ac:dyDescent="0.25">
      <c r="A89" s="15" t="s">
        <v>2415</v>
      </c>
      <c r="B89" s="8" t="s">
        <v>170</v>
      </c>
      <c r="C89" s="8">
        <v>326.42</v>
      </c>
      <c r="D89" s="27">
        <v>6.98</v>
      </c>
      <c r="E89" s="16">
        <v>7.05768705607111</v>
      </c>
      <c r="F89" s="16">
        <v>6.9046392689999996</v>
      </c>
      <c r="G89" s="16">
        <v>6.6964444099999998</v>
      </c>
      <c r="H89" s="16">
        <v>6.3209999999999997</v>
      </c>
      <c r="I89" s="16">
        <v>6.2545999999999999</v>
      </c>
      <c r="J89" s="16">
        <v>6.77</v>
      </c>
      <c r="K89" s="16">
        <v>6.43</v>
      </c>
      <c r="L89" s="16">
        <v>6.01</v>
      </c>
      <c r="M89" s="39">
        <v>6.5056200000000004</v>
      </c>
      <c r="N89" s="16">
        <f t="shared" si="45"/>
        <v>6.5929990735071105</v>
      </c>
      <c r="O89" s="16">
        <f t="shared" si="81"/>
        <v>6.7047348830467124</v>
      </c>
      <c r="P89" s="16">
        <f t="shared" si="46"/>
        <v>6.6010322050000001</v>
      </c>
      <c r="Q89" s="114" t="s">
        <v>2891</v>
      </c>
      <c r="R89" s="114"/>
      <c r="S89" s="18">
        <v>134.6</v>
      </c>
      <c r="T89" s="16">
        <v>81.41</v>
      </c>
      <c r="U89" s="16">
        <v>137.55000000000001</v>
      </c>
      <c r="V89" s="16">
        <v>89.47</v>
      </c>
      <c r="W89" s="16">
        <v>96</v>
      </c>
      <c r="X89" s="16">
        <v>102</v>
      </c>
      <c r="Y89" s="16">
        <v>107</v>
      </c>
      <c r="Z89" s="16"/>
      <c r="AA89" s="39">
        <v>100.935</v>
      </c>
      <c r="AB89" s="16">
        <f t="shared" si="47"/>
        <v>106.12062499999999</v>
      </c>
      <c r="AC89" s="114">
        <f t="shared" si="48"/>
        <v>104.53692646426117</v>
      </c>
      <c r="AD89" s="16">
        <f t="shared" si="49"/>
        <v>101.4675</v>
      </c>
      <c r="AE89" s="16" t="s">
        <v>2891</v>
      </c>
      <c r="AF89" s="40"/>
      <c r="AG89" s="19">
        <f t="shared" si="50"/>
        <v>81.41</v>
      </c>
      <c r="AH89" s="18">
        <v>8.1000000000000004E-6</v>
      </c>
      <c r="AI89" s="34">
        <v>9.6114932919448904E-7</v>
      </c>
      <c r="AJ89" s="16">
        <v>1.071519305237606E-5</v>
      </c>
      <c r="AK89" s="16">
        <v>6.6069344800759593E-6</v>
      </c>
      <c r="AL89" s="16">
        <v>1.1220184543019627E-5</v>
      </c>
      <c r="AM89" s="16">
        <v>1.0964781961431843E-5</v>
      </c>
      <c r="AN89" s="94"/>
      <c r="AO89" s="34">
        <v>1.27338E-5</v>
      </c>
      <c r="AP89" s="94">
        <f t="shared" si="51"/>
        <v>8.7574347665854255E-6</v>
      </c>
      <c r="AQ89" s="114">
        <f t="shared" si="52"/>
        <v>7.0474729203517515E-6</v>
      </c>
      <c r="AR89" s="94">
        <f t="shared" si="53"/>
        <v>1.071519305237606E-5</v>
      </c>
      <c r="AS89" s="114" t="s">
        <v>2891</v>
      </c>
      <c r="AT89" s="156"/>
      <c r="AU89" s="18">
        <v>2.0760000000000001E-2</v>
      </c>
      <c r="AV89" s="16">
        <v>7.3282E-3</v>
      </c>
      <c r="AW89" s="16">
        <v>4.6386537492715497E-3</v>
      </c>
      <c r="AX89" s="16">
        <v>9.7900000000000001E-3</v>
      </c>
      <c r="AY89" s="16">
        <v>1.26E-2</v>
      </c>
      <c r="AZ89" s="16">
        <v>9.7199999999999995E-3</v>
      </c>
      <c r="BA89" s="16">
        <v>3.7799999999999999E-3</v>
      </c>
      <c r="BB89" s="68">
        <v>-7.53</v>
      </c>
      <c r="BC89" s="16">
        <f t="shared" si="54"/>
        <v>9.6333371576843903E-3</v>
      </c>
      <c r="BD89" s="67">
        <v>-7.43</v>
      </c>
      <c r="BE89" s="16">
        <f t="shared" si="82"/>
        <v>1.2127652948189904E-2</v>
      </c>
      <c r="BF89" s="16">
        <v>7.8300000000000002E-3</v>
      </c>
      <c r="BG89" s="16">
        <v>9.6299999999999997E-3</v>
      </c>
      <c r="BH89" s="16">
        <v>7.8300000000000002E-3</v>
      </c>
      <c r="BI89" s="68">
        <v>1.9600000000000001E-7</v>
      </c>
      <c r="BJ89" s="94">
        <f t="shared" si="83"/>
        <v>6.3978320000000005E-2</v>
      </c>
      <c r="BK89" s="68">
        <v>3.3316499999999999E-8</v>
      </c>
      <c r="BL89" s="16">
        <f t="shared" si="84"/>
        <v>1.087517193E-2</v>
      </c>
      <c r="BM89" s="16">
        <f t="shared" si="85"/>
        <v>1.3608666841796135E-2</v>
      </c>
      <c r="BN89" s="114">
        <f t="shared" si="86"/>
        <v>1.0310812100931484E-2</v>
      </c>
      <c r="BO89" s="16">
        <f t="shared" si="87"/>
        <v>9.6766685788421958E-3</v>
      </c>
      <c r="BP89" s="114" t="s">
        <v>2891</v>
      </c>
      <c r="BQ89" s="98"/>
      <c r="BR89" s="18">
        <f t="shared" si="55"/>
        <v>-5.0915149811213505</v>
      </c>
      <c r="BS89" s="114">
        <f t="shared" si="56"/>
        <v>-6.0172091328236981</v>
      </c>
      <c r="BT89" s="114">
        <f t="shared" si="57"/>
        <v>-4.97</v>
      </c>
      <c r="BU89" s="114">
        <f t="shared" si="58"/>
        <v>-5.18</v>
      </c>
      <c r="BV89" s="114">
        <f t="shared" si="59"/>
        <v>-4.95</v>
      </c>
      <c r="BW89" s="114">
        <f t="shared" si="60"/>
        <v>-4.96</v>
      </c>
      <c r="BX89" s="114" t="str">
        <f t="shared" si="61"/>
        <v>N/A</v>
      </c>
      <c r="BY89" s="114">
        <f t="shared" si="62"/>
        <v>-4.895041975547918</v>
      </c>
      <c r="BZ89" s="114">
        <f t="shared" si="63"/>
        <v>-5.1519665842132811</v>
      </c>
      <c r="CA89" s="114">
        <f t="shared" si="64"/>
        <v>-4.97</v>
      </c>
      <c r="CB89" s="98" t="str">
        <f t="shared" si="65"/>
        <v>---</v>
      </c>
      <c r="CC89" s="18">
        <f t="shared" si="66"/>
        <v>-1.6827726508235799</v>
      </c>
      <c r="CD89" s="114">
        <f t="shared" si="67"/>
        <v>-2.135002686486617</v>
      </c>
      <c r="CE89" s="114">
        <f t="shared" si="68"/>
        <v>-2.3336080440350058</v>
      </c>
      <c r="CF89" s="114">
        <f t="shared" si="69"/>
        <v>-2.0092173081968623</v>
      </c>
      <c r="CG89" s="114">
        <f t="shared" si="70"/>
        <v>-1.8996294548824371</v>
      </c>
      <c r="CH89" s="114">
        <f t="shared" si="71"/>
        <v>-2.0123337350737254</v>
      </c>
      <c r="CI89" s="114">
        <f t="shared" si="72"/>
        <v>-2.4225082001627745</v>
      </c>
      <c r="CJ89" s="114">
        <f t="shared" si="73"/>
        <v>-2.0162232395519486</v>
      </c>
      <c r="CK89" s="114">
        <f t="shared" si="74"/>
        <v>-1.9162232395519476</v>
      </c>
      <c r="CL89" s="114">
        <f t="shared" si="75"/>
        <v>-2.1062382379420566</v>
      </c>
      <c r="CM89" s="114">
        <f t="shared" si="76"/>
        <v>-2.0163737128754655</v>
      </c>
      <c r="CN89" s="114">
        <f t="shared" si="77"/>
        <v>-2.1062382379420566</v>
      </c>
      <c r="CO89" s="114">
        <f t="shared" si="78"/>
        <v>-1.1939671681954716</v>
      </c>
      <c r="CP89" s="114">
        <f t="shared" si="79"/>
        <v>-1.9635638683815972</v>
      </c>
      <c r="CQ89" s="114">
        <f t="shared" si="88"/>
        <v>-1.9867071274358246</v>
      </c>
      <c r="CR89" s="114">
        <f t="shared" si="89"/>
        <v>-2.0142784873128372</v>
      </c>
      <c r="CS89" s="98" t="str">
        <f t="shared" si="80"/>
        <v>---</v>
      </c>
    </row>
    <row r="90" spans="1:97" x14ac:dyDescent="0.25">
      <c r="A90" s="15" t="s">
        <v>2416</v>
      </c>
      <c r="B90" s="8" t="s">
        <v>172</v>
      </c>
      <c r="C90" s="8">
        <v>326.42</v>
      </c>
      <c r="D90" s="27">
        <v>6.98</v>
      </c>
      <c r="E90" s="16">
        <v>7.12082517317506</v>
      </c>
      <c r="F90" s="16">
        <v>6.9046392689999996</v>
      </c>
      <c r="G90" s="16">
        <v>6.6964444099999998</v>
      </c>
      <c r="H90" s="16">
        <v>6.3209999999999997</v>
      </c>
      <c r="I90" s="16">
        <v>6.4241999999999999</v>
      </c>
      <c r="J90" s="16">
        <v>6.76</v>
      </c>
      <c r="K90" s="16">
        <v>6.36</v>
      </c>
      <c r="L90" s="16"/>
      <c r="M90" s="39">
        <v>6.5175299999999998</v>
      </c>
      <c r="N90" s="16">
        <f t="shared" si="45"/>
        <v>6.6760709835750056</v>
      </c>
      <c r="O90" s="16">
        <f t="shared" si="81"/>
        <v>6.7147060606424018</v>
      </c>
      <c r="P90" s="16">
        <f t="shared" si="46"/>
        <v>6.6964444099999998</v>
      </c>
      <c r="Q90" s="114" t="s">
        <v>2891</v>
      </c>
      <c r="R90" s="114"/>
      <c r="S90" s="18">
        <v>134.6</v>
      </c>
      <c r="T90" s="16">
        <v>73.72</v>
      </c>
      <c r="U90" s="16">
        <v>137.55000000000001</v>
      </c>
      <c r="V90" s="16">
        <v>85.56</v>
      </c>
      <c r="W90" s="16">
        <v>85.67</v>
      </c>
      <c r="X90" s="16">
        <v>95.3</v>
      </c>
      <c r="Y90" s="16">
        <v>109</v>
      </c>
      <c r="Z90" s="16">
        <v>103</v>
      </c>
      <c r="AA90" s="39">
        <v>95.930499999999995</v>
      </c>
      <c r="AB90" s="16">
        <f t="shared" si="47"/>
        <v>102.25894444444445</v>
      </c>
      <c r="AC90" s="114">
        <f t="shared" si="48"/>
        <v>100.294751381842</v>
      </c>
      <c r="AD90" s="16">
        <f t="shared" si="49"/>
        <v>95.930499999999995</v>
      </c>
      <c r="AE90" s="16">
        <v>100</v>
      </c>
      <c r="AF90" s="149" t="s">
        <v>2947</v>
      </c>
      <c r="AG90" s="19">
        <f t="shared" si="50"/>
        <v>100</v>
      </c>
      <c r="AH90" s="18">
        <v>5.2100000000000001E-6</v>
      </c>
      <c r="AI90" s="34">
        <v>5.1774446877640002E-7</v>
      </c>
      <c r="AJ90" s="16">
        <v>2.8183829312644511E-5</v>
      </c>
      <c r="AK90" s="16">
        <v>6.6069344800759593E-6</v>
      </c>
      <c r="AL90" s="16">
        <v>1.2302687708123802E-5</v>
      </c>
      <c r="AM90" s="16">
        <v>4.3651583224016559E-5</v>
      </c>
      <c r="AN90" s="94">
        <v>4.3600000000000003E-5</v>
      </c>
      <c r="AO90" s="34">
        <v>3.6925999999999998E-5</v>
      </c>
      <c r="AP90" s="94">
        <f t="shared" si="51"/>
        <v>2.2124847399204653E-5</v>
      </c>
      <c r="AQ90" s="114">
        <f t="shared" si="52"/>
        <v>1.2014936869750233E-5</v>
      </c>
      <c r="AR90" s="94">
        <f t="shared" si="53"/>
        <v>2.0243258510384156E-5</v>
      </c>
      <c r="AS90" s="114" t="s">
        <v>2891</v>
      </c>
      <c r="AT90" s="156"/>
      <c r="AU90" s="18">
        <v>6.1869999999999998E-3</v>
      </c>
      <c r="AV90" s="16">
        <v>7.3282E-3</v>
      </c>
      <c r="AW90" s="16">
        <v>2.4835157725767E-3</v>
      </c>
      <c r="AX90" s="16">
        <v>9.8600000000000007E-3</v>
      </c>
      <c r="AY90" s="16">
        <v>1.26E-2</v>
      </c>
      <c r="AZ90" s="16">
        <v>7.2899999999999996E-3</v>
      </c>
      <c r="BA90" s="16">
        <v>1.1599999999999999E-2</v>
      </c>
      <c r="BB90" s="68">
        <v>-7.53</v>
      </c>
      <c r="BC90" s="16">
        <f t="shared" si="54"/>
        <v>9.6333371576843903E-3</v>
      </c>
      <c r="BD90" s="67">
        <v>-7.53</v>
      </c>
      <c r="BE90" s="16">
        <f t="shared" si="82"/>
        <v>9.6333371576843903E-3</v>
      </c>
      <c r="BF90" s="16">
        <v>6.8199999999999997E-3</v>
      </c>
      <c r="BG90" s="16">
        <v>1.2699999999999999E-2</v>
      </c>
      <c r="BH90" s="16">
        <v>8.0099999999999998E-3</v>
      </c>
      <c r="BI90" s="68">
        <v>3.6100000000000002E-7</v>
      </c>
      <c r="BJ90" s="94">
        <f t="shared" si="83"/>
        <v>0.11783762</v>
      </c>
      <c r="BK90" s="68">
        <v>3.5790800000000002E-8</v>
      </c>
      <c r="BL90" s="16">
        <f t="shared" si="84"/>
        <v>1.1682832936E-2</v>
      </c>
      <c r="BM90" s="16">
        <f t="shared" si="85"/>
        <v>1.6690417358853248E-2</v>
      </c>
      <c r="BN90" s="114">
        <f t="shared" si="86"/>
        <v>1.0033911275958861E-2</v>
      </c>
      <c r="BO90" s="16">
        <f t="shared" si="87"/>
        <v>9.6333371576843903E-3</v>
      </c>
      <c r="BP90" s="114" t="s">
        <v>2891</v>
      </c>
      <c r="BQ90" s="98"/>
      <c r="BR90" s="18">
        <f t="shared" si="55"/>
        <v>-5.2831622767004758</v>
      </c>
      <c r="BS90" s="114">
        <f t="shared" si="56"/>
        <v>-6.2858845321114183</v>
      </c>
      <c r="BT90" s="114">
        <f t="shared" si="57"/>
        <v>-4.5500000000000007</v>
      </c>
      <c r="BU90" s="114">
        <f t="shared" si="58"/>
        <v>-5.18</v>
      </c>
      <c r="BV90" s="114">
        <f t="shared" si="59"/>
        <v>-4.91</v>
      </c>
      <c r="BW90" s="114">
        <f t="shared" si="60"/>
        <v>-4.3600000000000003</v>
      </c>
      <c r="BX90" s="114">
        <f t="shared" si="61"/>
        <v>-4.3605135107314137</v>
      </c>
      <c r="BY90" s="114">
        <f t="shared" si="62"/>
        <v>-4.4326677346456336</v>
      </c>
      <c r="BZ90" s="114">
        <f t="shared" si="63"/>
        <v>-4.9202785067736174</v>
      </c>
      <c r="CA90" s="114">
        <f t="shared" si="64"/>
        <v>-4.7300000000000004</v>
      </c>
      <c r="CB90" s="98" t="str">
        <f t="shared" si="65"/>
        <v>---</v>
      </c>
      <c r="CC90" s="18">
        <f t="shared" si="66"/>
        <v>-2.2085198839799993</v>
      </c>
      <c r="CD90" s="114">
        <f t="shared" si="67"/>
        <v>-2.135002686486617</v>
      </c>
      <c r="CE90" s="114">
        <f t="shared" si="68"/>
        <v>-2.6049330774963098</v>
      </c>
      <c r="CF90" s="114">
        <f t="shared" si="69"/>
        <v>-2.0061230850587886</v>
      </c>
      <c r="CG90" s="114">
        <f t="shared" si="70"/>
        <v>-1.8996294548824371</v>
      </c>
      <c r="CH90" s="114">
        <f t="shared" si="71"/>
        <v>-2.1372724716820253</v>
      </c>
      <c r="CI90" s="114">
        <f t="shared" si="72"/>
        <v>-1.9355420107730816</v>
      </c>
      <c r="CJ90" s="114">
        <f t="shared" si="73"/>
        <v>-2.0162232395519486</v>
      </c>
      <c r="CK90" s="114">
        <f t="shared" si="74"/>
        <v>-2.0162232395519486</v>
      </c>
      <c r="CL90" s="114">
        <f t="shared" si="75"/>
        <v>-2.1662156253435212</v>
      </c>
      <c r="CM90" s="114">
        <f t="shared" si="76"/>
        <v>-1.8961962790440432</v>
      </c>
      <c r="CN90" s="114">
        <f t="shared" si="77"/>
        <v>-2.0963674839157624</v>
      </c>
      <c r="CO90" s="114">
        <f t="shared" si="78"/>
        <v>-0.92871603764628963</v>
      </c>
      <c r="CP90" s="114">
        <f t="shared" si="79"/>
        <v>-1.9324518336541887</v>
      </c>
      <c r="CQ90" s="114">
        <f t="shared" si="88"/>
        <v>-1.9985297435047831</v>
      </c>
      <c r="CR90" s="114">
        <f t="shared" si="89"/>
        <v>-2.0162232395519486</v>
      </c>
      <c r="CS90" s="98" t="str">
        <f t="shared" si="80"/>
        <v>---</v>
      </c>
    </row>
    <row r="91" spans="1:97" x14ac:dyDescent="0.25">
      <c r="A91" s="15" t="s">
        <v>2417</v>
      </c>
      <c r="B91" s="8" t="s">
        <v>174</v>
      </c>
      <c r="C91" s="8">
        <v>326.42</v>
      </c>
      <c r="D91" s="27">
        <v>6.98</v>
      </c>
      <c r="E91" s="16">
        <v>7.0255075611353002</v>
      </c>
      <c r="F91" s="16">
        <v>6.9046392689999996</v>
      </c>
      <c r="G91" s="16">
        <v>6.6964444099999998</v>
      </c>
      <c r="H91" s="16">
        <v>6.3209999999999997</v>
      </c>
      <c r="I91" s="16">
        <v>6.2519</v>
      </c>
      <c r="J91" s="16">
        <v>6.76</v>
      </c>
      <c r="K91" s="16">
        <v>6.43</v>
      </c>
      <c r="L91" s="16">
        <v>5.99</v>
      </c>
      <c r="M91" s="39">
        <v>6.7043999999999997</v>
      </c>
      <c r="N91" s="16">
        <f t="shared" si="45"/>
        <v>6.6063891240135293</v>
      </c>
      <c r="O91" s="16">
        <f t="shared" si="81"/>
        <v>6.7119818796358519</v>
      </c>
      <c r="P91" s="16">
        <f t="shared" si="46"/>
        <v>6.7004222049999997</v>
      </c>
      <c r="Q91" s="114" t="s">
        <v>2891</v>
      </c>
      <c r="R91" s="114"/>
      <c r="S91" s="18">
        <v>134.6</v>
      </c>
      <c r="T91" s="16">
        <v>76.61</v>
      </c>
      <c r="U91" s="16">
        <v>137.55000000000001</v>
      </c>
      <c r="V91" s="16">
        <v>65.94</v>
      </c>
      <c r="W91" s="16">
        <v>96</v>
      </c>
      <c r="X91" s="16">
        <v>101</v>
      </c>
      <c r="Y91" s="16">
        <v>107</v>
      </c>
      <c r="Z91" s="16">
        <v>114</v>
      </c>
      <c r="AA91" s="39">
        <v>101.4</v>
      </c>
      <c r="AB91" s="16">
        <f t="shared" si="47"/>
        <v>103.78888888888889</v>
      </c>
      <c r="AC91" s="114">
        <f t="shared" si="48"/>
        <v>101.2837836159155</v>
      </c>
      <c r="AD91" s="16">
        <f t="shared" si="49"/>
        <v>101.4</v>
      </c>
      <c r="AE91" s="16">
        <v>112</v>
      </c>
      <c r="AF91" s="149" t="s">
        <v>2947</v>
      </c>
      <c r="AG91" s="19">
        <f t="shared" si="50"/>
        <v>112</v>
      </c>
      <c r="AH91" s="18">
        <v>3.89E-6</v>
      </c>
      <c r="AI91" s="34">
        <v>6.0701943226838403E-7</v>
      </c>
      <c r="AJ91" s="16">
        <v>1.5488166189124811E-5</v>
      </c>
      <c r="AK91" s="16">
        <v>6.6069344800759593E-6</v>
      </c>
      <c r="AL91" s="16">
        <v>8.128305161640983E-6</v>
      </c>
      <c r="AM91" s="16">
        <v>1.1481536214968799E-5</v>
      </c>
      <c r="AN91" s="94">
        <v>2.76E-5</v>
      </c>
      <c r="AO91" s="34">
        <v>1.43128E-5</v>
      </c>
      <c r="AP91" s="94">
        <f t="shared" si="51"/>
        <v>1.1014345184759865E-5</v>
      </c>
      <c r="AQ91" s="114">
        <f t="shared" si="52"/>
        <v>7.3913409334697238E-6</v>
      </c>
      <c r="AR91" s="94">
        <f t="shared" si="53"/>
        <v>9.8049206883048916E-6</v>
      </c>
      <c r="AS91" s="114" t="s">
        <v>2891</v>
      </c>
      <c r="AT91" s="156"/>
      <c r="AU91" s="18">
        <v>6.3879999999999996E-3</v>
      </c>
      <c r="AV91" s="16">
        <v>7.3282E-3</v>
      </c>
      <c r="AW91" s="16">
        <v>3.82999113687846E-3</v>
      </c>
      <c r="AX91" s="16">
        <v>1.9800000000000002E-2</v>
      </c>
      <c r="AY91" s="16">
        <v>1.26E-2</v>
      </c>
      <c r="AZ91" s="16">
        <v>1.2200000000000001E-2</v>
      </c>
      <c r="BA91" s="16">
        <v>1.49E-2</v>
      </c>
      <c r="BB91" s="68">
        <v>-7.53</v>
      </c>
      <c r="BC91" s="16">
        <f t="shared" si="54"/>
        <v>9.6333371576843903E-3</v>
      </c>
      <c r="BD91" s="67">
        <v>-7.24</v>
      </c>
      <c r="BE91" s="16">
        <f t="shared" si="82"/>
        <v>1.878351043455944E-2</v>
      </c>
      <c r="BF91" s="16">
        <v>8.3899999999999999E-3</v>
      </c>
      <c r="BG91" s="16">
        <v>1.06E-2</v>
      </c>
      <c r="BH91" s="16">
        <v>8.0099999999999998E-3</v>
      </c>
      <c r="BI91" s="68">
        <v>1.9600000000000001E-7</v>
      </c>
      <c r="BJ91" s="94">
        <f t="shared" si="83"/>
        <v>6.3978320000000005E-2</v>
      </c>
      <c r="BK91" s="68">
        <v>5.3887499999999999E-8</v>
      </c>
      <c r="BL91" s="16">
        <f t="shared" si="84"/>
        <v>1.7589957749999999E-2</v>
      </c>
      <c r="BM91" s="16">
        <f t="shared" si="85"/>
        <v>1.5287951177080164E-2</v>
      </c>
      <c r="BN91" s="114">
        <f t="shared" si="86"/>
        <v>1.1927502672557645E-2</v>
      </c>
      <c r="BO91" s="16">
        <f t="shared" si="87"/>
        <v>1.14E-2</v>
      </c>
      <c r="BP91" s="114" t="s">
        <v>2891</v>
      </c>
      <c r="BQ91" s="98"/>
      <c r="BR91" s="18">
        <f t="shared" si="55"/>
        <v>-5.4100503986742918</v>
      </c>
      <c r="BS91" s="114">
        <f t="shared" si="56"/>
        <v>-6.2167974058080269</v>
      </c>
      <c r="BT91" s="114">
        <f t="shared" si="57"/>
        <v>-4.8100000000000005</v>
      </c>
      <c r="BU91" s="114">
        <f t="shared" si="58"/>
        <v>-5.18</v>
      </c>
      <c r="BV91" s="114">
        <f t="shared" si="59"/>
        <v>-5.0900000000000007</v>
      </c>
      <c r="BW91" s="114">
        <f t="shared" si="60"/>
        <v>-4.9400000000000013</v>
      </c>
      <c r="BX91" s="114">
        <f t="shared" si="61"/>
        <v>-4.5590909179347827</v>
      </c>
      <c r="BY91" s="114">
        <f t="shared" si="62"/>
        <v>-4.8442753972956618</v>
      </c>
      <c r="BZ91" s="114">
        <f t="shared" si="63"/>
        <v>-5.1312767649640953</v>
      </c>
      <c r="CA91" s="114">
        <f t="shared" si="64"/>
        <v>-5.0150000000000006</v>
      </c>
      <c r="CB91" s="98" t="str">
        <f t="shared" si="65"/>
        <v>---</v>
      </c>
      <c r="CC91" s="18">
        <f t="shared" si="66"/>
        <v>-2.1946350925335545</v>
      </c>
      <c r="CD91" s="114">
        <f t="shared" si="67"/>
        <v>-2.135002686486617</v>
      </c>
      <c r="CE91" s="114">
        <f t="shared" si="68"/>
        <v>-2.4168022310468422</v>
      </c>
      <c r="CF91" s="114">
        <f t="shared" si="69"/>
        <v>-1.7033348097384688</v>
      </c>
      <c r="CG91" s="114">
        <f t="shared" si="70"/>
        <v>-1.8996294548824371</v>
      </c>
      <c r="CH91" s="114">
        <f t="shared" si="71"/>
        <v>-1.9136401693252518</v>
      </c>
      <c r="CI91" s="114">
        <f t="shared" si="72"/>
        <v>-1.826813731587726</v>
      </c>
      <c r="CJ91" s="114">
        <f t="shared" si="73"/>
        <v>-2.0162232395519486</v>
      </c>
      <c r="CK91" s="114">
        <f t="shared" si="74"/>
        <v>-1.7262232395519483</v>
      </c>
      <c r="CL91" s="114">
        <f t="shared" si="75"/>
        <v>-2.0762380391712996</v>
      </c>
      <c r="CM91" s="114">
        <f t="shared" si="76"/>
        <v>-1.9746941347352298</v>
      </c>
      <c r="CN91" s="114">
        <f t="shared" si="77"/>
        <v>-2.0963674839157624</v>
      </c>
      <c r="CO91" s="114">
        <f t="shared" si="78"/>
        <v>-1.1939671681954716</v>
      </c>
      <c r="CP91" s="114">
        <f t="shared" si="79"/>
        <v>-1.754735203690003</v>
      </c>
      <c r="CQ91" s="114">
        <f t="shared" si="88"/>
        <v>-1.9234504774580401</v>
      </c>
      <c r="CR91" s="114">
        <f t="shared" si="89"/>
        <v>-1.9441671520302408</v>
      </c>
      <c r="CS91" s="98" t="str">
        <f t="shared" si="80"/>
        <v>---</v>
      </c>
    </row>
    <row r="92" spans="1:97" x14ac:dyDescent="0.25">
      <c r="A92" s="15" t="s">
        <v>2418</v>
      </c>
      <c r="B92" s="8" t="s">
        <v>176</v>
      </c>
      <c r="C92" s="8">
        <v>326.42</v>
      </c>
      <c r="D92" s="27">
        <v>6.98</v>
      </c>
      <c r="E92" s="16">
        <v>7.1165820307362697</v>
      </c>
      <c r="F92" s="16">
        <v>6.9046392689999996</v>
      </c>
      <c r="G92" s="16">
        <v>6.6964444099999998</v>
      </c>
      <c r="H92" s="16">
        <v>6.3209999999999997</v>
      </c>
      <c r="I92" s="16">
        <v>6.2854000000000001</v>
      </c>
      <c r="J92" s="16">
        <v>6.77</v>
      </c>
      <c r="K92" s="16">
        <v>6.35</v>
      </c>
      <c r="L92" s="16"/>
      <c r="M92" s="39">
        <v>6.6829000000000001</v>
      </c>
      <c r="N92" s="16">
        <f t="shared" si="45"/>
        <v>6.6785517455262529</v>
      </c>
      <c r="O92" s="16">
        <f t="shared" si="81"/>
        <v>6.7209666647273023</v>
      </c>
      <c r="P92" s="16">
        <f t="shared" si="46"/>
        <v>6.6964444099999998</v>
      </c>
      <c r="Q92" s="114" t="s">
        <v>2891</v>
      </c>
      <c r="R92" s="114"/>
      <c r="S92" s="18">
        <v>134.6</v>
      </c>
      <c r="T92" s="16">
        <v>76.989999999999995</v>
      </c>
      <c r="U92" s="16">
        <v>137.55000000000001</v>
      </c>
      <c r="V92" s="16">
        <v>80.489999999999995</v>
      </c>
      <c r="W92" s="16">
        <v>85.67</v>
      </c>
      <c r="X92" s="16">
        <v>96</v>
      </c>
      <c r="Y92" s="16">
        <v>109</v>
      </c>
      <c r="Z92" s="16">
        <v>109</v>
      </c>
      <c r="AA92" s="39">
        <v>102.169</v>
      </c>
      <c r="AB92" s="16">
        <f t="shared" si="47"/>
        <v>103.49655555555555</v>
      </c>
      <c r="AC92" s="114">
        <f t="shared" si="48"/>
        <v>101.51972879724261</v>
      </c>
      <c r="AD92" s="16">
        <f t="shared" si="49"/>
        <v>102.169</v>
      </c>
      <c r="AE92" s="16">
        <v>100</v>
      </c>
      <c r="AF92" s="149" t="s">
        <v>2947</v>
      </c>
      <c r="AG92" s="19">
        <f t="shared" si="50"/>
        <v>100</v>
      </c>
      <c r="AH92" s="18">
        <v>5.2100000000000001E-6</v>
      </c>
      <c r="AI92" s="34">
        <v>5.5159087628276901E-7</v>
      </c>
      <c r="AJ92" s="16">
        <v>3.3113112148259056E-5</v>
      </c>
      <c r="AK92" s="16">
        <v>6.6069344800759593E-6</v>
      </c>
      <c r="AL92" s="16">
        <v>7.9432823472428153E-5</v>
      </c>
      <c r="AM92" s="16">
        <v>3.8904514499428046E-5</v>
      </c>
      <c r="AN92" s="94"/>
      <c r="AO92" s="34">
        <v>3.85246E-5</v>
      </c>
      <c r="AP92" s="94">
        <f t="shared" si="51"/>
        <v>2.8906225068067709E-5</v>
      </c>
      <c r="AQ92" s="114">
        <f t="shared" si="52"/>
        <v>1.3331674606851568E-5</v>
      </c>
      <c r="AR92" s="94">
        <f t="shared" si="53"/>
        <v>3.3113112148259056E-5</v>
      </c>
      <c r="AS92" s="114" t="s">
        <v>2891</v>
      </c>
      <c r="AT92" s="156"/>
      <c r="AU92" s="18">
        <v>6.1869999999999998E-3</v>
      </c>
      <c r="AV92" s="16">
        <v>7.3282E-3</v>
      </c>
      <c r="AW92" s="16">
        <v>2.3575785912743502E-3</v>
      </c>
      <c r="AX92" s="16">
        <v>1.38E-2</v>
      </c>
      <c r="AY92" s="16">
        <v>1.26E-2</v>
      </c>
      <c r="AZ92" s="16">
        <v>1.0999999999999999E-2</v>
      </c>
      <c r="BA92" s="16">
        <v>1.09E-2</v>
      </c>
      <c r="BB92" s="68">
        <v>-7.53</v>
      </c>
      <c r="BC92" s="16">
        <f t="shared" si="54"/>
        <v>9.6333371576843903E-3</v>
      </c>
      <c r="BD92" s="67">
        <v>-7.39</v>
      </c>
      <c r="BE92" s="16">
        <f t="shared" si="82"/>
        <v>1.3297707028081841E-2</v>
      </c>
      <c r="BF92" s="16">
        <v>6.9800000000000001E-3</v>
      </c>
      <c r="BG92" s="16">
        <v>1.2999999999999999E-2</v>
      </c>
      <c r="BH92" s="16">
        <v>7.8300000000000002E-3</v>
      </c>
      <c r="BI92" s="68">
        <v>3.6100000000000002E-7</v>
      </c>
      <c r="BJ92" s="94">
        <f t="shared" si="83"/>
        <v>0.11783762</v>
      </c>
      <c r="BK92" s="68">
        <v>3.5470599999999999E-8</v>
      </c>
      <c r="BL92" s="16">
        <f t="shared" si="84"/>
        <v>1.1578313251999999E-2</v>
      </c>
      <c r="BM92" s="16">
        <f t="shared" si="85"/>
        <v>1.7452125430645758E-2</v>
      </c>
      <c r="BN92" s="114">
        <f t="shared" si="86"/>
        <v>1.075413316516844E-2</v>
      </c>
      <c r="BO92" s="16">
        <f t="shared" si="87"/>
        <v>1.095E-2</v>
      </c>
      <c r="BP92" s="114" t="s">
        <v>2891</v>
      </c>
      <c r="BQ92" s="98"/>
      <c r="BR92" s="18">
        <f t="shared" si="55"/>
        <v>-5.2831622767004758</v>
      </c>
      <c r="BS92" s="114">
        <f t="shared" si="56"/>
        <v>-6.258382925985706</v>
      </c>
      <c r="BT92" s="114">
        <f t="shared" si="57"/>
        <v>-4.4800000000000004</v>
      </c>
      <c r="BU92" s="114">
        <f t="shared" si="58"/>
        <v>-5.18</v>
      </c>
      <c r="BV92" s="114">
        <f t="shared" si="59"/>
        <v>-4.0999999999999996</v>
      </c>
      <c r="BW92" s="114">
        <f t="shared" si="60"/>
        <v>-4.41</v>
      </c>
      <c r="BX92" s="114" t="str">
        <f t="shared" si="61"/>
        <v>N/A</v>
      </c>
      <c r="BY92" s="114">
        <f t="shared" si="62"/>
        <v>-4.4142618618553477</v>
      </c>
      <c r="BZ92" s="114">
        <f t="shared" si="63"/>
        <v>-4.8751152949345045</v>
      </c>
      <c r="CA92" s="114">
        <f t="shared" si="64"/>
        <v>-4.4800000000000004</v>
      </c>
      <c r="CB92" s="98" t="str">
        <f t="shared" si="65"/>
        <v>---</v>
      </c>
      <c r="CC92" s="18">
        <f t="shared" si="66"/>
        <v>-2.2085198839799993</v>
      </c>
      <c r="CD92" s="114">
        <f t="shared" si="67"/>
        <v>-2.135002686486617</v>
      </c>
      <c r="CE92" s="114">
        <f t="shared" si="68"/>
        <v>-2.6275338208863421</v>
      </c>
      <c r="CF92" s="114">
        <f t="shared" si="69"/>
        <v>-1.8601209135987635</v>
      </c>
      <c r="CG92" s="114">
        <f t="shared" si="70"/>
        <v>-1.8996294548824371</v>
      </c>
      <c r="CH92" s="114">
        <f t="shared" si="71"/>
        <v>-1.9586073148417751</v>
      </c>
      <c r="CI92" s="114">
        <f t="shared" si="72"/>
        <v>-1.9625735020593764</v>
      </c>
      <c r="CJ92" s="114">
        <f t="shared" si="73"/>
        <v>-2.0162232395519486</v>
      </c>
      <c r="CK92" s="114">
        <f t="shared" si="74"/>
        <v>-1.8762232395519478</v>
      </c>
      <c r="CL92" s="114">
        <f t="shared" si="75"/>
        <v>-2.1561445773768391</v>
      </c>
      <c r="CM92" s="114">
        <f t="shared" si="76"/>
        <v>-1.8860566476931633</v>
      </c>
      <c r="CN92" s="114">
        <f t="shared" si="77"/>
        <v>-2.1062382379420566</v>
      </c>
      <c r="CO92" s="114">
        <f t="shared" si="78"/>
        <v>-0.92871603764628963</v>
      </c>
      <c r="CP92" s="114">
        <f t="shared" si="79"/>
        <v>-1.9363547047454899</v>
      </c>
      <c r="CQ92" s="114">
        <f t="shared" si="88"/>
        <v>-1.9684245900887889</v>
      </c>
      <c r="CR92" s="114">
        <f t="shared" si="89"/>
        <v>-1.9605904084505759</v>
      </c>
      <c r="CS92" s="98" t="str">
        <f t="shared" si="80"/>
        <v>---</v>
      </c>
    </row>
    <row r="93" spans="1:97" x14ac:dyDescent="0.25">
      <c r="A93" s="15" t="s">
        <v>2419</v>
      </c>
      <c r="B93" s="8" t="s">
        <v>178</v>
      </c>
      <c r="C93" s="8">
        <v>326.42</v>
      </c>
      <c r="D93" s="27">
        <v>6.98</v>
      </c>
      <c r="E93" s="16">
        <v>7.0841134145136397</v>
      </c>
      <c r="F93" s="16">
        <v>6.9046392689999996</v>
      </c>
      <c r="G93" s="16">
        <v>6.6964444099999998</v>
      </c>
      <c r="H93" s="16">
        <v>6.3209999999999997</v>
      </c>
      <c r="I93" s="16">
        <v>6.2319000000000004</v>
      </c>
      <c r="J93" s="16">
        <v>6.77</v>
      </c>
      <c r="K93" s="16">
        <v>6.34</v>
      </c>
      <c r="L93" s="16"/>
      <c r="M93" s="39">
        <v>6.4335899999999997</v>
      </c>
      <c r="N93" s="16">
        <f t="shared" si="45"/>
        <v>6.6401874548348498</v>
      </c>
      <c r="O93" s="16">
        <f t="shared" si="81"/>
        <v>6.6926394824591275</v>
      </c>
      <c r="P93" s="16">
        <f t="shared" si="46"/>
        <v>6.6964444099999998</v>
      </c>
      <c r="Q93" s="114" t="s">
        <v>2891</v>
      </c>
      <c r="R93" s="114"/>
      <c r="S93" s="18">
        <v>134.6</v>
      </c>
      <c r="T93" s="16">
        <v>87.34</v>
      </c>
      <c r="U93" s="16">
        <v>137.55000000000001</v>
      </c>
      <c r="V93" s="16">
        <v>66.47</v>
      </c>
      <c r="W93" s="16">
        <v>85.67</v>
      </c>
      <c r="X93" s="16">
        <v>96.8</v>
      </c>
      <c r="Y93" s="16">
        <v>109</v>
      </c>
      <c r="Z93" s="16"/>
      <c r="AA93" s="39">
        <v>100.622</v>
      </c>
      <c r="AB93" s="16">
        <f t="shared" si="47"/>
        <v>102.2565</v>
      </c>
      <c r="AC93" s="114">
        <f t="shared" si="48"/>
        <v>99.717414861896543</v>
      </c>
      <c r="AD93" s="16">
        <f t="shared" si="49"/>
        <v>98.710999999999999</v>
      </c>
      <c r="AE93" s="16" t="s">
        <v>2891</v>
      </c>
      <c r="AF93" s="40"/>
      <c r="AG93" s="19">
        <f t="shared" si="50"/>
        <v>87.34</v>
      </c>
      <c r="AH93" s="18">
        <v>7.0500000000000003E-6</v>
      </c>
      <c r="AI93" s="34">
        <v>3.97028791726743E-7</v>
      </c>
      <c r="AJ93" s="16">
        <v>2.1379620895022286E-5</v>
      </c>
      <c r="AK93" s="16">
        <v>6.6069344800759593E-6</v>
      </c>
      <c r="AL93" s="16">
        <v>2.8840315031266029E-5</v>
      </c>
      <c r="AM93" s="16">
        <v>5.370317963702527E-5</v>
      </c>
      <c r="AN93" s="94"/>
      <c r="AO93" s="34">
        <v>2.2659100000000001E-5</v>
      </c>
      <c r="AP93" s="94">
        <f t="shared" si="51"/>
        <v>2.0090882690730898E-5</v>
      </c>
      <c r="AQ93" s="114">
        <f t="shared" si="52"/>
        <v>1.0479051334540745E-5</v>
      </c>
      <c r="AR93" s="94">
        <f t="shared" si="53"/>
        <v>2.1379620895022286E-5</v>
      </c>
      <c r="AS93" s="114" t="s">
        <v>2891</v>
      </c>
      <c r="AT93" s="156"/>
      <c r="AU93" s="18">
        <v>8.09E-3</v>
      </c>
      <c r="AV93" s="16">
        <v>7.3282E-3</v>
      </c>
      <c r="AW93" s="16">
        <v>3.08756968555036E-3</v>
      </c>
      <c r="AX93" s="16">
        <v>1.9400000000000001E-2</v>
      </c>
      <c r="AY93" s="16">
        <v>1.26E-2</v>
      </c>
      <c r="AZ93" s="16">
        <v>1.6199999999999999E-2</v>
      </c>
      <c r="BA93" s="16">
        <v>6.5799999999999999E-3</v>
      </c>
      <c r="BB93" s="68">
        <v>-7.53</v>
      </c>
      <c r="BC93" s="16">
        <f t="shared" si="54"/>
        <v>9.6333371576843903E-3</v>
      </c>
      <c r="BD93" s="67">
        <v>-7.43</v>
      </c>
      <c r="BE93" s="16">
        <f t="shared" si="82"/>
        <v>1.2127652948189904E-2</v>
      </c>
      <c r="BF93" s="16">
        <v>7.1399999999999996E-3</v>
      </c>
      <c r="BG93" s="16">
        <v>1.3299999999999999E-2</v>
      </c>
      <c r="BH93" s="16">
        <v>7.8300000000000002E-3</v>
      </c>
      <c r="BI93" s="68">
        <v>8.65E-8</v>
      </c>
      <c r="BJ93" s="94">
        <f t="shared" si="83"/>
        <v>2.8235329999999999E-2</v>
      </c>
      <c r="BK93" s="68">
        <v>3.3316499999999999E-8</v>
      </c>
      <c r="BL93" s="16">
        <f t="shared" si="84"/>
        <v>1.087517193E-2</v>
      </c>
      <c r="BM93" s="16">
        <f t="shared" si="85"/>
        <v>1.1601947265816048E-2</v>
      </c>
      <c r="BN93" s="114">
        <f t="shared" si="86"/>
        <v>1.0173474014531383E-2</v>
      </c>
      <c r="BO93" s="16">
        <f t="shared" si="87"/>
        <v>1.0254254543842194E-2</v>
      </c>
      <c r="BP93" s="114" t="s">
        <v>2891</v>
      </c>
      <c r="BQ93" s="98"/>
      <c r="BR93" s="18">
        <f t="shared" si="55"/>
        <v>-5.1518108830086016</v>
      </c>
      <c r="BS93" s="114">
        <f t="shared" si="56"/>
        <v>-6.4011779979354939</v>
      </c>
      <c r="BT93" s="114">
        <f t="shared" si="57"/>
        <v>-4.6700000000000008</v>
      </c>
      <c r="BU93" s="114">
        <f t="shared" si="58"/>
        <v>-5.18</v>
      </c>
      <c r="BV93" s="114">
        <f t="shared" si="59"/>
        <v>-4.54</v>
      </c>
      <c r="BW93" s="114">
        <f t="shared" si="60"/>
        <v>-4.2700000000000005</v>
      </c>
      <c r="BX93" s="114" t="str">
        <f t="shared" si="61"/>
        <v>N/A</v>
      </c>
      <c r="BY93" s="114">
        <f t="shared" si="62"/>
        <v>-4.6447573439340522</v>
      </c>
      <c r="BZ93" s="114">
        <f t="shared" si="63"/>
        <v>-4.9796780321254497</v>
      </c>
      <c r="CA93" s="114">
        <f t="shared" si="64"/>
        <v>-4.6700000000000008</v>
      </c>
      <c r="CB93" s="98" t="str">
        <f t="shared" si="65"/>
        <v>---</v>
      </c>
      <c r="CC93" s="18">
        <f t="shared" si="66"/>
        <v>-2.0920514783877278</v>
      </c>
      <c r="CD93" s="114">
        <f t="shared" si="67"/>
        <v>-2.135002686486617</v>
      </c>
      <c r="CE93" s="114">
        <f t="shared" si="68"/>
        <v>-2.5103832317214398</v>
      </c>
      <c r="CF93" s="114">
        <f t="shared" si="69"/>
        <v>-1.712198270069774</v>
      </c>
      <c r="CG93" s="114">
        <f t="shared" si="70"/>
        <v>-1.8996294548824371</v>
      </c>
      <c r="CH93" s="114">
        <f t="shared" si="71"/>
        <v>-1.790484985457369</v>
      </c>
      <c r="CI93" s="114">
        <f t="shared" si="72"/>
        <v>-2.1817741063860443</v>
      </c>
      <c r="CJ93" s="114">
        <f t="shared" si="73"/>
        <v>-2.0162232395519486</v>
      </c>
      <c r="CK93" s="114">
        <f t="shared" si="74"/>
        <v>-1.9162232395519476</v>
      </c>
      <c r="CL93" s="114">
        <f t="shared" si="75"/>
        <v>-2.1463017882238256</v>
      </c>
      <c r="CM93" s="114">
        <f t="shared" si="76"/>
        <v>-1.8761483590329142</v>
      </c>
      <c r="CN93" s="114">
        <f t="shared" si="77"/>
        <v>-2.1062382379420566</v>
      </c>
      <c r="CO93" s="114">
        <f t="shared" si="78"/>
        <v>-1.5492071320871332</v>
      </c>
      <c r="CP93" s="114">
        <f t="shared" si="79"/>
        <v>-1.9635638683815972</v>
      </c>
      <c r="CQ93" s="114">
        <f t="shared" si="88"/>
        <v>-1.9925307198687736</v>
      </c>
      <c r="CR93" s="114">
        <f t="shared" si="89"/>
        <v>-1.9898935539667728</v>
      </c>
      <c r="CS93" s="98" t="str">
        <f t="shared" si="80"/>
        <v>---</v>
      </c>
    </row>
    <row r="94" spans="1:97" x14ac:dyDescent="0.25">
      <c r="A94" s="15" t="s">
        <v>2420</v>
      </c>
      <c r="B94" s="8" t="s">
        <v>180</v>
      </c>
      <c r="C94" s="8">
        <v>326.42</v>
      </c>
      <c r="D94" s="27">
        <v>6.98</v>
      </c>
      <c r="E94" s="16">
        <v>7.0405455915461301</v>
      </c>
      <c r="F94" s="16">
        <v>6.9046392689999996</v>
      </c>
      <c r="G94" s="16">
        <v>6.6964444099999998</v>
      </c>
      <c r="H94" s="16">
        <v>6.3209999999999997</v>
      </c>
      <c r="I94" s="16">
        <v>6.3353000000000002</v>
      </c>
      <c r="J94" s="16">
        <v>6.77</v>
      </c>
      <c r="K94" s="16">
        <v>6.64</v>
      </c>
      <c r="L94" s="16"/>
      <c r="M94" s="39">
        <v>6.6588500000000002</v>
      </c>
      <c r="N94" s="16">
        <f t="shared" si="45"/>
        <v>6.705197696727347</v>
      </c>
      <c r="O94" s="16">
        <f t="shared" si="81"/>
        <v>6.7209758698136959</v>
      </c>
      <c r="P94" s="16">
        <f t="shared" si="46"/>
        <v>6.6964444099999998</v>
      </c>
      <c r="Q94" s="114" t="s">
        <v>2891</v>
      </c>
      <c r="R94" s="114"/>
      <c r="S94" s="18">
        <v>134.6</v>
      </c>
      <c r="T94" s="16">
        <v>73.13</v>
      </c>
      <c r="U94" s="16">
        <v>137.55000000000001</v>
      </c>
      <c r="V94" s="16">
        <v>67.650000000000006</v>
      </c>
      <c r="W94" s="16">
        <v>96</v>
      </c>
      <c r="X94" s="16">
        <v>106</v>
      </c>
      <c r="Y94" s="16">
        <v>107</v>
      </c>
      <c r="Z94" s="16"/>
      <c r="AA94" s="39">
        <v>95.257300000000001</v>
      </c>
      <c r="AB94" s="16">
        <f t="shared" si="47"/>
        <v>102.14841249999999</v>
      </c>
      <c r="AC94" s="114">
        <f t="shared" si="48"/>
        <v>99.361015520669071</v>
      </c>
      <c r="AD94" s="16">
        <f t="shared" si="49"/>
        <v>101</v>
      </c>
      <c r="AE94" s="16" t="s">
        <v>2891</v>
      </c>
      <c r="AF94" s="40"/>
      <c r="AG94" s="19">
        <f t="shared" si="50"/>
        <v>73.13</v>
      </c>
      <c r="AH94" s="18">
        <v>9.8099999999999992E-6</v>
      </c>
      <c r="AI94" s="34">
        <v>1.50701444179134E-6</v>
      </c>
      <c r="AJ94" s="16">
        <v>1.2882495516931347E-5</v>
      </c>
      <c r="AK94" s="16">
        <v>6.6069344800759593E-6</v>
      </c>
      <c r="AL94" s="16">
        <v>4.3651583224016507E-6</v>
      </c>
      <c r="AM94" s="16">
        <v>1.2302687708123802E-5</v>
      </c>
      <c r="AN94" s="94"/>
      <c r="AO94" s="34">
        <v>1.4970999999999999E-5</v>
      </c>
      <c r="AP94" s="94">
        <f t="shared" si="51"/>
        <v>8.9207557813320147E-6</v>
      </c>
      <c r="AQ94" s="114">
        <f t="shared" si="52"/>
        <v>7.2087914519854677E-6</v>
      </c>
      <c r="AR94" s="94">
        <f t="shared" si="53"/>
        <v>9.8099999999999992E-6</v>
      </c>
      <c r="AS94" s="114" t="s">
        <v>2891</v>
      </c>
      <c r="AT94" s="156"/>
      <c r="AU94" s="18">
        <v>1.093E-2</v>
      </c>
      <c r="AV94" s="16">
        <v>7.3282E-3</v>
      </c>
      <c r="AW94" s="16">
        <v>6.2985750478999E-3</v>
      </c>
      <c r="AX94" s="16">
        <v>1.4500000000000001E-2</v>
      </c>
      <c r="AY94" s="16">
        <v>1.26E-2</v>
      </c>
      <c r="AZ94" s="16">
        <v>1.0999999999999999E-2</v>
      </c>
      <c r="BA94" s="16">
        <v>1.32E-2</v>
      </c>
      <c r="BB94" s="68">
        <v>-7.53</v>
      </c>
      <c r="BC94" s="16">
        <f t="shared" si="54"/>
        <v>9.6333371576843903E-3</v>
      </c>
      <c r="BD94" s="67">
        <v>-7.67</v>
      </c>
      <c r="BE94" s="16">
        <f t="shared" si="82"/>
        <v>6.9787358525531763E-3</v>
      </c>
      <c r="BF94" s="16">
        <v>8.0099999999999998E-3</v>
      </c>
      <c r="BG94" s="16">
        <v>8.0099999999999998E-3</v>
      </c>
      <c r="BH94" s="16">
        <v>7.8300000000000002E-3</v>
      </c>
      <c r="BI94" s="68">
        <v>1.9600000000000001E-7</v>
      </c>
      <c r="BJ94" s="94">
        <f t="shared" si="83"/>
        <v>6.3978320000000005E-2</v>
      </c>
      <c r="BK94" s="68">
        <v>2.2701599999999999E-8</v>
      </c>
      <c r="BL94" s="16">
        <f t="shared" si="84"/>
        <v>7.4102562719999994E-3</v>
      </c>
      <c r="BM94" s="16">
        <f t="shared" si="85"/>
        <v>1.3407673166438394E-2</v>
      </c>
      <c r="BN94" s="114">
        <f t="shared" si="86"/>
        <v>1.0559507569951193E-2</v>
      </c>
      <c r="BO94" s="16">
        <f t="shared" si="87"/>
        <v>8.8216685788421942E-3</v>
      </c>
      <c r="BP94" s="114" t="s">
        <v>2891</v>
      </c>
      <c r="BQ94" s="98"/>
      <c r="BR94" s="18">
        <f t="shared" si="55"/>
        <v>-5.0083309926200519</v>
      </c>
      <c r="BS94" s="114">
        <f t="shared" si="56"/>
        <v>-5.8218825858006733</v>
      </c>
      <c r="BT94" s="114">
        <f t="shared" si="57"/>
        <v>-4.8899999999999997</v>
      </c>
      <c r="BU94" s="114">
        <f t="shared" si="58"/>
        <v>-5.18</v>
      </c>
      <c r="BV94" s="114">
        <f t="shared" si="59"/>
        <v>-5.3600000000000012</v>
      </c>
      <c r="BW94" s="114">
        <f t="shared" si="60"/>
        <v>-4.91</v>
      </c>
      <c r="BX94" s="114" t="str">
        <f t="shared" si="61"/>
        <v>N/A</v>
      </c>
      <c r="BY94" s="114">
        <f t="shared" si="62"/>
        <v>-4.8247491896384407</v>
      </c>
      <c r="BZ94" s="114">
        <f t="shared" si="63"/>
        <v>-5.1421375382941665</v>
      </c>
      <c r="CA94" s="114">
        <f t="shared" si="64"/>
        <v>-5.0083309926200519</v>
      </c>
      <c r="CB94" s="98" t="str">
        <f t="shared" si="65"/>
        <v>---</v>
      </c>
      <c r="CC94" s="18">
        <f t="shared" si="66"/>
        <v>-1.9613798380502971</v>
      </c>
      <c r="CD94" s="114">
        <f t="shared" si="67"/>
        <v>-2.135002686486617</v>
      </c>
      <c r="CE94" s="114">
        <f t="shared" si="68"/>
        <v>-2.2007576916307214</v>
      </c>
      <c r="CF94" s="114">
        <f t="shared" si="69"/>
        <v>-1.8386319977650252</v>
      </c>
      <c r="CG94" s="114">
        <f t="shared" si="70"/>
        <v>-1.8996294548824371</v>
      </c>
      <c r="CH94" s="114">
        <f t="shared" si="71"/>
        <v>-1.9586073148417751</v>
      </c>
      <c r="CI94" s="114">
        <f t="shared" si="72"/>
        <v>-1.8794260687941502</v>
      </c>
      <c r="CJ94" s="114">
        <f t="shared" si="73"/>
        <v>-2.0162232395519486</v>
      </c>
      <c r="CK94" s="114">
        <f t="shared" si="74"/>
        <v>-2.1562232395519483</v>
      </c>
      <c r="CL94" s="114">
        <f t="shared" si="75"/>
        <v>-2.0963674839157624</v>
      </c>
      <c r="CM94" s="114">
        <f t="shared" si="76"/>
        <v>-2.0963674839157624</v>
      </c>
      <c r="CN94" s="114">
        <f t="shared" si="77"/>
        <v>-2.1062382379420566</v>
      </c>
      <c r="CO94" s="114">
        <f t="shared" si="78"/>
        <v>-1.1939671681954716</v>
      </c>
      <c r="CP94" s="114">
        <f t="shared" si="79"/>
        <v>-2.1301667723727746</v>
      </c>
      <c r="CQ94" s="114">
        <f t="shared" si="88"/>
        <v>-1.9763563341354822</v>
      </c>
      <c r="CR94" s="114">
        <f t="shared" si="89"/>
        <v>-2.0562953617338557</v>
      </c>
      <c r="CS94" s="98" t="str">
        <f t="shared" si="80"/>
        <v>---</v>
      </c>
    </row>
    <row r="95" spans="1:97" x14ac:dyDescent="0.25">
      <c r="A95" s="15" t="s">
        <v>2421</v>
      </c>
      <c r="B95" s="8" t="s">
        <v>182</v>
      </c>
      <c r="C95" s="8">
        <v>326.42</v>
      </c>
      <c r="D95" s="27">
        <v>6.98</v>
      </c>
      <c r="E95" s="16">
        <v>7.0220346132608702</v>
      </c>
      <c r="F95" s="16">
        <v>6.9046392689999996</v>
      </c>
      <c r="G95" s="16">
        <v>6.6964444099999998</v>
      </c>
      <c r="H95" s="16">
        <v>6.3209999999999997</v>
      </c>
      <c r="I95" s="16">
        <v>6.3177000000000003</v>
      </c>
      <c r="J95" s="16">
        <v>6.77</v>
      </c>
      <c r="K95" s="16">
        <v>6.33</v>
      </c>
      <c r="L95" s="16"/>
      <c r="M95" s="39">
        <v>6.6257299999999999</v>
      </c>
      <c r="N95" s="16">
        <f t="shared" si="45"/>
        <v>6.6630609213623186</v>
      </c>
      <c r="O95" s="16">
        <f t="shared" si="81"/>
        <v>6.6945421309248108</v>
      </c>
      <c r="P95" s="16">
        <f t="shared" si="46"/>
        <v>6.6964444099999998</v>
      </c>
      <c r="Q95" s="114" t="s">
        <v>2891</v>
      </c>
      <c r="R95" s="114"/>
      <c r="S95" s="18">
        <v>134.6</v>
      </c>
      <c r="T95" s="16">
        <v>77.19</v>
      </c>
      <c r="U95" s="16">
        <v>137.55000000000001</v>
      </c>
      <c r="V95" s="16">
        <v>72.38</v>
      </c>
      <c r="W95" s="16">
        <v>96</v>
      </c>
      <c r="X95" s="16">
        <v>102</v>
      </c>
      <c r="Y95" s="16">
        <v>107</v>
      </c>
      <c r="Z95" s="16"/>
      <c r="AA95" s="39">
        <v>94.107500000000002</v>
      </c>
      <c r="AB95" s="16">
        <f t="shared" si="47"/>
        <v>102.6034375</v>
      </c>
      <c r="AC95" s="114">
        <f t="shared" si="48"/>
        <v>100.24681577546824</v>
      </c>
      <c r="AD95" s="16">
        <f t="shared" si="49"/>
        <v>99</v>
      </c>
      <c r="AE95" s="16" t="s">
        <v>2891</v>
      </c>
      <c r="AF95" s="40"/>
      <c r="AG95" s="19">
        <f t="shared" si="50"/>
        <v>77.19</v>
      </c>
      <c r="AH95" s="18">
        <v>8.9299999999999992E-6</v>
      </c>
      <c r="AI95" s="34">
        <v>1.04266336335356E-6</v>
      </c>
      <c r="AJ95" s="16">
        <v>2.0417379446695267E-5</v>
      </c>
      <c r="AK95" s="16">
        <v>6.6069344800759593E-6</v>
      </c>
      <c r="AL95" s="16">
        <v>1.5848931924611131E-5</v>
      </c>
      <c r="AM95" s="16">
        <v>1.5488166189124811E-5</v>
      </c>
      <c r="AN95" s="94"/>
      <c r="AO95" s="34">
        <v>1.4387599999999999E-5</v>
      </c>
      <c r="AP95" s="94">
        <f t="shared" si="51"/>
        <v>1.1817382200551532E-5</v>
      </c>
      <c r="AQ95" s="114">
        <f t="shared" si="52"/>
        <v>8.9036715855545014E-6</v>
      </c>
      <c r="AR95" s="94">
        <f t="shared" si="53"/>
        <v>1.4387599999999999E-5</v>
      </c>
      <c r="AS95" s="114" t="s">
        <v>2891</v>
      </c>
      <c r="AT95" s="156"/>
      <c r="AU95" s="18">
        <v>1.0030000000000001E-2</v>
      </c>
      <c r="AV95" s="16">
        <v>7.3282E-3</v>
      </c>
      <c r="AW95" s="16">
        <v>5.4495971303443001E-3</v>
      </c>
      <c r="AX95" s="16">
        <v>1.7000000000000001E-2</v>
      </c>
      <c r="AY95" s="16">
        <v>1.26E-2</v>
      </c>
      <c r="AZ95" s="16">
        <v>1.15E-2</v>
      </c>
      <c r="BA95" s="16">
        <v>1.49E-2</v>
      </c>
      <c r="BB95" s="68">
        <v>-7.53</v>
      </c>
      <c r="BC95" s="16">
        <f t="shared" si="54"/>
        <v>9.6333371576843903E-3</v>
      </c>
      <c r="BD95" s="67">
        <v>-7.67</v>
      </c>
      <c r="BE95" s="16">
        <f t="shared" si="82"/>
        <v>6.9787358525531763E-3</v>
      </c>
      <c r="BF95" s="16">
        <v>7.8300000000000002E-3</v>
      </c>
      <c r="BG95" s="16">
        <v>1.46E-2</v>
      </c>
      <c r="BH95" s="16">
        <v>7.8300000000000002E-3</v>
      </c>
      <c r="BI95" s="68">
        <v>1.9600000000000001E-7</v>
      </c>
      <c r="BJ95" s="94">
        <f t="shared" si="83"/>
        <v>6.3978320000000005E-2</v>
      </c>
      <c r="BK95" s="68">
        <v>3.5113599999999998E-8</v>
      </c>
      <c r="BL95" s="16">
        <f t="shared" si="84"/>
        <v>1.1461781311999999E-2</v>
      </c>
      <c r="BM95" s="16">
        <f t="shared" si="85"/>
        <v>1.4365712246612991E-2</v>
      </c>
      <c r="BN95" s="114">
        <f t="shared" si="86"/>
        <v>1.1428935735797086E-2</v>
      </c>
      <c r="BO95" s="16">
        <f t="shared" si="87"/>
        <v>1.0745890656E-2</v>
      </c>
      <c r="BP95" s="114" t="s">
        <v>2891</v>
      </c>
      <c r="BQ95" s="98"/>
      <c r="BR95" s="18">
        <f t="shared" si="55"/>
        <v>-5.0491485411114532</v>
      </c>
      <c r="BS95" s="114">
        <f t="shared" si="56"/>
        <v>-5.9818558862393907</v>
      </c>
      <c r="BT95" s="114">
        <f t="shared" si="57"/>
        <v>-4.6900000000000004</v>
      </c>
      <c r="BU95" s="114">
        <f t="shared" si="58"/>
        <v>-5.18</v>
      </c>
      <c r="BV95" s="114">
        <f t="shared" si="59"/>
        <v>-4.8</v>
      </c>
      <c r="BW95" s="114">
        <f t="shared" si="60"/>
        <v>-4.8100000000000005</v>
      </c>
      <c r="BX95" s="114" t="str">
        <f t="shared" si="61"/>
        <v>N/A</v>
      </c>
      <c r="BY95" s="114">
        <f t="shared" si="62"/>
        <v>-4.8420116448184674</v>
      </c>
      <c r="BZ95" s="114">
        <f t="shared" si="63"/>
        <v>-5.0504308674527598</v>
      </c>
      <c r="CA95" s="114">
        <f t="shared" si="64"/>
        <v>-4.8420116448184674</v>
      </c>
      <c r="CB95" s="98" t="str">
        <f t="shared" si="65"/>
        <v>---</v>
      </c>
      <c r="CC95" s="18">
        <f t="shared" si="66"/>
        <v>-1.9986990669795819</v>
      </c>
      <c r="CD95" s="114">
        <f t="shared" si="67"/>
        <v>-2.135002686486617</v>
      </c>
      <c r="CE95" s="114">
        <f t="shared" si="68"/>
        <v>-2.2636356024087663</v>
      </c>
      <c r="CF95" s="114">
        <f t="shared" si="69"/>
        <v>-1.7695510786217261</v>
      </c>
      <c r="CG95" s="114">
        <f t="shared" si="70"/>
        <v>-1.8996294548824371</v>
      </c>
      <c r="CH95" s="114">
        <f t="shared" si="71"/>
        <v>-1.9393021596463884</v>
      </c>
      <c r="CI95" s="114">
        <f t="shared" si="72"/>
        <v>-1.826813731587726</v>
      </c>
      <c r="CJ95" s="114">
        <f t="shared" si="73"/>
        <v>-2.0162232395519486</v>
      </c>
      <c r="CK95" s="114">
        <f t="shared" si="74"/>
        <v>-2.1562232395519483</v>
      </c>
      <c r="CL95" s="114">
        <f t="shared" si="75"/>
        <v>-2.1062382379420566</v>
      </c>
      <c r="CM95" s="114">
        <f t="shared" si="76"/>
        <v>-1.8356471442155629</v>
      </c>
      <c r="CN95" s="114">
        <f t="shared" si="77"/>
        <v>-2.1062382379420566</v>
      </c>
      <c r="CO95" s="114">
        <f t="shared" si="78"/>
        <v>-1.1939671681954716</v>
      </c>
      <c r="CP95" s="114">
        <f t="shared" si="79"/>
        <v>-1.9407478820323176</v>
      </c>
      <c r="CQ95" s="114">
        <f t="shared" si="88"/>
        <v>-1.9419942092889007</v>
      </c>
      <c r="CR95" s="114">
        <f t="shared" si="89"/>
        <v>-1.9697234745059498</v>
      </c>
      <c r="CS95" s="98" t="str">
        <f t="shared" si="80"/>
        <v>---</v>
      </c>
    </row>
    <row r="96" spans="1:97" x14ac:dyDescent="0.25">
      <c r="A96" s="15" t="s">
        <v>2422</v>
      </c>
      <c r="B96" s="8" t="s">
        <v>184</v>
      </c>
      <c r="C96" s="8">
        <v>326.42</v>
      </c>
      <c r="D96" s="27">
        <v>6.98</v>
      </c>
      <c r="E96" s="16">
        <v>7.0083793824875302</v>
      </c>
      <c r="F96" s="16">
        <v>6.9046392689999996</v>
      </c>
      <c r="G96" s="16">
        <v>6.6964444099999998</v>
      </c>
      <c r="H96" s="16">
        <v>6.3209999999999997</v>
      </c>
      <c r="I96" s="16">
        <v>6.2107999999999999</v>
      </c>
      <c r="J96" s="16">
        <v>6.77</v>
      </c>
      <c r="K96" s="16">
        <v>6.64</v>
      </c>
      <c r="L96" s="16">
        <v>5.81</v>
      </c>
      <c r="M96" s="39">
        <v>6.5480400000000003</v>
      </c>
      <c r="N96" s="16">
        <f t="shared" si="45"/>
        <v>6.5889303061487521</v>
      </c>
      <c r="O96" s="16">
        <f t="shared" si="81"/>
        <v>6.706672198141721</v>
      </c>
      <c r="P96" s="16">
        <f t="shared" si="46"/>
        <v>6.6682222049999993</v>
      </c>
      <c r="Q96" s="114" t="s">
        <v>2891</v>
      </c>
      <c r="R96" s="114"/>
      <c r="S96" s="18">
        <v>134.6</v>
      </c>
      <c r="T96" s="16">
        <v>79.72</v>
      </c>
      <c r="U96" s="16">
        <v>137.55000000000001</v>
      </c>
      <c r="V96" s="16">
        <v>65.37</v>
      </c>
      <c r="W96" s="16">
        <v>96</v>
      </c>
      <c r="X96" s="16">
        <v>106</v>
      </c>
      <c r="Y96" s="16">
        <v>107</v>
      </c>
      <c r="Z96" s="16"/>
      <c r="AA96" s="39">
        <v>94.4559</v>
      </c>
      <c r="AB96" s="16">
        <f t="shared" si="47"/>
        <v>102.58698750000001</v>
      </c>
      <c r="AC96" s="114">
        <f t="shared" si="48"/>
        <v>99.903378316310651</v>
      </c>
      <c r="AD96" s="16">
        <f t="shared" si="49"/>
        <v>101</v>
      </c>
      <c r="AE96" s="16" t="s">
        <v>2891</v>
      </c>
      <c r="AF96" s="40"/>
      <c r="AG96" s="19">
        <f t="shared" si="50"/>
        <v>79.72</v>
      </c>
      <c r="AH96" s="18">
        <v>8.4200000000000007E-6</v>
      </c>
      <c r="AI96" s="34">
        <v>1.2035592650349699E-6</v>
      </c>
      <c r="AJ96" s="16">
        <v>1.6595869074375568E-5</v>
      </c>
      <c r="AK96" s="16">
        <v>6.6069344800759593E-6</v>
      </c>
      <c r="AL96" s="16">
        <v>1.7378008287493744E-5</v>
      </c>
      <c r="AM96" s="16">
        <v>5.8884365535558799E-6</v>
      </c>
      <c r="AN96" s="94"/>
      <c r="AO96" s="34">
        <v>1.52424E-5</v>
      </c>
      <c r="AP96" s="94">
        <f t="shared" si="51"/>
        <v>1.0190743951505159E-5</v>
      </c>
      <c r="AQ96" s="114">
        <f t="shared" si="52"/>
        <v>7.7850578950168234E-6</v>
      </c>
      <c r="AR96" s="94">
        <f t="shared" si="53"/>
        <v>8.4200000000000007E-6</v>
      </c>
      <c r="AS96" s="114" t="s">
        <v>2891</v>
      </c>
      <c r="AT96" s="156"/>
      <c r="AU96" s="18">
        <v>1.4449999999999999E-2</v>
      </c>
      <c r="AV96" s="16">
        <v>7.3282E-3</v>
      </c>
      <c r="AW96" s="16">
        <v>6.5759867962060497E-3</v>
      </c>
      <c r="AX96" s="16">
        <v>5.7800000000000004E-3</v>
      </c>
      <c r="AY96" s="16">
        <v>1.26E-2</v>
      </c>
      <c r="AZ96" s="16">
        <v>1.9699999999999999E-2</v>
      </c>
      <c r="BA96" s="16">
        <v>1.61E-2</v>
      </c>
      <c r="BB96" s="68">
        <v>-7.53</v>
      </c>
      <c r="BC96" s="16">
        <f t="shared" si="54"/>
        <v>9.6333371576843903E-3</v>
      </c>
      <c r="BD96" s="67">
        <v>-7.51</v>
      </c>
      <c r="BE96" s="16">
        <f t="shared" si="82"/>
        <v>1.0087342350810833E-2</v>
      </c>
      <c r="BF96" s="16">
        <v>7.8300000000000002E-3</v>
      </c>
      <c r="BG96" s="16">
        <v>8.0099999999999998E-3</v>
      </c>
      <c r="BH96" s="16">
        <v>7.8300000000000002E-3</v>
      </c>
      <c r="BI96" s="68">
        <v>1.8300000000000001E-7</v>
      </c>
      <c r="BJ96" s="94">
        <f t="shared" si="83"/>
        <v>5.9734860000000001E-2</v>
      </c>
      <c r="BK96" s="68">
        <v>5.2030200000000001E-8</v>
      </c>
      <c r="BL96" s="16">
        <f t="shared" si="84"/>
        <v>1.6983697884000001E-2</v>
      </c>
      <c r="BM96" s="16">
        <f t="shared" si="85"/>
        <v>1.4474530299192949E-2</v>
      </c>
      <c r="BN96" s="114">
        <f t="shared" si="86"/>
        <v>1.1578983795156369E-2</v>
      </c>
      <c r="BO96" s="16">
        <f t="shared" si="87"/>
        <v>9.8603397542476115E-3</v>
      </c>
      <c r="BP96" s="114" t="s">
        <v>2891</v>
      </c>
      <c r="BQ96" s="98"/>
      <c r="BR96" s="18">
        <f t="shared" si="55"/>
        <v>-5.0746879085003505</v>
      </c>
      <c r="BS96" s="114">
        <f t="shared" si="56"/>
        <v>-5.9195325195609936</v>
      </c>
      <c r="BT96" s="114">
        <f t="shared" si="57"/>
        <v>-4.7800000000000011</v>
      </c>
      <c r="BU96" s="114">
        <f t="shared" si="58"/>
        <v>-5.18</v>
      </c>
      <c r="BV96" s="114">
        <f t="shared" si="59"/>
        <v>-4.7600000000000007</v>
      </c>
      <c r="BW96" s="114">
        <f t="shared" si="60"/>
        <v>-5.23</v>
      </c>
      <c r="BX96" s="114" t="str">
        <f t="shared" si="61"/>
        <v>N/A</v>
      </c>
      <c r="BY96" s="114">
        <f t="shared" si="62"/>
        <v>-4.8169466455493195</v>
      </c>
      <c r="BZ96" s="114">
        <f t="shared" si="63"/>
        <v>-5.1087381533729523</v>
      </c>
      <c r="CA96" s="114">
        <f t="shared" si="64"/>
        <v>-5.0746879085003505</v>
      </c>
      <c r="CB96" s="98" t="str">
        <f t="shared" si="65"/>
        <v>---</v>
      </c>
      <c r="CC96" s="18">
        <f t="shared" si="66"/>
        <v>-1.8401321529074333</v>
      </c>
      <c r="CD96" s="114">
        <f t="shared" si="67"/>
        <v>-2.135002686486617</v>
      </c>
      <c r="CE96" s="114">
        <f t="shared" si="68"/>
        <v>-2.1820390674784393</v>
      </c>
      <c r="CF96" s="114">
        <f t="shared" si="69"/>
        <v>-2.238072161579471</v>
      </c>
      <c r="CG96" s="114">
        <f t="shared" si="70"/>
        <v>-1.8996294548824371</v>
      </c>
      <c r="CH96" s="114">
        <f t="shared" si="71"/>
        <v>-1.7055337738384071</v>
      </c>
      <c r="CI96" s="114">
        <f t="shared" si="72"/>
        <v>-1.7931741239681502</v>
      </c>
      <c r="CJ96" s="114">
        <f t="shared" si="73"/>
        <v>-2.0162232395519486</v>
      </c>
      <c r="CK96" s="114">
        <f t="shared" si="74"/>
        <v>-1.9962232395519488</v>
      </c>
      <c r="CL96" s="114">
        <f t="shared" si="75"/>
        <v>-2.1062382379420566</v>
      </c>
      <c r="CM96" s="114">
        <f t="shared" si="76"/>
        <v>-2.0963674839157624</v>
      </c>
      <c r="CN96" s="114">
        <f t="shared" si="77"/>
        <v>-2.1062382379420566</v>
      </c>
      <c r="CO96" s="114">
        <f t="shared" si="78"/>
        <v>-1.2237721498215182</v>
      </c>
      <c r="CP96" s="114">
        <f t="shared" si="79"/>
        <v>-1.7699677442588431</v>
      </c>
      <c r="CQ96" s="114">
        <f t="shared" si="88"/>
        <v>-1.9363295538660779</v>
      </c>
      <c r="CR96" s="114">
        <f t="shared" si="89"/>
        <v>-2.0062232395519488</v>
      </c>
      <c r="CS96" s="98" t="str">
        <f t="shared" si="80"/>
        <v>---</v>
      </c>
    </row>
    <row r="97" spans="1:97" x14ac:dyDescent="0.25">
      <c r="A97" s="15" t="s">
        <v>2423</v>
      </c>
      <c r="B97" s="8" t="s">
        <v>186</v>
      </c>
      <c r="C97" s="8">
        <v>326.42</v>
      </c>
      <c r="D97" s="27">
        <v>6.98</v>
      </c>
      <c r="E97" s="16">
        <v>7.07609648704923</v>
      </c>
      <c r="F97" s="16">
        <v>6.9046392689999996</v>
      </c>
      <c r="G97" s="16">
        <v>6.6964444099999998</v>
      </c>
      <c r="H97" s="16">
        <v>6.3209999999999997</v>
      </c>
      <c r="I97" s="16">
        <v>6.4058000000000002</v>
      </c>
      <c r="J97" s="16">
        <v>6.77</v>
      </c>
      <c r="K97" s="16">
        <v>6.36</v>
      </c>
      <c r="L97" s="16"/>
      <c r="M97" s="39">
        <v>6.6903199999999998</v>
      </c>
      <c r="N97" s="16">
        <f t="shared" si="45"/>
        <v>6.6893666851165801</v>
      </c>
      <c r="O97" s="16">
        <f t="shared" si="81"/>
        <v>6.7175462177938581</v>
      </c>
      <c r="P97" s="16">
        <f t="shared" si="46"/>
        <v>6.6964444099999998</v>
      </c>
      <c r="Q97" s="114" t="s">
        <v>2891</v>
      </c>
      <c r="R97" s="114"/>
      <c r="S97" s="18">
        <v>134.6</v>
      </c>
      <c r="T97" s="16">
        <v>92.89</v>
      </c>
      <c r="U97" s="16">
        <v>137.55000000000001</v>
      </c>
      <c r="V97" s="16">
        <v>77.05</v>
      </c>
      <c r="W97" s="16">
        <v>96</v>
      </c>
      <c r="X97" s="16">
        <v>96.1</v>
      </c>
      <c r="Y97" s="16">
        <v>109</v>
      </c>
      <c r="Z97" s="16"/>
      <c r="AA97" s="39">
        <v>92.886600000000001</v>
      </c>
      <c r="AB97" s="16">
        <f t="shared" si="47"/>
        <v>104.50957500000001</v>
      </c>
      <c r="AC97" s="114">
        <f t="shared" si="48"/>
        <v>102.70171141014623</v>
      </c>
      <c r="AD97" s="16">
        <f t="shared" si="49"/>
        <v>96.05</v>
      </c>
      <c r="AE97" s="16" t="s">
        <v>2891</v>
      </c>
      <c r="AF97" s="40"/>
      <c r="AG97" s="19">
        <f t="shared" si="50"/>
        <v>92.89</v>
      </c>
      <c r="AH97" s="18">
        <v>6.1800000000000001E-6</v>
      </c>
      <c r="AI97" s="34">
        <v>5.1610824311093597E-7</v>
      </c>
      <c r="AJ97" s="16">
        <v>1.9498445997580432E-5</v>
      </c>
      <c r="AK97" s="16">
        <v>6.6069344800759593E-6</v>
      </c>
      <c r="AL97" s="16">
        <v>1.8197008586099817E-5</v>
      </c>
      <c r="AM97" s="16">
        <v>2.9512092266663827E-5</v>
      </c>
      <c r="AN97" s="94"/>
      <c r="AO97" s="34">
        <v>3.1712199999999998E-5</v>
      </c>
      <c r="AP97" s="94">
        <f t="shared" si="51"/>
        <v>1.6031827081932997E-5</v>
      </c>
      <c r="AQ97" s="114">
        <f t="shared" si="52"/>
        <v>9.502782868183735E-6</v>
      </c>
      <c r="AR97" s="94">
        <f t="shared" si="53"/>
        <v>1.8197008586099817E-5</v>
      </c>
      <c r="AS97" s="114" t="s">
        <v>2891</v>
      </c>
      <c r="AT97" s="156"/>
      <c r="AU97" s="18">
        <v>7.1919999999999996E-3</v>
      </c>
      <c r="AV97" s="16">
        <v>7.3282E-3</v>
      </c>
      <c r="AW97" s="16">
        <v>2.8322285650931099E-3</v>
      </c>
      <c r="AX97" s="16">
        <v>1.26E-2</v>
      </c>
      <c r="AY97" s="16">
        <v>1.26E-2</v>
      </c>
      <c r="AZ97" s="16">
        <v>3.3599999999999998E-2</v>
      </c>
      <c r="BA97" s="16">
        <v>0.17</v>
      </c>
      <c r="BB97" s="68">
        <v>-7.53</v>
      </c>
      <c r="BC97" s="16">
        <f t="shared" si="54"/>
        <v>9.6333371576843903E-3</v>
      </c>
      <c r="BD97" s="67">
        <v>-7.71</v>
      </c>
      <c r="BE97" s="16">
        <f t="shared" si="82"/>
        <v>6.3646827425302057E-3</v>
      </c>
      <c r="BF97" s="16">
        <v>6.8199999999999997E-3</v>
      </c>
      <c r="BG97" s="16">
        <v>1.24E-2</v>
      </c>
      <c r="BH97" s="16">
        <v>7.8300000000000002E-3</v>
      </c>
      <c r="BI97" s="68">
        <v>3.3599999999999999E-7</v>
      </c>
      <c r="BJ97" s="94">
        <f t="shared" si="83"/>
        <v>0.10967712</v>
      </c>
      <c r="BK97" s="68">
        <v>3.39513E-8</v>
      </c>
      <c r="BL97" s="16">
        <f t="shared" si="84"/>
        <v>1.1082383346000001E-2</v>
      </c>
      <c r="BM97" s="16">
        <f t="shared" si="85"/>
        <v>2.9282853700807694E-2</v>
      </c>
      <c r="BN97" s="114">
        <f t="shared" si="86"/>
        <v>1.350022729946593E-2</v>
      </c>
      <c r="BO97" s="16">
        <f t="shared" si="87"/>
        <v>1.0357860251842196E-2</v>
      </c>
      <c r="BP97" s="114" t="s">
        <v>2891</v>
      </c>
      <c r="BQ97" s="98"/>
      <c r="BR97" s="18">
        <f t="shared" si="55"/>
        <v>-5.2090115249111841</v>
      </c>
      <c r="BS97" s="114">
        <f t="shared" si="56"/>
        <v>-6.2872592044661761</v>
      </c>
      <c r="BT97" s="114">
        <f t="shared" si="57"/>
        <v>-4.7100000000000009</v>
      </c>
      <c r="BU97" s="114">
        <f t="shared" si="58"/>
        <v>-5.18</v>
      </c>
      <c r="BV97" s="114">
        <f t="shared" si="59"/>
        <v>-4.74</v>
      </c>
      <c r="BW97" s="114">
        <f t="shared" si="60"/>
        <v>-4.53</v>
      </c>
      <c r="BX97" s="114" t="str">
        <f t="shared" si="61"/>
        <v>N/A</v>
      </c>
      <c r="BY97" s="114">
        <f t="shared" si="62"/>
        <v>-4.498773628212021</v>
      </c>
      <c r="BZ97" s="114">
        <f t="shared" si="63"/>
        <v>-5.0221491939413401</v>
      </c>
      <c r="CA97" s="114">
        <f t="shared" si="64"/>
        <v>-4.74</v>
      </c>
      <c r="CB97" s="98" t="str">
        <f t="shared" si="65"/>
        <v>---</v>
      </c>
      <c r="CC97" s="18">
        <f t="shared" si="66"/>
        <v>-2.1431503212748275</v>
      </c>
      <c r="CD97" s="114">
        <f t="shared" si="67"/>
        <v>-2.135002686486617</v>
      </c>
      <c r="CE97" s="114">
        <f t="shared" si="68"/>
        <v>-2.5478717013519061</v>
      </c>
      <c r="CF97" s="114">
        <f t="shared" si="69"/>
        <v>-1.8996294548824371</v>
      </c>
      <c r="CG97" s="114">
        <f t="shared" si="70"/>
        <v>-1.8996294548824371</v>
      </c>
      <c r="CH97" s="114">
        <f t="shared" si="71"/>
        <v>-1.4736607226101559</v>
      </c>
      <c r="CI97" s="114">
        <f t="shared" si="72"/>
        <v>-0.769551078621726</v>
      </c>
      <c r="CJ97" s="114">
        <f t="shared" si="73"/>
        <v>-2.0162232395519486</v>
      </c>
      <c r="CK97" s="114">
        <f t="shared" si="74"/>
        <v>-2.1962232395519479</v>
      </c>
      <c r="CL97" s="114">
        <f t="shared" si="75"/>
        <v>-2.1662156253435212</v>
      </c>
      <c r="CM97" s="114">
        <f t="shared" si="76"/>
        <v>-1.9065783148377649</v>
      </c>
      <c r="CN97" s="114">
        <f t="shared" si="77"/>
        <v>-2.1062382379420566</v>
      </c>
      <c r="CO97" s="114">
        <f t="shared" si="78"/>
        <v>-0.95988396216210348</v>
      </c>
      <c r="CP97" s="114">
        <f t="shared" si="79"/>
        <v>-1.9553668314209245</v>
      </c>
      <c r="CQ97" s="114">
        <f t="shared" si="88"/>
        <v>-1.8696589193514552</v>
      </c>
      <c r="CR97" s="114">
        <f t="shared" si="89"/>
        <v>-1.9857950354864364</v>
      </c>
      <c r="CS97" s="98" t="str">
        <f t="shared" si="80"/>
        <v>---</v>
      </c>
    </row>
    <row r="98" spans="1:97" x14ac:dyDescent="0.25">
      <c r="A98" s="15" t="s">
        <v>2424</v>
      </c>
      <c r="B98" s="8" t="s">
        <v>188</v>
      </c>
      <c r="C98" s="8">
        <v>326.42</v>
      </c>
      <c r="D98" s="27">
        <v>6.98</v>
      </c>
      <c r="E98" s="16">
        <v>7.0672171280297498</v>
      </c>
      <c r="F98" s="16">
        <v>6.9046392689999996</v>
      </c>
      <c r="G98" s="16">
        <v>6.6964444099999998</v>
      </c>
      <c r="H98" s="16">
        <v>6.3209999999999997</v>
      </c>
      <c r="I98" s="16">
        <v>6.3167999999999997</v>
      </c>
      <c r="J98" s="16">
        <v>6.77</v>
      </c>
      <c r="K98" s="16">
        <v>6.33</v>
      </c>
      <c r="L98" s="16"/>
      <c r="M98" s="39">
        <v>6.61707</v>
      </c>
      <c r="N98" s="16">
        <f t="shared" si="45"/>
        <v>6.6670189785588612</v>
      </c>
      <c r="O98" s="16">
        <f t="shared" si="81"/>
        <v>6.7037949417368488</v>
      </c>
      <c r="P98" s="16">
        <f t="shared" si="46"/>
        <v>6.6964444099999998</v>
      </c>
      <c r="Q98" s="114" t="s">
        <v>2891</v>
      </c>
      <c r="R98" s="114"/>
      <c r="S98" s="18">
        <v>134.6</v>
      </c>
      <c r="T98" s="16">
        <v>82.22</v>
      </c>
      <c r="U98" s="16">
        <v>137.55000000000001</v>
      </c>
      <c r="V98" s="16">
        <v>75.58</v>
      </c>
      <c r="W98" s="16">
        <v>96</v>
      </c>
      <c r="X98" s="16">
        <v>101</v>
      </c>
      <c r="Y98" s="16">
        <v>107</v>
      </c>
      <c r="Z98" s="16"/>
      <c r="AA98" s="39">
        <v>94.104500000000002</v>
      </c>
      <c r="AB98" s="16">
        <f t="shared" si="47"/>
        <v>103.50681250000001</v>
      </c>
      <c r="AC98" s="114">
        <f t="shared" si="48"/>
        <v>101.46344382073245</v>
      </c>
      <c r="AD98" s="16">
        <f t="shared" si="49"/>
        <v>98.5</v>
      </c>
      <c r="AE98" s="16" t="s">
        <v>2891</v>
      </c>
      <c r="AF98" s="40"/>
      <c r="AG98" s="19">
        <f t="shared" si="50"/>
        <v>82.22</v>
      </c>
      <c r="AH98" s="18">
        <v>7.9500000000000001E-6</v>
      </c>
      <c r="AI98" s="34">
        <v>5.4007325487896502E-7</v>
      </c>
      <c r="AJ98" s="16">
        <v>1.9054607179632454E-5</v>
      </c>
      <c r="AK98" s="16">
        <v>6.6069344800759593E-6</v>
      </c>
      <c r="AL98" s="16">
        <v>1.1220184543019627E-5</v>
      </c>
      <c r="AM98" s="16">
        <v>2.9512092266663827E-5</v>
      </c>
      <c r="AN98" s="94"/>
      <c r="AO98" s="34">
        <v>1.95312E-5</v>
      </c>
      <c r="AP98" s="94">
        <f t="shared" si="51"/>
        <v>1.3487870246324404E-5</v>
      </c>
      <c r="AQ98" s="114">
        <f t="shared" si="52"/>
        <v>8.6058282663723443E-6</v>
      </c>
      <c r="AR98" s="94">
        <f t="shared" si="53"/>
        <v>1.1220184543019627E-5</v>
      </c>
      <c r="AS98" s="114" t="s">
        <v>2891</v>
      </c>
      <c r="AT98" s="156"/>
      <c r="AU98" s="18">
        <v>9.0170000000000007E-3</v>
      </c>
      <c r="AV98" s="16">
        <v>7.3282E-3</v>
      </c>
      <c r="AW98" s="16">
        <v>3.8787469185119698E-3</v>
      </c>
      <c r="AX98" s="16">
        <v>1.5100000000000001E-2</v>
      </c>
      <c r="AY98" s="16">
        <v>1.26E-2</v>
      </c>
      <c r="AZ98" s="16">
        <v>2.52E-2</v>
      </c>
      <c r="BA98" s="16">
        <v>7.4099999999999999E-2</v>
      </c>
      <c r="BB98" s="68">
        <v>-7.53</v>
      </c>
      <c r="BC98" s="16">
        <f t="shared" si="54"/>
        <v>9.6333371576843903E-3</v>
      </c>
      <c r="BD98" s="67">
        <v>-7.67</v>
      </c>
      <c r="BE98" s="16">
        <f t="shared" si="82"/>
        <v>6.9787358525531763E-3</v>
      </c>
      <c r="BF98" s="16">
        <v>7.1399999999999996E-3</v>
      </c>
      <c r="BG98" s="16">
        <v>1.4200000000000001E-2</v>
      </c>
      <c r="BH98" s="16">
        <v>7.8300000000000002E-3</v>
      </c>
      <c r="BI98" s="68"/>
      <c r="BJ98" s="94" t="str">
        <f t="shared" si="83"/>
        <v/>
      </c>
      <c r="BK98" s="68">
        <v>2.2701599999999999E-8</v>
      </c>
      <c r="BL98" s="16">
        <f t="shared" si="84"/>
        <v>7.4102562719999994E-3</v>
      </c>
      <c r="BM98" s="16">
        <f t="shared" si="85"/>
        <v>1.541663663082689E-2</v>
      </c>
      <c r="BN98" s="114">
        <f t="shared" si="86"/>
        <v>1.1035804805916871E-2</v>
      </c>
      <c r="BO98" s="16">
        <f t="shared" si="87"/>
        <v>9.0170000000000007E-3</v>
      </c>
      <c r="BP98" s="114" t="s">
        <v>2891</v>
      </c>
      <c r="BQ98" s="98"/>
      <c r="BR98" s="18">
        <f t="shared" si="55"/>
        <v>-5.0996328713435295</v>
      </c>
      <c r="BS98" s="114">
        <f t="shared" si="56"/>
        <v>-6.2675473290066792</v>
      </c>
      <c r="BT98" s="114">
        <f t="shared" si="57"/>
        <v>-4.7200000000000006</v>
      </c>
      <c r="BU98" s="114">
        <f t="shared" si="58"/>
        <v>-5.18</v>
      </c>
      <c r="BV98" s="114">
        <f t="shared" si="59"/>
        <v>-4.95</v>
      </c>
      <c r="BW98" s="114">
        <f t="shared" si="60"/>
        <v>-4.53</v>
      </c>
      <c r="BX98" s="114" t="str">
        <f t="shared" si="61"/>
        <v>N/A</v>
      </c>
      <c r="BY98" s="114">
        <f t="shared" si="62"/>
        <v>-4.7092710727711271</v>
      </c>
      <c r="BZ98" s="114">
        <f t="shared" si="63"/>
        <v>-5.0652073247316194</v>
      </c>
      <c r="CA98" s="114">
        <f t="shared" si="64"/>
        <v>-4.95</v>
      </c>
      <c r="CB98" s="98" t="str">
        <f t="shared" si="65"/>
        <v>---</v>
      </c>
      <c r="CC98" s="18">
        <f t="shared" si="66"/>
        <v>-2.0449379303249677</v>
      </c>
      <c r="CD98" s="114">
        <f t="shared" si="67"/>
        <v>-2.135002686486617</v>
      </c>
      <c r="CE98" s="114">
        <f t="shared" si="68"/>
        <v>-2.411308556434856</v>
      </c>
      <c r="CF98" s="114">
        <f t="shared" si="69"/>
        <v>-1.8210230527068305</v>
      </c>
      <c r="CG98" s="114">
        <f t="shared" si="70"/>
        <v>-1.8996294548824371</v>
      </c>
      <c r="CH98" s="114">
        <f t="shared" si="71"/>
        <v>-1.5985994592184558</v>
      </c>
      <c r="CI98" s="114">
        <f t="shared" si="72"/>
        <v>-1.1301817920206718</v>
      </c>
      <c r="CJ98" s="114">
        <f t="shared" si="73"/>
        <v>-2.0162232395519486</v>
      </c>
      <c r="CK98" s="114">
        <f t="shared" si="74"/>
        <v>-2.1562232395519483</v>
      </c>
      <c r="CL98" s="114">
        <f t="shared" si="75"/>
        <v>-2.1463017882238256</v>
      </c>
      <c r="CM98" s="114">
        <f t="shared" si="76"/>
        <v>-1.8477116556169435</v>
      </c>
      <c r="CN98" s="114">
        <f t="shared" si="77"/>
        <v>-2.1062382379420566</v>
      </c>
      <c r="CO98" s="114" t="str">
        <f t="shared" si="78"/>
        <v>N/A</v>
      </c>
      <c r="CP98" s="114">
        <f t="shared" si="79"/>
        <v>-2.1301667723727746</v>
      </c>
      <c r="CQ98" s="114">
        <f t="shared" si="88"/>
        <v>-1.9571959896411024</v>
      </c>
      <c r="CR98" s="114">
        <f t="shared" si="89"/>
        <v>-2.0449379303249677</v>
      </c>
      <c r="CS98" s="98" t="str">
        <f t="shared" si="80"/>
        <v>---</v>
      </c>
    </row>
    <row r="99" spans="1:97" x14ac:dyDescent="0.25">
      <c r="A99" s="15" t="s">
        <v>2425</v>
      </c>
      <c r="B99" s="8" t="s">
        <v>190</v>
      </c>
      <c r="C99" s="8">
        <v>326.42</v>
      </c>
      <c r="D99" s="27">
        <v>6.98</v>
      </c>
      <c r="E99" s="16">
        <v>6.9900899633191704</v>
      </c>
      <c r="F99" s="16">
        <v>6.9046392689999996</v>
      </c>
      <c r="G99" s="16">
        <v>6.6964444099999998</v>
      </c>
      <c r="H99" s="16">
        <v>6.3209999999999997</v>
      </c>
      <c r="I99" s="16">
        <v>6.1947999999999999</v>
      </c>
      <c r="J99" s="16">
        <v>6.78</v>
      </c>
      <c r="K99" s="16">
        <v>6.32</v>
      </c>
      <c r="L99" s="16">
        <v>5.81</v>
      </c>
      <c r="M99" s="39">
        <v>6.59375</v>
      </c>
      <c r="N99" s="16">
        <f t="shared" si="45"/>
        <v>6.559072364231918</v>
      </c>
      <c r="O99" s="16">
        <f t="shared" si="81"/>
        <v>6.687250620031028</v>
      </c>
      <c r="P99" s="16">
        <f t="shared" si="46"/>
        <v>6.6450972049999999</v>
      </c>
      <c r="Q99" s="114" t="s">
        <v>2891</v>
      </c>
      <c r="R99" s="114"/>
      <c r="S99" s="18">
        <v>134.6</v>
      </c>
      <c r="T99" s="16">
        <v>76.760000000000005</v>
      </c>
      <c r="U99" s="16">
        <v>137.55000000000001</v>
      </c>
      <c r="V99" s="16">
        <v>74.91</v>
      </c>
      <c r="W99" s="16">
        <v>96</v>
      </c>
      <c r="X99" s="16">
        <v>102</v>
      </c>
      <c r="Y99" s="16">
        <v>107</v>
      </c>
      <c r="Z99" s="16"/>
      <c r="AA99" s="39">
        <v>93.474699999999999</v>
      </c>
      <c r="AB99" s="16">
        <f t="shared" si="47"/>
        <v>102.7868375</v>
      </c>
      <c r="AC99" s="114">
        <f t="shared" si="48"/>
        <v>100.5231779640899</v>
      </c>
      <c r="AD99" s="16">
        <f t="shared" si="49"/>
        <v>99</v>
      </c>
      <c r="AE99" s="16" t="s">
        <v>2891</v>
      </c>
      <c r="AF99" s="40"/>
      <c r="AG99" s="19">
        <f t="shared" si="50"/>
        <v>76.760000000000005</v>
      </c>
      <c r="AH99" s="18">
        <v>9.02E-6</v>
      </c>
      <c r="AI99" s="34">
        <v>8.9492679458446099E-7</v>
      </c>
      <c r="AJ99" s="16">
        <v>1.9498445997580432E-5</v>
      </c>
      <c r="AK99" s="16">
        <v>6.6069344800759593E-6</v>
      </c>
      <c r="AL99" s="16">
        <v>1.6218100973589292E-5</v>
      </c>
      <c r="AM99" s="16">
        <v>5.8884365535558799E-6</v>
      </c>
      <c r="AN99" s="94"/>
      <c r="AO99" s="34">
        <v>1.4528299999999999E-5</v>
      </c>
      <c r="AP99" s="94">
        <f t="shared" si="51"/>
        <v>1.037930639991229E-5</v>
      </c>
      <c r="AQ99" s="114">
        <f t="shared" si="52"/>
        <v>7.583801868815252E-6</v>
      </c>
      <c r="AR99" s="94">
        <f t="shared" si="53"/>
        <v>9.02E-6</v>
      </c>
      <c r="AS99" s="114" t="s">
        <v>2891</v>
      </c>
      <c r="AT99" s="156"/>
      <c r="AU99" s="18">
        <v>2.6159999999999999E-2</v>
      </c>
      <c r="AV99" s="16">
        <v>7.3282E-3</v>
      </c>
      <c r="AW99" s="16">
        <v>6.1028907264771299E-3</v>
      </c>
      <c r="AX99" s="16">
        <v>2.29E-2</v>
      </c>
      <c r="AY99" s="16">
        <v>1.26E-2</v>
      </c>
      <c r="AZ99" s="16">
        <v>3.09E-2</v>
      </c>
      <c r="BA99" s="16">
        <v>9.9299999999999996E-3</v>
      </c>
      <c r="BB99" s="68">
        <v>-7.53</v>
      </c>
      <c r="BC99" s="16">
        <f t="shared" si="54"/>
        <v>9.6333371576843903E-3</v>
      </c>
      <c r="BD99" s="67">
        <v>-7.51</v>
      </c>
      <c r="BE99" s="16">
        <f t="shared" si="82"/>
        <v>1.0087342350810833E-2</v>
      </c>
      <c r="BF99" s="16">
        <v>7.8300000000000002E-3</v>
      </c>
      <c r="BG99" s="16">
        <v>1.49E-2</v>
      </c>
      <c r="BH99" s="16">
        <v>7.6499999999999997E-3</v>
      </c>
      <c r="BI99" s="68">
        <v>1.8300000000000001E-7</v>
      </c>
      <c r="BJ99" s="94">
        <f t="shared" si="83"/>
        <v>5.9734860000000001E-2</v>
      </c>
      <c r="BK99" s="68">
        <v>2.7621899999999999E-8</v>
      </c>
      <c r="BL99" s="16">
        <f t="shared" si="84"/>
        <v>9.0163405979999996E-3</v>
      </c>
      <c r="BM99" s="16">
        <f t="shared" si="85"/>
        <v>1.6769497916640879E-2</v>
      </c>
      <c r="BN99" s="114">
        <f t="shared" si="86"/>
        <v>1.319277362960684E-2</v>
      </c>
      <c r="BO99" s="16">
        <f t="shared" si="87"/>
        <v>1.0008671175405416E-2</v>
      </c>
      <c r="BP99" s="114" t="s">
        <v>2891</v>
      </c>
      <c r="BQ99" s="98"/>
      <c r="BR99" s="18">
        <f t="shared" si="55"/>
        <v>-5.0447934624580579</v>
      </c>
      <c r="BS99" s="114">
        <f t="shared" si="56"/>
        <v>-6.0482124887157163</v>
      </c>
      <c r="BT99" s="114">
        <f t="shared" si="57"/>
        <v>-4.7100000000000009</v>
      </c>
      <c r="BU99" s="114">
        <f t="shared" si="58"/>
        <v>-5.18</v>
      </c>
      <c r="BV99" s="114">
        <f t="shared" si="59"/>
        <v>-4.79</v>
      </c>
      <c r="BW99" s="114">
        <f t="shared" si="60"/>
        <v>-5.23</v>
      </c>
      <c r="BX99" s="114" t="str">
        <f t="shared" si="61"/>
        <v>N/A</v>
      </c>
      <c r="BY99" s="114">
        <f t="shared" si="62"/>
        <v>-4.8377852008301918</v>
      </c>
      <c r="BZ99" s="114">
        <f t="shared" si="63"/>
        <v>-5.1201130217148521</v>
      </c>
      <c r="CA99" s="114">
        <f t="shared" si="64"/>
        <v>-5.0447934624580579</v>
      </c>
      <c r="CB99" s="98" t="str">
        <f t="shared" si="65"/>
        <v>---</v>
      </c>
      <c r="CC99" s="18">
        <f t="shared" si="66"/>
        <v>-1.5823622603477703</v>
      </c>
      <c r="CD99" s="114">
        <f t="shared" si="67"/>
        <v>-2.135002686486617</v>
      </c>
      <c r="CE99" s="114">
        <f t="shared" si="68"/>
        <v>-2.214464406106468</v>
      </c>
      <c r="CF99" s="114">
        <f t="shared" si="69"/>
        <v>-1.6401645176601121</v>
      </c>
      <c r="CG99" s="114">
        <f t="shared" si="70"/>
        <v>-1.8996294548824371</v>
      </c>
      <c r="CH99" s="114">
        <f t="shared" si="71"/>
        <v>-1.5100415205751654</v>
      </c>
      <c r="CI99" s="114">
        <f t="shared" si="72"/>
        <v>-2.003050751504619</v>
      </c>
      <c r="CJ99" s="114">
        <f t="shared" si="73"/>
        <v>-2.0162232395519486</v>
      </c>
      <c r="CK99" s="114">
        <f t="shared" si="74"/>
        <v>-1.9962232395519488</v>
      </c>
      <c r="CL99" s="114">
        <f t="shared" si="75"/>
        <v>-2.1062382379420566</v>
      </c>
      <c r="CM99" s="114">
        <f t="shared" si="76"/>
        <v>-1.826813731587726</v>
      </c>
      <c r="CN99" s="114">
        <f t="shared" si="77"/>
        <v>-2.1163385648463824</v>
      </c>
      <c r="CO99" s="114">
        <f t="shared" si="78"/>
        <v>-1.2237721498215182</v>
      </c>
      <c r="CP99" s="114">
        <f t="shared" si="79"/>
        <v>-2.0449696909018313</v>
      </c>
      <c r="CQ99" s="114">
        <f t="shared" si="88"/>
        <v>-1.8796638894119002</v>
      </c>
      <c r="CR99" s="114">
        <f t="shared" si="89"/>
        <v>-1.999636995528284</v>
      </c>
      <c r="CS99" s="98" t="str">
        <f t="shared" si="80"/>
        <v>---</v>
      </c>
    </row>
    <row r="100" spans="1:97" x14ac:dyDescent="0.25">
      <c r="A100" s="15" t="s">
        <v>2426</v>
      </c>
      <c r="B100" s="8" t="s">
        <v>192</v>
      </c>
      <c r="C100" s="8">
        <v>326.42</v>
      </c>
      <c r="D100" s="27">
        <v>6.98</v>
      </c>
      <c r="E100" s="16">
        <v>7.0569266836648001</v>
      </c>
      <c r="F100" s="16">
        <v>6.9046392689999996</v>
      </c>
      <c r="G100" s="16">
        <v>6.6964444099999998</v>
      </c>
      <c r="H100" s="16">
        <v>6.3209999999999997</v>
      </c>
      <c r="I100" s="16">
        <v>6.2991999999999999</v>
      </c>
      <c r="J100" s="16">
        <v>6.77</v>
      </c>
      <c r="K100" s="16">
        <v>6.36</v>
      </c>
      <c r="L100" s="16"/>
      <c r="M100" s="39">
        <v>6.62242</v>
      </c>
      <c r="N100" s="16">
        <f t="shared" si="45"/>
        <v>6.6678478180738656</v>
      </c>
      <c r="O100" s="16">
        <f t="shared" si="81"/>
        <v>6.7024916419808003</v>
      </c>
      <c r="P100" s="16">
        <f t="shared" si="46"/>
        <v>6.6964444099999998</v>
      </c>
      <c r="Q100" s="114" t="s">
        <v>2891</v>
      </c>
      <c r="R100" s="114"/>
      <c r="S100" s="18">
        <v>134.6</v>
      </c>
      <c r="T100" s="16">
        <v>90.5</v>
      </c>
      <c r="U100" s="16">
        <v>137.55000000000001</v>
      </c>
      <c r="V100" s="16">
        <v>85.64</v>
      </c>
      <c r="W100" s="16">
        <v>96</v>
      </c>
      <c r="X100" s="16">
        <v>97.5</v>
      </c>
      <c r="Y100" s="16">
        <v>109</v>
      </c>
      <c r="Z100" s="16"/>
      <c r="AA100" s="39">
        <v>91.759200000000007</v>
      </c>
      <c r="AB100" s="16">
        <f t="shared" si="47"/>
        <v>105.31864999999999</v>
      </c>
      <c r="AC100" s="114">
        <f t="shared" si="48"/>
        <v>103.75830230614267</v>
      </c>
      <c r="AD100" s="16">
        <f t="shared" si="49"/>
        <v>96.75</v>
      </c>
      <c r="AE100" s="16" t="s">
        <v>2891</v>
      </c>
      <c r="AF100" s="40"/>
      <c r="AG100" s="19">
        <f t="shared" si="50"/>
        <v>90.5</v>
      </c>
      <c r="AH100" s="18">
        <v>6.5400000000000001E-6</v>
      </c>
      <c r="AI100" s="34">
        <v>3.5370127181519902E-7</v>
      </c>
      <c r="AJ100" s="16">
        <v>2.4547089156850252E-5</v>
      </c>
      <c r="AK100" s="16">
        <v>6.6069344800759593E-6</v>
      </c>
      <c r="AL100" s="16">
        <v>2.4547089156850252E-5</v>
      </c>
      <c r="AM100" s="16">
        <v>2.9512092266663827E-5</v>
      </c>
      <c r="AN100" s="94"/>
      <c r="AO100" s="34">
        <v>2.3329400000000001E-5</v>
      </c>
      <c r="AP100" s="94">
        <f t="shared" si="51"/>
        <v>1.649090090460793E-5</v>
      </c>
      <c r="AQ100" s="114">
        <f t="shared" si="52"/>
        <v>9.3698175463359675E-6</v>
      </c>
      <c r="AR100" s="94">
        <f t="shared" si="53"/>
        <v>2.3329400000000001E-5</v>
      </c>
      <c r="AS100" s="114" t="s">
        <v>2891</v>
      </c>
      <c r="AT100" s="156"/>
      <c r="AU100" s="18">
        <v>7.5659999999999998E-3</v>
      </c>
      <c r="AV100" s="16">
        <v>7.3282E-3</v>
      </c>
      <c r="AW100" s="16">
        <v>3.1649582881772202E-3</v>
      </c>
      <c r="AX100" s="16">
        <v>2.8500000000000001E-2</v>
      </c>
      <c r="AY100" s="16">
        <v>1.26E-2</v>
      </c>
      <c r="AZ100" s="16">
        <v>4.5900000000000003E-2</v>
      </c>
      <c r="BA100" s="16">
        <v>2.46E-2</v>
      </c>
      <c r="BB100" s="68">
        <v>-7.53</v>
      </c>
      <c r="BC100" s="16">
        <f t="shared" si="54"/>
        <v>9.6333371576843903E-3</v>
      </c>
      <c r="BD100" s="67">
        <v>-7.67</v>
      </c>
      <c r="BE100" s="16">
        <f t="shared" si="82"/>
        <v>6.9787358525531763E-3</v>
      </c>
      <c r="BF100" s="16">
        <v>6.8199999999999997E-3</v>
      </c>
      <c r="BG100" s="16">
        <v>1.2699999999999999E-2</v>
      </c>
      <c r="BH100" s="16">
        <v>7.8300000000000002E-3</v>
      </c>
      <c r="BI100" s="68"/>
      <c r="BJ100" s="94" t="str">
        <f t="shared" si="83"/>
        <v/>
      </c>
      <c r="BK100" s="68">
        <v>3.9703000000000002E-8</v>
      </c>
      <c r="BL100" s="16">
        <f t="shared" si="84"/>
        <v>1.2959853260000001E-2</v>
      </c>
      <c r="BM100" s="16">
        <f t="shared" si="85"/>
        <v>1.435239111987806E-2</v>
      </c>
      <c r="BN100" s="114">
        <f t="shared" si="86"/>
        <v>1.1168035671248258E-2</v>
      </c>
      <c r="BO100" s="16">
        <f t="shared" si="87"/>
        <v>9.6333371576843903E-3</v>
      </c>
      <c r="BP100" s="114" t="s">
        <v>2891</v>
      </c>
      <c r="BQ100" s="98"/>
      <c r="BR100" s="18">
        <f t="shared" si="55"/>
        <v>-5.1844222516757323</v>
      </c>
      <c r="BS100" s="114">
        <f t="shared" si="56"/>
        <v>-6.4513633785756079</v>
      </c>
      <c r="BT100" s="114">
        <f t="shared" si="57"/>
        <v>-4.6100000000000012</v>
      </c>
      <c r="BU100" s="114">
        <f t="shared" si="58"/>
        <v>-5.18</v>
      </c>
      <c r="BV100" s="114">
        <f t="shared" si="59"/>
        <v>-4.6100000000000012</v>
      </c>
      <c r="BW100" s="114">
        <f t="shared" si="60"/>
        <v>-4.53</v>
      </c>
      <c r="BX100" s="114" t="str">
        <f t="shared" si="61"/>
        <v>N/A</v>
      </c>
      <c r="BY100" s="114">
        <f t="shared" si="62"/>
        <v>-4.6320964305178611</v>
      </c>
      <c r="BZ100" s="114">
        <f t="shared" si="63"/>
        <v>-5.0282688658241721</v>
      </c>
      <c r="CA100" s="114">
        <f t="shared" si="64"/>
        <v>-4.6320964305178611</v>
      </c>
      <c r="CB100" s="98" t="str">
        <f t="shared" si="65"/>
        <v>---</v>
      </c>
      <c r="CC100" s="18">
        <f t="shared" si="66"/>
        <v>-2.1211336630432749</v>
      </c>
      <c r="CD100" s="114">
        <f t="shared" si="67"/>
        <v>-2.135002686486617</v>
      </c>
      <c r="CE100" s="114">
        <f t="shared" si="68"/>
        <v>-2.4996320092908078</v>
      </c>
      <c r="CF100" s="114">
        <f t="shared" si="69"/>
        <v>-1.5451551399914898</v>
      </c>
      <c r="CG100" s="114">
        <f t="shared" si="70"/>
        <v>-1.8996294548824371</v>
      </c>
      <c r="CH100" s="114">
        <f t="shared" si="71"/>
        <v>-1.3381873144627388</v>
      </c>
      <c r="CI100" s="114">
        <f t="shared" si="72"/>
        <v>-1.6090648928966209</v>
      </c>
      <c r="CJ100" s="114">
        <f t="shared" si="73"/>
        <v>-2.0162232395519486</v>
      </c>
      <c r="CK100" s="114">
        <f t="shared" si="74"/>
        <v>-2.1562232395519483</v>
      </c>
      <c r="CL100" s="114">
        <f t="shared" si="75"/>
        <v>-2.1662156253435212</v>
      </c>
      <c r="CM100" s="114">
        <f t="shared" si="76"/>
        <v>-1.8961962790440432</v>
      </c>
      <c r="CN100" s="114">
        <f t="shared" si="77"/>
        <v>-2.1062382379420566</v>
      </c>
      <c r="CO100" s="114" t="str">
        <f t="shared" si="78"/>
        <v>N/A</v>
      </c>
      <c r="CP100" s="114">
        <f t="shared" si="79"/>
        <v>-1.8873999158059394</v>
      </c>
      <c r="CQ100" s="114">
        <f t="shared" si="88"/>
        <v>-1.952023207561034</v>
      </c>
      <c r="CR100" s="114">
        <f t="shared" si="89"/>
        <v>-2.0162232395519486</v>
      </c>
      <c r="CS100" s="98" t="str">
        <f t="shared" si="80"/>
        <v>---</v>
      </c>
    </row>
    <row r="101" spans="1:97" x14ac:dyDescent="0.25">
      <c r="A101" s="15" t="s">
        <v>2427</v>
      </c>
      <c r="B101" s="8" t="s">
        <v>194</v>
      </c>
      <c r="C101" s="8">
        <v>326.42</v>
      </c>
      <c r="D101" s="27">
        <v>6.98</v>
      </c>
      <c r="E101" s="16">
        <v>7.0459405424608299</v>
      </c>
      <c r="F101" s="16">
        <v>6.9046392689999996</v>
      </c>
      <c r="G101" s="16">
        <v>6.6964444099999998</v>
      </c>
      <c r="H101" s="16">
        <v>6.3209999999999997</v>
      </c>
      <c r="I101" s="16">
        <v>6.2706999999999997</v>
      </c>
      <c r="J101" s="16">
        <v>6.77</v>
      </c>
      <c r="K101" s="16">
        <v>6.37</v>
      </c>
      <c r="L101" s="16">
        <v>5.92</v>
      </c>
      <c r="M101" s="39">
        <v>6.7028800000000004</v>
      </c>
      <c r="N101" s="16">
        <f t="shared" si="45"/>
        <v>6.5981604221460826</v>
      </c>
      <c r="O101" s="16">
        <f t="shared" si="81"/>
        <v>6.7137774827224952</v>
      </c>
      <c r="P101" s="16">
        <f t="shared" si="46"/>
        <v>6.6996622050000001</v>
      </c>
      <c r="Q101" s="114" t="s">
        <v>2891</v>
      </c>
      <c r="R101" s="114"/>
      <c r="S101" s="18">
        <v>134.6</v>
      </c>
      <c r="T101" s="16">
        <v>75.56</v>
      </c>
      <c r="U101" s="16">
        <v>137.55000000000001</v>
      </c>
      <c r="V101" s="16">
        <v>71.14</v>
      </c>
      <c r="W101" s="16">
        <v>96</v>
      </c>
      <c r="X101" s="16">
        <v>102</v>
      </c>
      <c r="Y101" s="16">
        <v>107</v>
      </c>
      <c r="Z101" s="16"/>
      <c r="AA101" s="39">
        <v>101.4</v>
      </c>
      <c r="AB101" s="16">
        <f t="shared" si="47"/>
        <v>103.15625</v>
      </c>
      <c r="AC101" s="114">
        <f t="shared" si="48"/>
        <v>100.69909680447499</v>
      </c>
      <c r="AD101" s="16">
        <f t="shared" si="49"/>
        <v>101.7</v>
      </c>
      <c r="AE101" s="16" t="s">
        <v>2891</v>
      </c>
      <c r="AF101" s="40"/>
      <c r="AG101" s="19">
        <f t="shared" si="50"/>
        <v>75.56</v>
      </c>
      <c r="AH101" s="18">
        <v>9.2799999999999992E-6</v>
      </c>
      <c r="AI101" s="34">
        <v>5.8629312606032595E-7</v>
      </c>
      <c r="AJ101" s="16">
        <v>1.4791083881682046E-5</v>
      </c>
      <c r="AK101" s="16">
        <v>6.6069344800759593E-6</v>
      </c>
      <c r="AL101" s="16">
        <v>1.4791083881682046E-5</v>
      </c>
      <c r="AM101" s="16">
        <v>1.1481536214968799E-5</v>
      </c>
      <c r="AN101" s="94"/>
      <c r="AO101" s="34">
        <v>1.46707E-5</v>
      </c>
      <c r="AP101" s="94">
        <f t="shared" si="51"/>
        <v>1.0315375940638453E-5</v>
      </c>
      <c r="AQ101" s="114">
        <f t="shared" si="52"/>
        <v>7.4918256045955659E-6</v>
      </c>
      <c r="AR101" s="94">
        <f t="shared" si="53"/>
        <v>1.1481536214968799E-5</v>
      </c>
      <c r="AS101" s="114" t="s">
        <v>2891</v>
      </c>
      <c r="AT101" s="156"/>
      <c r="AU101" s="18">
        <v>2.0580000000000001E-2</v>
      </c>
      <c r="AV101" s="16">
        <v>7.3282E-3</v>
      </c>
      <c r="AW101" s="16">
        <v>4.67467483826077E-3</v>
      </c>
      <c r="AX101" s="16">
        <v>0.02</v>
      </c>
      <c r="AY101" s="16">
        <v>1.26E-2</v>
      </c>
      <c r="AZ101" s="16">
        <v>1.1900000000000001E-2</v>
      </c>
      <c r="BA101" s="16">
        <v>1.49E-2</v>
      </c>
      <c r="BB101" s="68">
        <v>-7.53</v>
      </c>
      <c r="BC101" s="16">
        <f t="shared" si="54"/>
        <v>9.6333371576843903E-3</v>
      </c>
      <c r="BD101" s="67">
        <v>-7.24</v>
      </c>
      <c r="BE101" s="16">
        <f t="shared" si="82"/>
        <v>1.878351043455944E-2</v>
      </c>
      <c r="BF101" s="16">
        <v>7.8300000000000002E-3</v>
      </c>
      <c r="BG101" s="16">
        <v>1.1900000000000001E-2</v>
      </c>
      <c r="BH101" s="16">
        <v>7.8300000000000002E-3</v>
      </c>
      <c r="BI101" s="68">
        <v>1.9600000000000001E-7</v>
      </c>
      <c r="BJ101" s="94">
        <f t="shared" si="83"/>
        <v>6.3978320000000005E-2</v>
      </c>
      <c r="BK101" s="68">
        <v>3.9703000000000002E-8</v>
      </c>
      <c r="BL101" s="16">
        <f t="shared" si="84"/>
        <v>1.2959853260000001E-2</v>
      </c>
      <c r="BM101" s="16">
        <f t="shared" si="85"/>
        <v>1.6064135406464616E-2</v>
      </c>
      <c r="BN101" s="114">
        <f t="shared" si="86"/>
        <v>1.2877379201741699E-2</v>
      </c>
      <c r="BO101" s="16">
        <f t="shared" si="87"/>
        <v>1.225E-2</v>
      </c>
      <c r="BP101" s="114" t="s">
        <v>2891</v>
      </c>
      <c r="BQ101" s="98"/>
      <c r="BR101" s="18">
        <f t="shared" si="55"/>
        <v>-5.0324520237811381</v>
      </c>
      <c r="BS101" s="114">
        <f t="shared" si="56"/>
        <v>-6.2318851976309455</v>
      </c>
      <c r="BT101" s="114">
        <f t="shared" si="57"/>
        <v>-4.830000000000001</v>
      </c>
      <c r="BU101" s="114">
        <f t="shared" si="58"/>
        <v>-5.18</v>
      </c>
      <c r="BV101" s="114">
        <f t="shared" si="59"/>
        <v>-4.830000000000001</v>
      </c>
      <c r="BW101" s="114">
        <f t="shared" si="60"/>
        <v>-4.9400000000000013</v>
      </c>
      <c r="BX101" s="114" t="str">
        <f t="shared" si="61"/>
        <v>N/A</v>
      </c>
      <c r="BY101" s="114">
        <f t="shared" si="62"/>
        <v>-4.8335491636697014</v>
      </c>
      <c r="BZ101" s="114">
        <f t="shared" si="63"/>
        <v>-5.1254123407259709</v>
      </c>
      <c r="CA101" s="114">
        <f t="shared" si="64"/>
        <v>-4.9400000000000013</v>
      </c>
      <c r="CB101" s="98" t="str">
        <f t="shared" si="65"/>
        <v>---</v>
      </c>
      <c r="CC101" s="18">
        <f t="shared" si="66"/>
        <v>-1.6865546295735858</v>
      </c>
      <c r="CD101" s="114">
        <f t="shared" si="67"/>
        <v>-2.135002686486617</v>
      </c>
      <c r="CE101" s="114">
        <f t="shared" si="68"/>
        <v>-2.3302485924621199</v>
      </c>
      <c r="CF101" s="114">
        <f t="shared" si="69"/>
        <v>-1.6989700043360187</v>
      </c>
      <c r="CG101" s="114">
        <f t="shared" si="70"/>
        <v>-1.8996294548824371</v>
      </c>
      <c r="CH101" s="114">
        <f t="shared" si="71"/>
        <v>-1.9244530386074692</v>
      </c>
      <c r="CI101" s="114">
        <f t="shared" si="72"/>
        <v>-1.826813731587726</v>
      </c>
      <c r="CJ101" s="114">
        <f t="shared" si="73"/>
        <v>-2.0162232395519486</v>
      </c>
      <c r="CK101" s="114">
        <f t="shared" si="74"/>
        <v>-1.7262232395519483</v>
      </c>
      <c r="CL101" s="114">
        <f t="shared" si="75"/>
        <v>-2.1062382379420566</v>
      </c>
      <c r="CM101" s="114">
        <f t="shared" si="76"/>
        <v>-1.9244530386074692</v>
      </c>
      <c r="CN101" s="114">
        <f t="shared" si="77"/>
        <v>-2.1062382379420566</v>
      </c>
      <c r="CO101" s="114">
        <f t="shared" si="78"/>
        <v>-1.1939671681954716</v>
      </c>
      <c r="CP101" s="114">
        <f t="shared" si="79"/>
        <v>-1.8873999158059394</v>
      </c>
      <c r="CQ101" s="114">
        <f t="shared" si="88"/>
        <v>-1.8901725153952043</v>
      </c>
      <c r="CR101" s="114">
        <f t="shared" si="89"/>
        <v>-1.9120412467449532</v>
      </c>
      <c r="CS101" s="98" t="str">
        <f t="shared" si="80"/>
        <v>---</v>
      </c>
    </row>
    <row r="102" spans="1:97" x14ac:dyDescent="0.25">
      <c r="A102" s="15" t="s">
        <v>2428</v>
      </c>
      <c r="B102" s="8" t="s">
        <v>196</v>
      </c>
      <c r="C102" s="8">
        <v>326.42</v>
      </c>
      <c r="D102" s="27">
        <v>6.98</v>
      </c>
      <c r="E102" s="16">
        <v>7.1084057505698697</v>
      </c>
      <c r="F102" s="16">
        <v>6.9046392689999996</v>
      </c>
      <c r="G102" s="16">
        <v>6.6964444099999998</v>
      </c>
      <c r="H102" s="16">
        <v>6.3209999999999997</v>
      </c>
      <c r="I102" s="16">
        <v>6.2049000000000003</v>
      </c>
      <c r="J102" s="16">
        <v>6.77</v>
      </c>
      <c r="K102" s="16">
        <v>6.33</v>
      </c>
      <c r="L102" s="16"/>
      <c r="M102" s="39">
        <v>6.6406299999999998</v>
      </c>
      <c r="N102" s="16">
        <f t="shared" si="45"/>
        <v>6.6617799366188741</v>
      </c>
      <c r="O102" s="16">
        <f t="shared" si="81"/>
        <v>6.7116359946497877</v>
      </c>
      <c r="P102" s="16">
        <f t="shared" si="46"/>
        <v>6.6964444099999998</v>
      </c>
      <c r="Q102" s="114" t="s">
        <v>2891</v>
      </c>
      <c r="R102" s="114"/>
      <c r="S102" s="18">
        <v>134.6</v>
      </c>
      <c r="T102" s="16">
        <v>85.94</v>
      </c>
      <c r="U102" s="16">
        <v>137.55000000000001</v>
      </c>
      <c r="V102" s="16">
        <v>70.52</v>
      </c>
      <c r="W102" s="16">
        <v>96</v>
      </c>
      <c r="X102" s="16">
        <v>102</v>
      </c>
      <c r="Y102" s="16">
        <v>107</v>
      </c>
      <c r="Z102" s="16"/>
      <c r="AA102" s="39">
        <v>94.865799999999993</v>
      </c>
      <c r="AB102" s="16">
        <f t="shared" si="47"/>
        <v>103.55947500000001</v>
      </c>
      <c r="AC102" s="114">
        <f t="shared" si="48"/>
        <v>101.37299332079557</v>
      </c>
      <c r="AD102" s="16">
        <f t="shared" si="49"/>
        <v>99</v>
      </c>
      <c r="AE102" s="16" t="s">
        <v>2891</v>
      </c>
      <c r="AF102" s="40"/>
      <c r="AG102" s="19">
        <f t="shared" si="50"/>
        <v>85.94</v>
      </c>
      <c r="AH102" s="18">
        <v>7.2799999999999998E-6</v>
      </c>
      <c r="AI102" s="34">
        <v>5.6202767536034602E-7</v>
      </c>
      <c r="AJ102" s="16">
        <v>1.5135612484362051E-5</v>
      </c>
      <c r="AK102" s="16">
        <v>6.6069344800759593E-6</v>
      </c>
      <c r="AL102" s="16">
        <v>8.7096358995608107E-6</v>
      </c>
      <c r="AM102" s="16">
        <v>1.5488166189124811E-5</v>
      </c>
      <c r="AN102" s="94"/>
      <c r="AO102" s="34">
        <v>1.8352800000000002E-5</v>
      </c>
      <c r="AP102" s="94">
        <f t="shared" si="51"/>
        <v>1.0305025246926283E-5</v>
      </c>
      <c r="AQ102" s="114">
        <f t="shared" si="52"/>
        <v>7.2101056815807491E-6</v>
      </c>
      <c r="AR102" s="94">
        <f t="shared" si="53"/>
        <v>8.7096358995608107E-6</v>
      </c>
      <c r="AS102" s="114" t="s">
        <v>2891</v>
      </c>
      <c r="AT102" s="156"/>
      <c r="AU102" s="18">
        <v>8.3330000000000001E-3</v>
      </c>
      <c r="AV102" s="16">
        <v>7.3282E-3</v>
      </c>
      <c r="AW102" s="16">
        <v>3.2174009586582899E-3</v>
      </c>
      <c r="AX102" s="16">
        <v>1.55E-2</v>
      </c>
      <c r="AY102" s="16">
        <v>1.26E-2</v>
      </c>
      <c r="AZ102" s="16">
        <v>9.9900000000000006E-3</v>
      </c>
      <c r="BA102" s="16">
        <v>1.6899999999999998E-2</v>
      </c>
      <c r="BB102" s="68">
        <v>-7.53</v>
      </c>
      <c r="BC102" s="16">
        <f t="shared" si="54"/>
        <v>9.6333371576843903E-3</v>
      </c>
      <c r="BD102" s="67">
        <v>-7.51</v>
      </c>
      <c r="BE102" s="16">
        <f t="shared" si="82"/>
        <v>1.0087342350810833E-2</v>
      </c>
      <c r="BF102" s="16">
        <v>7.3099999999999997E-3</v>
      </c>
      <c r="BG102" s="16">
        <v>1.46E-2</v>
      </c>
      <c r="BH102" s="16">
        <v>7.8300000000000002E-3</v>
      </c>
      <c r="BI102" s="68">
        <v>8.65E-8</v>
      </c>
      <c r="BJ102" s="94">
        <f t="shared" si="83"/>
        <v>2.8235329999999999E-2</v>
      </c>
      <c r="BK102" s="68">
        <v>1.9997E-8</v>
      </c>
      <c r="BL102" s="16">
        <f t="shared" si="84"/>
        <v>6.5274207400000004E-3</v>
      </c>
      <c r="BM102" s="16">
        <f t="shared" si="85"/>
        <v>1.1292287943368107E-2</v>
      </c>
      <c r="BN102" s="114">
        <f t="shared" si="86"/>
        <v>9.9779496427163279E-3</v>
      </c>
      <c r="BO102" s="16">
        <f t="shared" si="87"/>
        <v>9.8116685788421955E-3</v>
      </c>
      <c r="BP102" s="114" t="s">
        <v>2891</v>
      </c>
      <c r="BQ102" s="98"/>
      <c r="BR102" s="18">
        <f t="shared" si="55"/>
        <v>-5.1378686206869633</v>
      </c>
      <c r="BS102" s="114">
        <f t="shared" si="56"/>
        <v>-6.2502422983804902</v>
      </c>
      <c r="BT102" s="114">
        <f t="shared" si="57"/>
        <v>-4.8200000000000012</v>
      </c>
      <c r="BU102" s="114">
        <f t="shared" si="58"/>
        <v>-5.18</v>
      </c>
      <c r="BV102" s="114">
        <f t="shared" si="59"/>
        <v>-5.0599999999999996</v>
      </c>
      <c r="BW102" s="114">
        <f t="shared" si="60"/>
        <v>-4.8100000000000005</v>
      </c>
      <c r="BX102" s="114" t="str">
        <f t="shared" si="61"/>
        <v>N/A</v>
      </c>
      <c r="BY102" s="114">
        <f t="shared" si="62"/>
        <v>-4.7362976680994642</v>
      </c>
      <c r="BZ102" s="114">
        <f t="shared" si="63"/>
        <v>-5.142058369595274</v>
      </c>
      <c r="CA102" s="114">
        <f t="shared" si="64"/>
        <v>-5.0599999999999996</v>
      </c>
      <c r="CB102" s="98" t="str">
        <f t="shared" si="65"/>
        <v>---</v>
      </c>
      <c r="CC102" s="18">
        <f t="shared" si="66"/>
        <v>-2.0791986181743458</v>
      </c>
      <c r="CD102" s="114">
        <f t="shared" si="67"/>
        <v>-2.135002686486617</v>
      </c>
      <c r="CE102" s="114">
        <f t="shared" si="68"/>
        <v>-2.492494813116727</v>
      </c>
      <c r="CF102" s="114">
        <f t="shared" si="69"/>
        <v>-1.8096683018297086</v>
      </c>
      <c r="CG102" s="114">
        <f t="shared" si="70"/>
        <v>-1.8996294548824371</v>
      </c>
      <c r="CH102" s="114">
        <f t="shared" si="71"/>
        <v>-2.0004345117740177</v>
      </c>
      <c r="CI102" s="114">
        <f t="shared" si="72"/>
        <v>-1.7721132953863266</v>
      </c>
      <c r="CJ102" s="114">
        <f t="shared" si="73"/>
        <v>-2.0162232395519486</v>
      </c>
      <c r="CK102" s="114">
        <f t="shared" si="74"/>
        <v>-1.9962232395519488</v>
      </c>
      <c r="CL102" s="114">
        <f t="shared" si="75"/>
        <v>-2.1360826230421397</v>
      </c>
      <c r="CM102" s="114">
        <f t="shared" si="76"/>
        <v>-1.8356471442155629</v>
      </c>
      <c r="CN102" s="114">
        <f t="shared" si="77"/>
        <v>-2.1062382379420566</v>
      </c>
      <c r="CO102" s="114">
        <f t="shared" si="78"/>
        <v>-1.5492071320871332</v>
      </c>
      <c r="CP102" s="114">
        <f t="shared" si="79"/>
        <v>-2.1852583929465532</v>
      </c>
      <c r="CQ102" s="114">
        <f t="shared" si="88"/>
        <v>-2.0009586922133944</v>
      </c>
      <c r="CR102" s="114">
        <f t="shared" si="89"/>
        <v>-2.0083288756629831</v>
      </c>
      <c r="CS102" s="98" t="str">
        <f t="shared" si="80"/>
        <v>---</v>
      </c>
    </row>
    <row r="103" spans="1:97" x14ac:dyDescent="0.25">
      <c r="A103" s="15" t="s">
        <v>2429</v>
      </c>
      <c r="B103" s="8" t="s">
        <v>198</v>
      </c>
      <c r="C103" s="8">
        <v>326.42</v>
      </c>
      <c r="D103" s="27">
        <v>6.98</v>
      </c>
      <c r="E103" s="16">
        <v>7.0151256146365304</v>
      </c>
      <c r="F103" s="16">
        <v>6.9046392689999996</v>
      </c>
      <c r="G103" s="16">
        <v>6.6964444099999998</v>
      </c>
      <c r="H103" s="16">
        <v>6.3209999999999997</v>
      </c>
      <c r="I103" s="16">
        <v>6.3361999999999998</v>
      </c>
      <c r="J103" s="16">
        <v>6.75</v>
      </c>
      <c r="K103" s="16">
        <v>6.63</v>
      </c>
      <c r="L103" s="16">
        <v>6.01</v>
      </c>
      <c r="M103" s="39">
        <v>6.6638700000000002</v>
      </c>
      <c r="N103" s="16">
        <f t="shared" si="45"/>
        <v>6.630727929363653</v>
      </c>
      <c r="O103" s="16">
        <f t="shared" si="81"/>
        <v>6.7217368591239328</v>
      </c>
      <c r="P103" s="16">
        <f t="shared" si="46"/>
        <v>6.6801572050000004</v>
      </c>
      <c r="Q103" s="114" t="s">
        <v>2891</v>
      </c>
      <c r="R103" s="114"/>
      <c r="S103" s="18">
        <v>134.6</v>
      </c>
      <c r="T103" s="16">
        <v>81.66</v>
      </c>
      <c r="U103" s="16">
        <v>137.55000000000001</v>
      </c>
      <c r="V103" s="16">
        <v>75.84</v>
      </c>
      <c r="W103" s="16">
        <v>96</v>
      </c>
      <c r="X103" s="16">
        <v>107</v>
      </c>
      <c r="Y103" s="16">
        <v>107</v>
      </c>
      <c r="Z103" s="16"/>
      <c r="AA103" s="39">
        <v>95.258799999999994</v>
      </c>
      <c r="AB103" s="16">
        <f t="shared" si="47"/>
        <v>104.36359999999999</v>
      </c>
      <c r="AC103" s="114">
        <f t="shared" si="48"/>
        <v>102.31037020780582</v>
      </c>
      <c r="AD103" s="16">
        <f t="shared" si="49"/>
        <v>101.5</v>
      </c>
      <c r="AE103" s="16" t="s">
        <v>2891</v>
      </c>
      <c r="AF103" s="40"/>
      <c r="AG103" s="19">
        <f t="shared" si="50"/>
        <v>81.66</v>
      </c>
      <c r="AH103" s="18">
        <v>8.0499999999999992E-6</v>
      </c>
      <c r="AI103" s="34">
        <v>1.25284363220906E-6</v>
      </c>
      <c r="AJ103" s="16">
        <v>1.5488166189124811E-5</v>
      </c>
      <c r="AK103" s="16">
        <v>6.6069344800759593E-6</v>
      </c>
      <c r="AL103" s="16">
        <v>1.7378008287493744E-5</v>
      </c>
      <c r="AM103" s="16">
        <v>9.5499258602143587E-6</v>
      </c>
      <c r="AN103" s="94">
        <v>4.6699999999999997E-5</v>
      </c>
      <c r="AO103" s="34">
        <v>1.5293000000000001E-5</v>
      </c>
      <c r="AP103" s="94">
        <f t="shared" si="51"/>
        <v>1.5039859806139741E-5</v>
      </c>
      <c r="AQ103" s="114">
        <f t="shared" si="52"/>
        <v>1.0255050183019613E-5</v>
      </c>
      <c r="AR103" s="94">
        <f t="shared" si="53"/>
        <v>1.242146293010718E-5</v>
      </c>
      <c r="AS103" s="114" t="s">
        <v>2891</v>
      </c>
      <c r="AT103" s="156"/>
      <c r="AU103" s="18">
        <v>5.4819999999999999E-3</v>
      </c>
      <c r="AV103" s="16">
        <v>7.3282E-3</v>
      </c>
      <c r="AW103" s="16">
        <v>5.7364906546869803E-3</v>
      </c>
      <c r="AX103" s="16">
        <v>9.9100000000000004E-3</v>
      </c>
      <c r="AY103" s="16">
        <v>1.26E-2</v>
      </c>
      <c r="AZ103" s="16">
        <v>6.96E-3</v>
      </c>
      <c r="BA103" s="16">
        <v>4.8700000000000002E-3</v>
      </c>
      <c r="BB103" s="68">
        <v>-7.53</v>
      </c>
      <c r="BC103" s="16">
        <f t="shared" si="54"/>
        <v>9.6333371576843903E-3</v>
      </c>
      <c r="BD103" s="67">
        <v>-7.67</v>
      </c>
      <c r="BE103" s="16">
        <f t="shared" si="82"/>
        <v>6.9787358525531763E-3</v>
      </c>
      <c r="BF103" s="16">
        <v>8.0099999999999998E-3</v>
      </c>
      <c r="BG103" s="16">
        <v>8.0099999999999998E-3</v>
      </c>
      <c r="BH103" s="16">
        <v>8.2000000000000007E-3</v>
      </c>
      <c r="BI103" s="68">
        <v>1.9600000000000001E-7</v>
      </c>
      <c r="BJ103" s="94">
        <f t="shared" si="83"/>
        <v>6.3978320000000005E-2</v>
      </c>
      <c r="BK103" s="68">
        <v>3.3316499999999999E-8</v>
      </c>
      <c r="BL103" s="16">
        <f t="shared" si="84"/>
        <v>1.087517193E-2</v>
      </c>
      <c r="BM103" s="16">
        <f t="shared" si="85"/>
        <v>1.204087539963747E-2</v>
      </c>
      <c r="BN103" s="114">
        <f t="shared" si="86"/>
        <v>9.0309474380332877E-3</v>
      </c>
      <c r="BO103" s="16">
        <f t="shared" si="87"/>
        <v>8.0099999999999998E-3</v>
      </c>
      <c r="BP103" s="114" t="s">
        <v>2891</v>
      </c>
      <c r="BQ103" s="98"/>
      <c r="BR103" s="18">
        <f t="shared" si="55"/>
        <v>-5.0942041196321313</v>
      </c>
      <c r="BS103" s="114">
        <f t="shared" si="56"/>
        <v>-5.9021031300485394</v>
      </c>
      <c r="BT103" s="114">
        <f t="shared" si="57"/>
        <v>-4.8100000000000005</v>
      </c>
      <c r="BU103" s="114">
        <f t="shared" si="58"/>
        <v>-5.18</v>
      </c>
      <c r="BV103" s="114">
        <f t="shared" si="59"/>
        <v>-4.7600000000000007</v>
      </c>
      <c r="BW103" s="114">
        <f t="shared" si="60"/>
        <v>-5.0200000000000005</v>
      </c>
      <c r="BX103" s="114">
        <f t="shared" si="61"/>
        <v>-4.3306831194338882</v>
      </c>
      <c r="BY103" s="114">
        <f t="shared" si="62"/>
        <v>-4.8155073114715767</v>
      </c>
      <c r="BZ103" s="114">
        <f t="shared" si="63"/>
        <v>-4.9890622100732669</v>
      </c>
      <c r="CA103" s="114">
        <f t="shared" si="64"/>
        <v>-4.9177536557357886</v>
      </c>
      <c r="CB103" s="98" t="str">
        <f t="shared" si="65"/>
        <v>---</v>
      </c>
      <c r="CC103" s="18">
        <f t="shared" si="66"/>
        <v>-2.2610609687965204</v>
      </c>
      <c r="CD103" s="114">
        <f t="shared" si="67"/>
        <v>-2.135002686486617</v>
      </c>
      <c r="CE103" s="114">
        <f t="shared" si="68"/>
        <v>-2.2413537095874938</v>
      </c>
      <c r="CF103" s="114">
        <f t="shared" si="69"/>
        <v>-2.0039263455147247</v>
      </c>
      <c r="CG103" s="114">
        <f t="shared" si="70"/>
        <v>-1.8996294548824371</v>
      </c>
      <c r="CH103" s="114">
        <f t="shared" si="71"/>
        <v>-2.157390760389438</v>
      </c>
      <c r="CI103" s="114">
        <f t="shared" si="72"/>
        <v>-2.3124710387853655</v>
      </c>
      <c r="CJ103" s="114">
        <f t="shared" si="73"/>
        <v>-2.0162232395519486</v>
      </c>
      <c r="CK103" s="114">
        <f t="shared" si="74"/>
        <v>-2.1562232395519483</v>
      </c>
      <c r="CL103" s="114">
        <f t="shared" si="75"/>
        <v>-2.0963674839157624</v>
      </c>
      <c r="CM103" s="114">
        <f t="shared" si="76"/>
        <v>-2.0963674839157624</v>
      </c>
      <c r="CN103" s="114">
        <f t="shared" si="77"/>
        <v>-2.0861861476162833</v>
      </c>
      <c r="CO103" s="114">
        <f t="shared" si="78"/>
        <v>-1.1939671681954716</v>
      </c>
      <c r="CP103" s="114">
        <f t="shared" si="79"/>
        <v>-1.9635638683815972</v>
      </c>
      <c r="CQ103" s="114">
        <f t="shared" si="88"/>
        <v>-2.0442666853979552</v>
      </c>
      <c r="CR103" s="114">
        <f t="shared" si="89"/>
        <v>-2.0963674839157624</v>
      </c>
      <c r="CS103" s="98" t="str">
        <f t="shared" si="80"/>
        <v>---</v>
      </c>
    </row>
    <row r="104" spans="1:97" x14ac:dyDescent="0.25">
      <c r="A104" s="15" t="s">
        <v>2430</v>
      </c>
      <c r="B104" s="8" t="s">
        <v>200</v>
      </c>
      <c r="C104" s="8">
        <v>326.42</v>
      </c>
      <c r="D104" s="27">
        <v>6.98</v>
      </c>
      <c r="E104" s="16">
        <v>7.0575317390409396</v>
      </c>
      <c r="F104" s="16">
        <v>6.9046392689999996</v>
      </c>
      <c r="G104" s="16">
        <v>6.6964444099999998</v>
      </c>
      <c r="H104" s="16">
        <v>6.3209999999999997</v>
      </c>
      <c r="I104" s="16">
        <v>6.3049999999999997</v>
      </c>
      <c r="J104" s="16">
        <v>6.77</v>
      </c>
      <c r="K104" s="16">
        <v>6.63</v>
      </c>
      <c r="L104" s="16"/>
      <c r="M104" s="39">
        <v>6.47654</v>
      </c>
      <c r="N104" s="16">
        <f t="shared" si="45"/>
        <v>6.6823506020045498</v>
      </c>
      <c r="O104" s="16">
        <f t="shared" si="81"/>
        <v>6.7095132461017686</v>
      </c>
      <c r="P104" s="16">
        <f t="shared" si="46"/>
        <v>6.6964444099999998</v>
      </c>
      <c r="Q104" s="114" t="s">
        <v>2891</v>
      </c>
      <c r="R104" s="114"/>
      <c r="S104" s="18">
        <v>134.6</v>
      </c>
      <c r="T104" s="16">
        <v>97.7</v>
      </c>
      <c r="U104" s="16">
        <v>137.55000000000001</v>
      </c>
      <c r="V104" s="16">
        <v>89.39</v>
      </c>
      <c r="W104" s="16">
        <v>85.67</v>
      </c>
      <c r="X104" s="16">
        <v>106</v>
      </c>
      <c r="Y104" s="16">
        <v>107</v>
      </c>
      <c r="Z104" s="16"/>
      <c r="AA104" s="39">
        <v>92.027000000000001</v>
      </c>
      <c r="AB104" s="16">
        <f t="shared" si="47"/>
        <v>106.242125</v>
      </c>
      <c r="AC104" s="114">
        <f t="shared" si="48"/>
        <v>104.71655682007258</v>
      </c>
      <c r="AD104" s="16">
        <f t="shared" si="49"/>
        <v>101.85</v>
      </c>
      <c r="AE104" s="16" t="s">
        <v>2891</v>
      </c>
      <c r="AF104" s="40"/>
      <c r="AG104" s="19">
        <f t="shared" si="50"/>
        <v>97.7</v>
      </c>
      <c r="AH104" s="18">
        <v>5.5099999999999998E-6</v>
      </c>
      <c r="AI104" s="34">
        <v>1.4474357592380501E-6</v>
      </c>
      <c r="AJ104" s="16">
        <v>1.9498445997580432E-5</v>
      </c>
      <c r="AK104" s="16">
        <v>6.6069344800759593E-6</v>
      </c>
      <c r="AL104" s="16">
        <v>5.370317963702527E-5</v>
      </c>
      <c r="AM104" s="16">
        <v>6.7608297539198107E-5</v>
      </c>
      <c r="AN104" s="94"/>
      <c r="AO104" s="34">
        <v>1.39114E-5</v>
      </c>
      <c r="AP104" s="94">
        <f t="shared" si="51"/>
        <v>2.4040813344731121E-5</v>
      </c>
      <c r="AQ104" s="114">
        <f t="shared" si="52"/>
        <v>1.2652031014089636E-5</v>
      </c>
      <c r="AR104" s="94">
        <f t="shared" si="53"/>
        <v>1.39114E-5</v>
      </c>
      <c r="AS104" s="114" t="s">
        <v>2891</v>
      </c>
      <c r="AT104" s="156"/>
      <c r="AU104" s="18">
        <v>6.496E-3</v>
      </c>
      <c r="AV104" s="16">
        <v>7.3282E-3</v>
      </c>
      <c r="AW104" s="16">
        <v>4.1737083876619702E-3</v>
      </c>
      <c r="AX104" s="16">
        <v>1.7299999999999999E-2</v>
      </c>
      <c r="AY104" s="16">
        <v>1.26E-2</v>
      </c>
      <c r="AZ104" s="16">
        <v>8.1600000000000006E-3</v>
      </c>
      <c r="BA104" s="16">
        <v>3.9699999999999999E-2</v>
      </c>
      <c r="BB104" s="68">
        <v>-7.53</v>
      </c>
      <c r="BC104" s="16">
        <f t="shared" si="54"/>
        <v>9.6333371576843903E-3</v>
      </c>
      <c r="BD104" s="67">
        <v>-7.72</v>
      </c>
      <c r="BE104" s="16">
        <f t="shared" si="82"/>
        <v>6.2198048755756265E-3</v>
      </c>
      <c r="BF104" s="16">
        <v>8.0099999999999998E-3</v>
      </c>
      <c r="BG104" s="16">
        <v>8.2000000000000007E-3</v>
      </c>
      <c r="BH104" s="16">
        <v>7.8300000000000002E-3</v>
      </c>
      <c r="BI104" s="68">
        <v>3.39E-7</v>
      </c>
      <c r="BJ104" s="94">
        <f t="shared" si="83"/>
        <v>0.11065638</v>
      </c>
      <c r="BK104" s="68">
        <v>3.5113599999999998E-8</v>
      </c>
      <c r="BL104" s="16">
        <f t="shared" si="84"/>
        <v>1.1461781311999999E-2</v>
      </c>
      <c r="BM104" s="16">
        <f t="shared" si="85"/>
        <v>1.8412086552351572E-2</v>
      </c>
      <c r="BN104" s="114">
        <f t="shared" si="86"/>
        <v>1.1292484369876031E-2</v>
      </c>
      <c r="BO104" s="16">
        <f t="shared" si="87"/>
        <v>8.1799999999999998E-3</v>
      </c>
      <c r="BP104" s="114" t="s">
        <v>2891</v>
      </c>
      <c r="BQ104" s="98"/>
      <c r="BR104" s="18">
        <f t="shared" si="55"/>
        <v>-5.2588484011482146</v>
      </c>
      <c r="BS104" s="114">
        <f t="shared" si="56"/>
        <v>-5.839400702230952</v>
      </c>
      <c r="BT104" s="114">
        <f t="shared" si="57"/>
        <v>-4.7100000000000009</v>
      </c>
      <c r="BU104" s="114">
        <f t="shared" si="58"/>
        <v>-5.18</v>
      </c>
      <c r="BV104" s="114">
        <f t="shared" si="59"/>
        <v>-4.2700000000000005</v>
      </c>
      <c r="BW104" s="114">
        <f t="shared" si="60"/>
        <v>-4.1700000000000008</v>
      </c>
      <c r="BX104" s="114" t="str">
        <f t="shared" si="61"/>
        <v>N/A</v>
      </c>
      <c r="BY104" s="114">
        <f t="shared" si="62"/>
        <v>-4.8566291617635677</v>
      </c>
      <c r="BZ104" s="114">
        <f t="shared" si="63"/>
        <v>-4.8978397521632484</v>
      </c>
      <c r="CA104" s="114">
        <f t="shared" si="64"/>
        <v>-4.8566291617635677</v>
      </c>
      <c r="CB104" s="98" t="str">
        <f t="shared" si="65"/>
        <v>---</v>
      </c>
      <c r="CC104" s="18">
        <f t="shared" si="66"/>
        <v>-2.1873539837668812</v>
      </c>
      <c r="CD104" s="114">
        <f t="shared" si="67"/>
        <v>-2.135002686486617</v>
      </c>
      <c r="CE104" s="114">
        <f t="shared" si="68"/>
        <v>-2.3794778978803999</v>
      </c>
      <c r="CF104" s="114">
        <f t="shared" si="69"/>
        <v>-1.7619538968712045</v>
      </c>
      <c r="CG104" s="114">
        <f t="shared" si="70"/>
        <v>-1.8996294548824371</v>
      </c>
      <c r="CH104" s="114">
        <f t="shared" si="71"/>
        <v>-2.0883098412461387</v>
      </c>
      <c r="CI104" s="114">
        <f t="shared" si="72"/>
        <v>-1.401209493236885</v>
      </c>
      <c r="CJ104" s="114">
        <f t="shared" si="73"/>
        <v>-2.0162232395519486</v>
      </c>
      <c r="CK104" s="114">
        <f t="shared" si="74"/>
        <v>-2.2062232395519481</v>
      </c>
      <c r="CL104" s="114">
        <f t="shared" si="75"/>
        <v>-2.0963674839157624</v>
      </c>
      <c r="CM104" s="114">
        <f t="shared" si="76"/>
        <v>-2.0861861476162833</v>
      </c>
      <c r="CN104" s="114">
        <f t="shared" si="77"/>
        <v>-2.1062382379420566</v>
      </c>
      <c r="CO104" s="114">
        <f t="shared" si="78"/>
        <v>-0.95602354134886536</v>
      </c>
      <c r="CP104" s="114">
        <f t="shared" si="79"/>
        <v>-1.9407478820323176</v>
      </c>
      <c r="CQ104" s="114">
        <f t="shared" si="88"/>
        <v>-1.9472105018806964</v>
      </c>
      <c r="CR104" s="114">
        <f t="shared" si="89"/>
        <v>-2.0872479944312108</v>
      </c>
      <c r="CS104" s="98" t="str">
        <f t="shared" si="80"/>
        <v>---</v>
      </c>
    </row>
    <row r="105" spans="1:97" x14ac:dyDescent="0.25">
      <c r="A105" s="15" t="s">
        <v>2431</v>
      </c>
      <c r="B105" s="8" t="s">
        <v>202</v>
      </c>
      <c r="C105" s="8">
        <v>326.42</v>
      </c>
      <c r="D105" s="27">
        <v>6.98</v>
      </c>
      <c r="E105" s="16">
        <v>6.9829540917624797</v>
      </c>
      <c r="F105" s="16">
        <v>6.9046392689999996</v>
      </c>
      <c r="G105" s="16">
        <v>6.6964444099999998</v>
      </c>
      <c r="H105" s="16">
        <v>6.3209999999999997</v>
      </c>
      <c r="I105" s="16">
        <v>6.2115999999999998</v>
      </c>
      <c r="J105" s="16">
        <v>6.77</v>
      </c>
      <c r="K105" s="16">
        <v>6.64</v>
      </c>
      <c r="L105" s="16">
        <v>5.99</v>
      </c>
      <c r="M105" s="39">
        <v>6.43201</v>
      </c>
      <c r="N105" s="16">
        <f t="shared" si="45"/>
        <v>6.5928647770762483</v>
      </c>
      <c r="O105" s="16">
        <f t="shared" si="81"/>
        <v>6.6974158458202</v>
      </c>
      <c r="P105" s="16">
        <f t="shared" si="46"/>
        <v>6.6682222049999993</v>
      </c>
      <c r="Q105" s="114" t="s">
        <v>2891</v>
      </c>
      <c r="R105" s="114"/>
      <c r="S105" s="18">
        <v>134.6</v>
      </c>
      <c r="T105" s="16">
        <v>76.17</v>
      </c>
      <c r="U105" s="16">
        <v>137.55000000000001</v>
      </c>
      <c r="V105" s="16">
        <v>66.09</v>
      </c>
      <c r="W105" s="16">
        <v>96</v>
      </c>
      <c r="X105" s="16">
        <v>107</v>
      </c>
      <c r="Y105" s="16">
        <v>107</v>
      </c>
      <c r="Z105" s="16">
        <v>120</v>
      </c>
      <c r="AA105" s="39">
        <v>94.457499999999996</v>
      </c>
      <c r="AB105" s="16">
        <f t="shared" si="47"/>
        <v>104.31861111111111</v>
      </c>
      <c r="AC105" s="114">
        <f t="shared" si="48"/>
        <v>101.67380897892005</v>
      </c>
      <c r="AD105" s="16">
        <f t="shared" si="49"/>
        <v>107</v>
      </c>
      <c r="AE105" s="16">
        <v>76.950000000000045</v>
      </c>
      <c r="AF105" s="149" t="s">
        <v>2329</v>
      </c>
      <c r="AG105" s="19">
        <f t="shared" si="50"/>
        <v>76.950000000000045</v>
      </c>
      <c r="AH105" s="18">
        <v>8.9800000000000004E-6</v>
      </c>
      <c r="AI105" s="34">
        <v>1.1223782268001099E-6</v>
      </c>
      <c r="AJ105" s="16">
        <v>2.1877616239495489E-5</v>
      </c>
      <c r="AK105" s="16">
        <v>6.6069344800759593E-6</v>
      </c>
      <c r="AL105" s="16">
        <v>1.071519305237606E-5</v>
      </c>
      <c r="AM105" s="16">
        <v>1.0964781961431843E-5</v>
      </c>
      <c r="AN105" s="94">
        <v>2.76E-5</v>
      </c>
      <c r="AO105" s="34">
        <v>1.62119E-5</v>
      </c>
      <c r="AP105" s="94">
        <f t="shared" si="51"/>
        <v>1.3009850495022435E-5</v>
      </c>
      <c r="AQ105" s="114">
        <f t="shared" si="52"/>
        <v>9.6720786859190915E-6</v>
      </c>
      <c r="AR105" s="94">
        <f t="shared" si="53"/>
        <v>1.0839987506903952E-5</v>
      </c>
      <c r="AS105" s="114">
        <v>5.8515377498452637E-6</v>
      </c>
      <c r="AT105" s="156" t="s">
        <v>2914</v>
      </c>
      <c r="AU105" s="18">
        <v>1.499E-2</v>
      </c>
      <c r="AV105" s="16">
        <v>7.3282E-3</v>
      </c>
      <c r="AW105" s="16">
        <v>6.7184241915216698E-3</v>
      </c>
      <c r="AX105" s="16">
        <v>1.6199999999999999E-2</v>
      </c>
      <c r="AY105" s="16">
        <v>1.26E-2</v>
      </c>
      <c r="AZ105" s="16">
        <v>1.2999999999999999E-2</v>
      </c>
      <c r="BA105" s="16">
        <v>2.6499999999999999E-2</v>
      </c>
      <c r="BB105" s="68">
        <v>-7.53</v>
      </c>
      <c r="BC105" s="16">
        <f t="shared" si="54"/>
        <v>9.6333371576843903E-3</v>
      </c>
      <c r="BD105" s="67">
        <v>-7.51</v>
      </c>
      <c r="BE105" s="16">
        <f t="shared" si="82"/>
        <v>1.0087342350810833E-2</v>
      </c>
      <c r="BF105" s="16">
        <v>8.3899999999999999E-3</v>
      </c>
      <c r="BG105" s="16">
        <v>7.8300000000000002E-3</v>
      </c>
      <c r="BH105" s="16">
        <v>7.8300000000000002E-3</v>
      </c>
      <c r="BI105" s="68">
        <v>1.5599999999999999E-7</v>
      </c>
      <c r="BJ105" s="94">
        <f t="shared" si="83"/>
        <v>5.0921519999999998E-2</v>
      </c>
      <c r="BK105" s="68">
        <v>5.3887499999999999E-8</v>
      </c>
      <c r="BL105" s="16">
        <f t="shared" si="84"/>
        <v>1.7589957749999999E-2</v>
      </c>
      <c r="BM105" s="16">
        <f t="shared" si="85"/>
        <v>1.4972770103572635E-2</v>
      </c>
      <c r="BN105" s="114">
        <f t="shared" si="86"/>
        <v>1.2519352840658908E-2</v>
      </c>
      <c r="BO105" s="16">
        <f t="shared" si="87"/>
        <v>1.1343671175405416E-2</v>
      </c>
      <c r="BP105" s="114">
        <v>1.0159252035237343E-2</v>
      </c>
      <c r="BQ105" s="156" t="s">
        <v>3919</v>
      </c>
      <c r="BR105" s="18">
        <f t="shared" si="55"/>
        <v>-5.0467236633326955</v>
      </c>
      <c r="BS105" s="114">
        <f t="shared" si="56"/>
        <v>-5.9498607668480892</v>
      </c>
      <c r="BT105" s="114">
        <f t="shared" si="57"/>
        <v>-4.660000000000001</v>
      </c>
      <c r="BU105" s="114">
        <f t="shared" si="58"/>
        <v>-5.18</v>
      </c>
      <c r="BV105" s="114">
        <f t="shared" si="59"/>
        <v>-4.97</v>
      </c>
      <c r="BW105" s="114">
        <f t="shared" si="60"/>
        <v>-4.96</v>
      </c>
      <c r="BX105" s="114">
        <f t="shared" si="61"/>
        <v>-4.5590909179347827</v>
      </c>
      <c r="BY105" s="114">
        <f t="shared" si="62"/>
        <v>-4.7901660837844116</v>
      </c>
      <c r="BZ105" s="114">
        <f t="shared" si="63"/>
        <v>-5.0144801789874975</v>
      </c>
      <c r="CA105" s="114">
        <f t="shared" si="64"/>
        <v>-4.9649999999999999</v>
      </c>
      <c r="CB105" s="98">
        <f t="shared" si="65"/>
        <v>-5.2327299888728751</v>
      </c>
      <c r="CC105" s="18">
        <f t="shared" si="66"/>
        <v>-1.8241983671517206</v>
      </c>
      <c r="CD105" s="114">
        <f t="shared" si="67"/>
        <v>-2.135002686486617</v>
      </c>
      <c r="CE105" s="114">
        <f t="shared" si="68"/>
        <v>-2.1727325789073957</v>
      </c>
      <c r="CF105" s="114">
        <f t="shared" si="69"/>
        <v>-1.790484985457369</v>
      </c>
      <c r="CG105" s="114">
        <f t="shared" si="70"/>
        <v>-1.8996294548824371</v>
      </c>
      <c r="CH105" s="114">
        <f t="shared" si="71"/>
        <v>-1.8860566476931633</v>
      </c>
      <c r="CI105" s="114">
        <f t="shared" si="72"/>
        <v>-1.5767541260631921</v>
      </c>
      <c r="CJ105" s="114">
        <f t="shared" si="73"/>
        <v>-2.0162232395519486</v>
      </c>
      <c r="CK105" s="114">
        <f t="shared" si="74"/>
        <v>-1.9962232395519488</v>
      </c>
      <c r="CL105" s="114">
        <f t="shared" si="75"/>
        <v>-2.0762380391712996</v>
      </c>
      <c r="CM105" s="114">
        <f t="shared" si="76"/>
        <v>-2.1062382379420566</v>
      </c>
      <c r="CN105" s="114">
        <f t="shared" si="77"/>
        <v>-2.1062382379420566</v>
      </c>
      <c r="CO105" s="114">
        <f t="shared" si="78"/>
        <v>-1.2930986411974859</v>
      </c>
      <c r="CP105" s="114">
        <f t="shared" si="79"/>
        <v>-1.754735203690003</v>
      </c>
      <c r="CQ105" s="114">
        <f t="shared" si="88"/>
        <v>-1.9024181204063353</v>
      </c>
      <c r="CR105" s="114">
        <f t="shared" si="89"/>
        <v>-1.947926347217193</v>
      </c>
      <c r="CS105" s="98">
        <f t="shared" si="80"/>
        <v>-1.9931382653716552</v>
      </c>
    </row>
    <row r="106" spans="1:97" x14ac:dyDescent="0.25">
      <c r="A106" s="15" t="s">
        <v>2432</v>
      </c>
      <c r="B106" s="8" t="s">
        <v>204</v>
      </c>
      <c r="C106" s="8">
        <v>326.42</v>
      </c>
      <c r="D106" s="27">
        <v>6.98</v>
      </c>
      <c r="E106" s="16">
        <v>7.0417178393386797</v>
      </c>
      <c r="F106" s="16">
        <v>6.9046392689999996</v>
      </c>
      <c r="G106" s="16">
        <v>6.6964444099999998</v>
      </c>
      <c r="H106" s="16">
        <v>6.3209999999999997</v>
      </c>
      <c r="I106" s="16">
        <v>6.3177000000000003</v>
      </c>
      <c r="J106" s="16">
        <v>6.77</v>
      </c>
      <c r="K106" s="16">
        <v>6.32</v>
      </c>
      <c r="L106" s="16"/>
      <c r="M106" s="39">
        <v>6.6233700000000004</v>
      </c>
      <c r="N106" s="16">
        <f t="shared" si="45"/>
        <v>6.6638746131487432</v>
      </c>
      <c r="O106" s="16">
        <f t="shared" si="81"/>
        <v>6.6981791818039893</v>
      </c>
      <c r="P106" s="16">
        <f t="shared" si="46"/>
        <v>6.6964444099999998</v>
      </c>
      <c r="Q106" s="114" t="s">
        <v>2891</v>
      </c>
      <c r="R106" s="114"/>
      <c r="S106" s="18">
        <v>134.6</v>
      </c>
      <c r="T106" s="16">
        <v>86.12</v>
      </c>
      <c r="U106" s="16">
        <v>137.55000000000001</v>
      </c>
      <c r="V106" s="16">
        <v>83.95</v>
      </c>
      <c r="W106" s="16">
        <v>77.67</v>
      </c>
      <c r="X106" s="16">
        <v>102</v>
      </c>
      <c r="Y106" s="16">
        <v>107</v>
      </c>
      <c r="Z106" s="16"/>
      <c r="AA106" s="39">
        <v>94.106099999999998</v>
      </c>
      <c r="AB106" s="16">
        <f t="shared" si="47"/>
        <v>102.87451249999999</v>
      </c>
      <c r="AC106" s="114">
        <f t="shared" si="48"/>
        <v>100.8232460868476</v>
      </c>
      <c r="AD106" s="16">
        <f t="shared" si="49"/>
        <v>98.053049999999999</v>
      </c>
      <c r="AE106" s="16" t="s">
        <v>2891</v>
      </c>
      <c r="AF106" s="40"/>
      <c r="AG106" s="19">
        <f t="shared" si="50"/>
        <v>86.12</v>
      </c>
      <c r="AH106" s="18">
        <v>7.25E-6</v>
      </c>
      <c r="AI106" s="34">
        <v>5.9791569448992798E-7</v>
      </c>
      <c r="AJ106" s="16">
        <v>2.0892961308540399E-5</v>
      </c>
      <c r="AK106" s="16">
        <v>6.6069344800759593E-6</v>
      </c>
      <c r="AL106" s="16">
        <v>3.8018939632056103E-5</v>
      </c>
      <c r="AM106" s="16">
        <v>5.370317963702527E-5</v>
      </c>
      <c r="AN106" s="94"/>
      <c r="AO106" s="34">
        <v>1.4343500000000001E-5</v>
      </c>
      <c r="AP106" s="94">
        <f t="shared" si="51"/>
        <v>2.0201918678883954E-5</v>
      </c>
      <c r="AQ106" s="114">
        <f t="shared" si="52"/>
        <v>1.0834396576333487E-5</v>
      </c>
      <c r="AR106" s="94">
        <f t="shared" si="53"/>
        <v>1.4343500000000001E-5</v>
      </c>
      <c r="AS106" s="114" t="s">
        <v>2891</v>
      </c>
      <c r="AT106" s="156"/>
      <c r="AU106" s="18">
        <v>8.3020000000000004E-3</v>
      </c>
      <c r="AV106" s="16">
        <v>7.3282E-3</v>
      </c>
      <c r="AW106" s="16">
        <v>4.1254198713491803E-3</v>
      </c>
      <c r="AX106" s="16">
        <v>1.15E-2</v>
      </c>
      <c r="AY106" s="16">
        <v>1.26E-2</v>
      </c>
      <c r="AZ106" s="16">
        <v>1.83E-2</v>
      </c>
      <c r="BA106" s="16">
        <v>2.1700000000000001E-2</v>
      </c>
      <c r="BB106" s="68">
        <v>-7.53</v>
      </c>
      <c r="BC106" s="16">
        <f t="shared" si="54"/>
        <v>9.6333371576843903E-3</v>
      </c>
      <c r="BD106" s="67">
        <v>-7.67</v>
      </c>
      <c r="BE106" s="16">
        <f t="shared" si="82"/>
        <v>6.9787358525531763E-3</v>
      </c>
      <c r="BF106" s="16">
        <v>7.8300000000000002E-3</v>
      </c>
      <c r="BG106" s="16">
        <v>1.46E-2</v>
      </c>
      <c r="BH106" s="16">
        <v>7.8300000000000002E-3</v>
      </c>
      <c r="BI106" s="68"/>
      <c r="BJ106" s="94" t="str">
        <f t="shared" si="83"/>
        <v/>
      </c>
      <c r="BK106" s="68">
        <v>3.3316499999999999E-8</v>
      </c>
      <c r="BL106" s="16">
        <f t="shared" si="84"/>
        <v>1.087517193E-2</v>
      </c>
      <c r="BM106" s="16">
        <f t="shared" si="85"/>
        <v>1.0892528062429751E-2</v>
      </c>
      <c r="BN106" s="114">
        <f t="shared" si="86"/>
        <v>9.9566875782448275E-3</v>
      </c>
      <c r="BO106" s="16">
        <f t="shared" si="87"/>
        <v>9.6333371576843903E-3</v>
      </c>
      <c r="BP106" s="114" t="s">
        <v>2891</v>
      </c>
      <c r="BQ106" s="98"/>
      <c r="BR106" s="18">
        <f t="shared" si="55"/>
        <v>-5.139661993429006</v>
      </c>
      <c r="BS106" s="114">
        <f t="shared" si="56"/>
        <v>-6.2233600467790211</v>
      </c>
      <c r="BT106" s="114">
        <f t="shared" si="57"/>
        <v>-4.68</v>
      </c>
      <c r="BU106" s="114">
        <f t="shared" si="58"/>
        <v>-5.18</v>
      </c>
      <c r="BV106" s="114">
        <f t="shared" si="59"/>
        <v>-4.42</v>
      </c>
      <c r="BW106" s="114">
        <f t="shared" si="60"/>
        <v>-4.2700000000000005</v>
      </c>
      <c r="BX106" s="114" t="str">
        <f t="shared" si="61"/>
        <v>N/A</v>
      </c>
      <c r="BY106" s="114">
        <f t="shared" si="62"/>
        <v>-4.8433448622513442</v>
      </c>
      <c r="BZ106" s="114">
        <f t="shared" si="63"/>
        <v>-4.9651952717799102</v>
      </c>
      <c r="CA106" s="114">
        <f t="shared" si="64"/>
        <v>-4.8433448622513442</v>
      </c>
      <c r="CB106" s="98" t="str">
        <f t="shared" si="65"/>
        <v>---</v>
      </c>
      <c r="CC106" s="18">
        <f t="shared" si="66"/>
        <v>-2.0808172709574992</v>
      </c>
      <c r="CD106" s="114">
        <f t="shared" si="67"/>
        <v>-2.135002686486617</v>
      </c>
      <c r="CE106" s="114">
        <f t="shared" si="68"/>
        <v>-2.3845318438339662</v>
      </c>
      <c r="CF106" s="114">
        <f t="shared" si="69"/>
        <v>-1.9393021596463884</v>
      </c>
      <c r="CG106" s="114">
        <f t="shared" si="70"/>
        <v>-1.8996294548824371</v>
      </c>
      <c r="CH106" s="114">
        <f t="shared" si="71"/>
        <v>-1.7375489102695705</v>
      </c>
      <c r="CI106" s="114">
        <f t="shared" si="72"/>
        <v>-1.6635402661514704</v>
      </c>
      <c r="CJ106" s="114">
        <f t="shared" si="73"/>
        <v>-2.0162232395519486</v>
      </c>
      <c r="CK106" s="114">
        <f t="shared" si="74"/>
        <v>-2.1562232395519483</v>
      </c>
      <c r="CL106" s="114">
        <f t="shared" si="75"/>
        <v>-2.1062382379420566</v>
      </c>
      <c r="CM106" s="114">
        <f t="shared" si="76"/>
        <v>-1.8356471442155629</v>
      </c>
      <c r="CN106" s="114">
        <f t="shared" si="77"/>
        <v>-2.1062382379420566</v>
      </c>
      <c r="CO106" s="114" t="str">
        <f t="shared" si="78"/>
        <v>N/A</v>
      </c>
      <c r="CP106" s="114">
        <f t="shared" si="79"/>
        <v>-1.9635638683815972</v>
      </c>
      <c r="CQ106" s="114">
        <f t="shared" si="88"/>
        <v>-2.0018851199856247</v>
      </c>
      <c r="CR106" s="114">
        <f t="shared" si="89"/>
        <v>-2.0162232395519486</v>
      </c>
      <c r="CS106" s="98" t="str">
        <f t="shared" si="80"/>
        <v>---</v>
      </c>
    </row>
    <row r="107" spans="1:97" x14ac:dyDescent="0.25">
      <c r="A107" s="15" t="s">
        <v>2433</v>
      </c>
      <c r="B107" s="8" t="s">
        <v>206</v>
      </c>
      <c r="C107" s="8">
        <v>326.42</v>
      </c>
      <c r="D107" s="27">
        <v>6.98</v>
      </c>
      <c r="E107" s="16">
        <v>7.02561203715275</v>
      </c>
      <c r="F107" s="16">
        <v>6.9046392689999996</v>
      </c>
      <c r="G107" s="16">
        <v>6.6964444099999998</v>
      </c>
      <c r="H107" s="16">
        <v>6.3209999999999997</v>
      </c>
      <c r="I107" s="16">
        <v>6.2312000000000003</v>
      </c>
      <c r="J107" s="16">
        <v>6.78</v>
      </c>
      <c r="K107" s="16">
        <v>6.64</v>
      </c>
      <c r="L107" s="16"/>
      <c r="M107" s="39">
        <v>6.7190599999999998</v>
      </c>
      <c r="N107" s="16">
        <f t="shared" si="45"/>
        <v>6.6997728573503057</v>
      </c>
      <c r="O107" s="16">
        <f t="shared" si="81"/>
        <v>6.7208332730169307</v>
      </c>
      <c r="P107" s="16">
        <f t="shared" si="46"/>
        <v>6.7190599999999998</v>
      </c>
      <c r="Q107" s="114" t="s">
        <v>2891</v>
      </c>
      <c r="R107" s="114"/>
      <c r="S107" s="18">
        <v>134.6</v>
      </c>
      <c r="T107" s="16">
        <v>84.07</v>
      </c>
      <c r="U107" s="16">
        <v>137.55000000000001</v>
      </c>
      <c r="V107" s="16">
        <v>80.28</v>
      </c>
      <c r="W107" s="16">
        <v>96</v>
      </c>
      <c r="X107" s="16">
        <v>107</v>
      </c>
      <c r="Y107" s="16">
        <v>107</v>
      </c>
      <c r="Z107" s="16"/>
      <c r="AA107" s="39">
        <v>91.475399999999993</v>
      </c>
      <c r="AB107" s="16">
        <f t="shared" si="47"/>
        <v>104.746925</v>
      </c>
      <c r="AC107" s="114">
        <f t="shared" si="48"/>
        <v>102.89331191033931</v>
      </c>
      <c r="AD107" s="16">
        <f t="shared" si="49"/>
        <v>101.5</v>
      </c>
      <c r="AE107" s="16" t="s">
        <v>2891</v>
      </c>
      <c r="AF107" s="40"/>
      <c r="AG107" s="19">
        <f t="shared" si="50"/>
        <v>84.07</v>
      </c>
      <c r="AH107" s="18">
        <v>7.61E-6</v>
      </c>
      <c r="AI107" s="34">
        <v>1.41256861602851E-6</v>
      </c>
      <c r="AJ107" s="16">
        <v>1.5848931924611131E-5</v>
      </c>
      <c r="AK107" s="16">
        <v>6.6069344800759593E-6</v>
      </c>
      <c r="AL107" s="16">
        <v>1.1481536214968799E-5</v>
      </c>
      <c r="AM107" s="16">
        <v>1.5488166189124811E-5</v>
      </c>
      <c r="AN107" s="94"/>
      <c r="AO107" s="34">
        <v>1.4608400000000001E-5</v>
      </c>
      <c r="AP107" s="94">
        <f t="shared" si="51"/>
        <v>1.0436648203544174E-5</v>
      </c>
      <c r="AQ107" s="114">
        <f t="shared" si="52"/>
        <v>8.3890703698888343E-6</v>
      </c>
      <c r="AR107" s="94">
        <f t="shared" si="53"/>
        <v>1.1481536214968799E-5</v>
      </c>
      <c r="AS107" s="114" t="s">
        <v>2891</v>
      </c>
      <c r="AT107" s="156"/>
      <c r="AU107" s="18">
        <v>8.6700000000000006E-3</v>
      </c>
      <c r="AV107" s="16">
        <v>7.3282E-3</v>
      </c>
      <c r="AW107" s="16">
        <v>5.3138884713939396E-3</v>
      </c>
      <c r="AX107" s="16">
        <v>1.26E-2</v>
      </c>
      <c r="AY107" s="16">
        <v>1.26E-2</v>
      </c>
      <c r="AZ107" s="16">
        <v>1.04E-2</v>
      </c>
      <c r="BA107" s="16">
        <v>2.1600000000000001E-2</v>
      </c>
      <c r="BB107" s="68">
        <v>-7.53</v>
      </c>
      <c r="BC107" s="16">
        <f t="shared" si="54"/>
        <v>9.6333371576843903E-3</v>
      </c>
      <c r="BD107" s="67">
        <v>-7.5</v>
      </c>
      <c r="BE107" s="16">
        <f t="shared" si="82"/>
        <v>1.0322306738321593E-2</v>
      </c>
      <c r="BF107" s="16">
        <v>7.8300000000000002E-3</v>
      </c>
      <c r="BG107" s="16">
        <v>8.0099999999999998E-3</v>
      </c>
      <c r="BH107" s="16">
        <v>7.6499999999999997E-3</v>
      </c>
      <c r="BI107" s="68">
        <v>2.8200000000000001E-7</v>
      </c>
      <c r="BJ107" s="94">
        <f t="shared" si="83"/>
        <v>9.2050439999999997E-2</v>
      </c>
      <c r="BK107" s="68">
        <v>2.9614200000000001E-8</v>
      </c>
      <c r="BL107" s="16">
        <f t="shared" si="84"/>
        <v>9.6666671639999997E-3</v>
      </c>
      <c r="BM107" s="16">
        <f t="shared" si="85"/>
        <v>1.5976774252242854E-2</v>
      </c>
      <c r="BN107" s="114">
        <f t="shared" si="86"/>
        <v>1.1236008626198078E-2</v>
      </c>
      <c r="BO107" s="16">
        <f t="shared" si="87"/>
        <v>9.650002160842195E-3</v>
      </c>
      <c r="BP107" s="114" t="s">
        <v>2891</v>
      </c>
      <c r="BQ107" s="98"/>
      <c r="BR107" s="18">
        <f t="shared" si="55"/>
        <v>-5.1186153432294272</v>
      </c>
      <c r="BS107" s="114">
        <f t="shared" si="56"/>
        <v>-5.8499904469854949</v>
      </c>
      <c r="BT107" s="114">
        <f t="shared" si="57"/>
        <v>-4.8</v>
      </c>
      <c r="BU107" s="114">
        <f t="shared" si="58"/>
        <v>-5.18</v>
      </c>
      <c r="BV107" s="114">
        <f t="shared" si="59"/>
        <v>-4.9400000000000013</v>
      </c>
      <c r="BW107" s="114">
        <f t="shared" si="60"/>
        <v>-4.8100000000000005</v>
      </c>
      <c r="BX107" s="114" t="str">
        <f t="shared" si="61"/>
        <v>N/A</v>
      </c>
      <c r="BY107" s="114">
        <f t="shared" si="62"/>
        <v>-4.8353973480097752</v>
      </c>
      <c r="BZ107" s="114">
        <f t="shared" si="63"/>
        <v>-5.0762861626035294</v>
      </c>
      <c r="CA107" s="114">
        <f t="shared" si="64"/>
        <v>-4.9400000000000013</v>
      </c>
      <c r="CB107" s="98" t="str">
        <f t="shared" si="65"/>
        <v>---</v>
      </c>
      <c r="CC107" s="18">
        <f t="shared" si="66"/>
        <v>-2.0619809025237896</v>
      </c>
      <c r="CD107" s="114">
        <f t="shared" si="67"/>
        <v>-2.135002686486617</v>
      </c>
      <c r="CE107" s="114">
        <f t="shared" si="68"/>
        <v>-2.274587564861096</v>
      </c>
      <c r="CF107" s="114">
        <f t="shared" si="69"/>
        <v>-1.8996294548824371</v>
      </c>
      <c r="CG107" s="114">
        <f t="shared" si="70"/>
        <v>-1.8996294548824371</v>
      </c>
      <c r="CH107" s="114">
        <f t="shared" si="71"/>
        <v>-1.9829666607012197</v>
      </c>
      <c r="CI107" s="114">
        <f t="shared" si="72"/>
        <v>-1.6655462488490691</v>
      </c>
      <c r="CJ107" s="114">
        <f t="shared" si="73"/>
        <v>-2.0162232395519486</v>
      </c>
      <c r="CK107" s="114">
        <f t="shared" si="74"/>
        <v>-1.9862232395519488</v>
      </c>
      <c r="CL107" s="114">
        <f t="shared" si="75"/>
        <v>-2.1062382379420566</v>
      </c>
      <c r="CM107" s="114">
        <f t="shared" si="76"/>
        <v>-2.0963674839157624</v>
      </c>
      <c r="CN107" s="114">
        <f t="shared" si="77"/>
        <v>-2.1163385648463824</v>
      </c>
      <c r="CO107" s="114">
        <f t="shared" si="78"/>
        <v>-1.0359741312325865</v>
      </c>
      <c r="CP107" s="114">
        <f t="shared" si="79"/>
        <v>-2.0147232344770045</v>
      </c>
      <c r="CQ107" s="114">
        <f t="shared" si="88"/>
        <v>-1.949387936050311</v>
      </c>
      <c r="CR107" s="114">
        <f t="shared" si="89"/>
        <v>-2.0154732370144766</v>
      </c>
      <c r="CS107" s="98" t="str">
        <f t="shared" si="80"/>
        <v>---</v>
      </c>
    </row>
    <row r="108" spans="1:97" x14ac:dyDescent="0.25">
      <c r="A108" s="15" t="s">
        <v>2434</v>
      </c>
      <c r="B108" s="8" t="s">
        <v>208</v>
      </c>
      <c r="C108" s="8">
        <v>326.42</v>
      </c>
      <c r="D108" s="27">
        <v>6.98</v>
      </c>
      <c r="E108" s="16">
        <v>7.1021137902073601</v>
      </c>
      <c r="F108" s="16">
        <v>6.9046392689999996</v>
      </c>
      <c r="G108" s="16">
        <v>6.6964444099999998</v>
      </c>
      <c r="H108" s="16">
        <v>6.3209999999999997</v>
      </c>
      <c r="I108" s="16">
        <v>6.2830000000000004</v>
      </c>
      <c r="J108" s="16">
        <v>6.77</v>
      </c>
      <c r="K108" s="16">
        <v>6.32</v>
      </c>
      <c r="L108" s="16"/>
      <c r="M108" s="39">
        <v>6.48116</v>
      </c>
      <c r="N108" s="16">
        <f t="shared" si="45"/>
        <v>6.6509286076897061</v>
      </c>
      <c r="O108" s="16">
        <f t="shared" si="81"/>
        <v>6.7008658499626605</v>
      </c>
      <c r="P108" s="16">
        <f t="shared" si="46"/>
        <v>6.6964444099999998</v>
      </c>
      <c r="Q108" s="114" t="s">
        <v>2891</v>
      </c>
      <c r="R108" s="114"/>
      <c r="S108" s="18">
        <v>134.6</v>
      </c>
      <c r="T108" s="16">
        <v>107.97</v>
      </c>
      <c r="U108" s="16">
        <v>137.55000000000001</v>
      </c>
      <c r="V108" s="16">
        <v>105.96</v>
      </c>
      <c r="W108" s="16">
        <v>85</v>
      </c>
      <c r="X108" s="16">
        <v>101</v>
      </c>
      <c r="Y108" s="16">
        <v>107</v>
      </c>
      <c r="Z108" s="16">
        <v>115</v>
      </c>
      <c r="AA108" s="39">
        <v>88.702200000000005</v>
      </c>
      <c r="AB108" s="16">
        <f t="shared" si="47"/>
        <v>109.19802222222221</v>
      </c>
      <c r="AC108" s="114">
        <f t="shared" si="48"/>
        <v>107.91419046926521</v>
      </c>
      <c r="AD108" s="16">
        <f t="shared" si="49"/>
        <v>107</v>
      </c>
      <c r="AE108" s="16">
        <v>85</v>
      </c>
      <c r="AF108" s="149" t="s">
        <v>2947</v>
      </c>
      <c r="AG108" s="19">
        <f t="shared" si="50"/>
        <v>85</v>
      </c>
      <c r="AH108" s="18">
        <v>7.4399999999999999E-6</v>
      </c>
      <c r="AI108" s="34">
        <v>6.4363018322312804E-7</v>
      </c>
      <c r="AJ108" s="16">
        <v>3.0199517204020178E-5</v>
      </c>
      <c r="AK108" s="16">
        <v>6.6069344800759593E-6</v>
      </c>
      <c r="AL108" s="16">
        <v>1.2589254117941672E-4</v>
      </c>
      <c r="AM108" s="16">
        <v>5.370317963702527E-5</v>
      </c>
      <c r="AN108" s="94"/>
      <c r="AO108" s="34">
        <v>1.98525E-5</v>
      </c>
      <c r="AP108" s="94">
        <f t="shared" si="51"/>
        <v>3.4905471811965892E-5</v>
      </c>
      <c r="AQ108" s="114">
        <f t="shared" si="52"/>
        <v>1.4397570717442111E-5</v>
      </c>
      <c r="AR108" s="94">
        <f t="shared" si="53"/>
        <v>1.98525E-5</v>
      </c>
      <c r="AS108" s="114" t="s">
        <v>2891</v>
      </c>
      <c r="AT108" s="156"/>
      <c r="AU108" s="18">
        <v>8.5009999999999999E-3</v>
      </c>
      <c r="AV108" s="16">
        <v>7.3282E-3</v>
      </c>
      <c r="AW108" s="16">
        <v>3.1877775627495099E-3</v>
      </c>
      <c r="AX108" s="16">
        <v>1.66E-2</v>
      </c>
      <c r="AY108" s="16">
        <v>1.26E-2</v>
      </c>
      <c r="AZ108" s="16">
        <v>8.3900000000000002E-2</v>
      </c>
      <c r="BA108" s="16">
        <v>6.6100000000000006E-2</v>
      </c>
      <c r="BB108" s="68">
        <v>-7.53</v>
      </c>
      <c r="BC108" s="16">
        <f t="shared" si="54"/>
        <v>9.6333371576843903E-3</v>
      </c>
      <c r="BD108" s="67">
        <v>-7.72</v>
      </c>
      <c r="BE108" s="16">
        <f t="shared" si="82"/>
        <v>6.2198048755756265E-3</v>
      </c>
      <c r="BF108" s="16">
        <v>6.8199999999999997E-3</v>
      </c>
      <c r="BG108" s="16">
        <v>1.49E-2</v>
      </c>
      <c r="BH108" s="16">
        <v>7.8300000000000002E-3</v>
      </c>
      <c r="BI108" s="68">
        <v>5.1900000000000003E-7</v>
      </c>
      <c r="BJ108" s="94">
        <f t="shared" si="83"/>
        <v>0.16941198000000002</v>
      </c>
      <c r="BK108" s="68">
        <v>3.5113599999999998E-8</v>
      </c>
      <c r="BL108" s="16">
        <f t="shared" si="84"/>
        <v>1.1461781311999999E-2</v>
      </c>
      <c r="BM108" s="16">
        <f t="shared" si="85"/>
        <v>3.0320991493429254E-2</v>
      </c>
      <c r="BN108" s="114">
        <f t="shared" si="86"/>
        <v>1.466724477001443E-2</v>
      </c>
      <c r="BO108" s="16">
        <f t="shared" si="87"/>
        <v>1.0547559234842196E-2</v>
      </c>
      <c r="BP108" s="114" t="s">
        <v>2891</v>
      </c>
      <c r="BQ108" s="98"/>
      <c r="BR108" s="18">
        <f t="shared" si="55"/>
        <v>-5.1284270644541214</v>
      </c>
      <c r="BS108" s="114">
        <f t="shared" si="56"/>
        <v>-6.1913635977304278</v>
      </c>
      <c r="BT108" s="114">
        <f t="shared" si="57"/>
        <v>-4.5199999999999996</v>
      </c>
      <c r="BU108" s="114">
        <f t="shared" si="58"/>
        <v>-5.18</v>
      </c>
      <c r="BV108" s="114">
        <f t="shared" si="59"/>
        <v>-3.9</v>
      </c>
      <c r="BW108" s="114">
        <f t="shared" si="60"/>
        <v>-4.2700000000000005</v>
      </c>
      <c r="BX108" s="114" t="str">
        <f t="shared" si="61"/>
        <v>N/A</v>
      </c>
      <c r="BY108" s="114">
        <f t="shared" si="62"/>
        <v>-4.7021847953069518</v>
      </c>
      <c r="BZ108" s="114">
        <f t="shared" si="63"/>
        <v>-4.8417107796416428</v>
      </c>
      <c r="CA108" s="114">
        <f t="shared" si="64"/>
        <v>-4.7021847953069518</v>
      </c>
      <c r="CB108" s="98" t="str">
        <f t="shared" si="65"/>
        <v>---</v>
      </c>
      <c r="CC108" s="18">
        <f t="shared" si="66"/>
        <v>-2.0705299838225106</v>
      </c>
      <c r="CD108" s="114">
        <f t="shared" si="67"/>
        <v>-2.135002686486617</v>
      </c>
      <c r="CE108" s="114">
        <f t="shared" si="68"/>
        <v>-2.4965119904882145</v>
      </c>
      <c r="CF108" s="114">
        <f t="shared" si="69"/>
        <v>-1.779891911959945</v>
      </c>
      <c r="CG108" s="114">
        <f t="shared" si="70"/>
        <v>-1.8996294548824371</v>
      </c>
      <c r="CH108" s="114">
        <f t="shared" si="71"/>
        <v>-1.0762380391712998</v>
      </c>
      <c r="CI108" s="114">
        <f t="shared" si="72"/>
        <v>-1.1797985405143596</v>
      </c>
      <c r="CJ108" s="114">
        <f t="shared" si="73"/>
        <v>-2.0162232395519486</v>
      </c>
      <c r="CK108" s="114">
        <f t="shared" si="74"/>
        <v>-2.2062232395519481</v>
      </c>
      <c r="CL108" s="114">
        <f t="shared" si="75"/>
        <v>-2.1662156253435212</v>
      </c>
      <c r="CM108" s="114">
        <f t="shared" si="76"/>
        <v>-1.826813731587726</v>
      </c>
      <c r="CN108" s="114">
        <f t="shared" si="77"/>
        <v>-2.1062382379420566</v>
      </c>
      <c r="CO108" s="114">
        <f t="shared" si="78"/>
        <v>-0.7710558817034896</v>
      </c>
      <c r="CP108" s="114">
        <f t="shared" si="79"/>
        <v>-1.9407478820323176</v>
      </c>
      <c r="CQ108" s="114">
        <f t="shared" si="88"/>
        <v>-1.833651460359885</v>
      </c>
      <c r="CR108" s="114">
        <f t="shared" si="89"/>
        <v>-1.9784855607921332</v>
      </c>
      <c r="CS108" s="98" t="str">
        <f t="shared" si="80"/>
        <v>---</v>
      </c>
    </row>
    <row r="109" spans="1:97" x14ac:dyDescent="0.25">
      <c r="A109" s="15" t="s">
        <v>2435</v>
      </c>
      <c r="B109" s="8" t="s">
        <v>210</v>
      </c>
      <c r="C109" s="8">
        <v>326.42</v>
      </c>
      <c r="D109" s="27">
        <v>6.98</v>
      </c>
      <c r="E109" s="16">
        <v>6.9847132198562196</v>
      </c>
      <c r="F109" s="16">
        <v>6.9046392689999996</v>
      </c>
      <c r="G109" s="16">
        <v>6.6964444099999998</v>
      </c>
      <c r="H109" s="16">
        <v>6.3209999999999997</v>
      </c>
      <c r="I109" s="16">
        <v>6.3868</v>
      </c>
      <c r="J109" s="16">
        <v>6.76</v>
      </c>
      <c r="K109" s="16">
        <v>6.42</v>
      </c>
      <c r="L109" s="16">
        <v>5.93</v>
      </c>
      <c r="M109" s="39">
        <v>6.6589700000000001</v>
      </c>
      <c r="N109" s="16">
        <f t="shared" si="45"/>
        <v>6.6042566898856219</v>
      </c>
      <c r="O109" s="16">
        <f t="shared" si="81"/>
        <v>6.7035520073847179</v>
      </c>
      <c r="P109" s="16">
        <f t="shared" si="46"/>
        <v>6.6777072049999999</v>
      </c>
      <c r="Q109" s="114" t="s">
        <v>2891</v>
      </c>
      <c r="R109" s="114"/>
      <c r="S109" s="18">
        <v>134.6</v>
      </c>
      <c r="T109" s="16">
        <v>83.78</v>
      </c>
      <c r="U109" s="16">
        <v>137.55000000000001</v>
      </c>
      <c r="V109" s="16">
        <v>79.11</v>
      </c>
      <c r="W109" s="16">
        <v>96</v>
      </c>
      <c r="X109" s="16">
        <v>101</v>
      </c>
      <c r="Y109" s="16">
        <v>107</v>
      </c>
      <c r="Z109" s="16"/>
      <c r="AA109" s="39">
        <v>103.898</v>
      </c>
      <c r="AB109" s="16">
        <f t="shared" si="47"/>
        <v>105.36725</v>
      </c>
      <c r="AC109" s="114">
        <f t="shared" si="48"/>
        <v>103.557753568217</v>
      </c>
      <c r="AD109" s="16">
        <f t="shared" si="49"/>
        <v>102.449</v>
      </c>
      <c r="AE109" s="16" t="s">
        <v>2891</v>
      </c>
      <c r="AF109" s="40"/>
      <c r="AG109" s="19">
        <f t="shared" si="50"/>
        <v>83.78</v>
      </c>
      <c r="AH109" s="18">
        <v>7.6599999999999995E-6</v>
      </c>
      <c r="AI109" s="34">
        <v>1.7285335626538801E-7</v>
      </c>
      <c r="AJ109" s="16">
        <v>7.4131024130091704E-6</v>
      </c>
      <c r="AK109" s="16">
        <v>6.6069344800759593E-6</v>
      </c>
      <c r="AL109" s="16">
        <v>5.6234132519034836E-6</v>
      </c>
      <c r="AM109" s="16">
        <v>6.3095734448019212E-6</v>
      </c>
      <c r="AN109" s="94">
        <v>4.71E-5</v>
      </c>
      <c r="AO109" s="34">
        <v>1.20031E-5</v>
      </c>
      <c r="AP109" s="94">
        <f t="shared" si="51"/>
        <v>1.1611122118256989E-5</v>
      </c>
      <c r="AQ109" s="114">
        <f t="shared" si="52"/>
        <v>5.8113577910168109E-6</v>
      </c>
      <c r="AR109" s="94">
        <f t="shared" si="53"/>
        <v>7.0100184465425644E-6</v>
      </c>
      <c r="AS109" s="114">
        <v>1.7314876295412187E-6</v>
      </c>
      <c r="AT109" s="156" t="s">
        <v>2914</v>
      </c>
      <c r="AU109" s="18">
        <v>1.3259999999999999E-2</v>
      </c>
      <c r="AV109" s="16">
        <v>7.3282E-3</v>
      </c>
      <c r="AW109" s="16">
        <v>3.5776007075417901E-3</v>
      </c>
      <c r="AX109" s="16">
        <v>1.15E-2</v>
      </c>
      <c r="AY109" s="16">
        <v>1.26E-2</v>
      </c>
      <c r="AZ109" s="16">
        <v>1.3599999999999999E-2</v>
      </c>
      <c r="BA109" s="16">
        <v>1.84E-2</v>
      </c>
      <c r="BB109" s="68">
        <v>-7.53</v>
      </c>
      <c r="BC109" s="16">
        <f t="shared" si="54"/>
        <v>9.6333371576843903E-3</v>
      </c>
      <c r="BD109" s="67">
        <v>-7.4</v>
      </c>
      <c r="BE109" s="16">
        <f t="shared" si="82"/>
        <v>1.2995014261207206E-2</v>
      </c>
      <c r="BF109" s="16">
        <v>7.8300000000000002E-3</v>
      </c>
      <c r="BG109" s="16">
        <v>1.06E-2</v>
      </c>
      <c r="BH109" s="16">
        <v>8.0099999999999998E-3</v>
      </c>
      <c r="BI109" s="68">
        <v>3.5400000000000002E-7</v>
      </c>
      <c r="BJ109" s="94">
        <f t="shared" si="83"/>
        <v>0.11555268</v>
      </c>
      <c r="BK109" s="68">
        <v>1.89566E-8</v>
      </c>
      <c r="BL109" s="16">
        <f t="shared" si="84"/>
        <v>6.1878133720000006E-3</v>
      </c>
      <c r="BM109" s="16">
        <f t="shared" si="85"/>
        <v>1.7933903249888101E-2</v>
      </c>
      <c r="BN109" s="114">
        <f t="shared" si="86"/>
        <v>1.1548064315738866E-2</v>
      </c>
      <c r="BO109" s="16">
        <f t="shared" si="87"/>
        <v>1.1050000000000001E-2</v>
      </c>
      <c r="BP109" s="114">
        <v>9.6033367401767381E-3</v>
      </c>
      <c r="BQ109" s="156" t="s">
        <v>3919</v>
      </c>
      <c r="BR109" s="18">
        <f t="shared" si="55"/>
        <v>-5.1157712303673959</v>
      </c>
      <c r="BS109" s="114">
        <f t="shared" si="56"/>
        <v>-6.7623221834146801</v>
      </c>
      <c r="BT109" s="114">
        <f t="shared" si="57"/>
        <v>-5.13</v>
      </c>
      <c r="BU109" s="114">
        <f t="shared" si="58"/>
        <v>-5.18</v>
      </c>
      <c r="BV109" s="114">
        <f t="shared" si="59"/>
        <v>-5.2500000000000009</v>
      </c>
      <c r="BW109" s="114">
        <f t="shared" si="60"/>
        <v>-5.2000000000000011</v>
      </c>
      <c r="BX109" s="114">
        <f t="shared" si="61"/>
        <v>-4.3269790928711043</v>
      </c>
      <c r="BY109" s="114">
        <f t="shared" si="62"/>
        <v>-4.9207065757002839</v>
      </c>
      <c r="BZ109" s="114">
        <f t="shared" si="63"/>
        <v>-5.2357223852941832</v>
      </c>
      <c r="CA109" s="114">
        <f t="shared" si="64"/>
        <v>-5.1549999999999994</v>
      </c>
      <c r="CB109" s="98">
        <f t="shared" si="65"/>
        <v>-5.7615806068815889</v>
      </c>
      <c r="CC109" s="18">
        <f t="shared" si="66"/>
        <v>-1.8774564759312458</v>
      </c>
      <c r="CD109" s="114">
        <f t="shared" si="67"/>
        <v>-2.135002686486617</v>
      </c>
      <c r="CE109" s="114">
        <f t="shared" si="68"/>
        <v>-2.4464081322392981</v>
      </c>
      <c r="CF109" s="114">
        <f t="shared" si="69"/>
        <v>-1.9393021596463884</v>
      </c>
      <c r="CG109" s="114">
        <f t="shared" si="70"/>
        <v>-1.8996294548824371</v>
      </c>
      <c r="CH109" s="114">
        <f t="shared" si="71"/>
        <v>-1.8664610916297826</v>
      </c>
      <c r="CI109" s="114">
        <f t="shared" si="72"/>
        <v>-1.7351821769904636</v>
      </c>
      <c r="CJ109" s="114">
        <f t="shared" si="73"/>
        <v>-2.0162232395519486</v>
      </c>
      <c r="CK109" s="114">
        <f t="shared" si="74"/>
        <v>-1.8862232395519491</v>
      </c>
      <c r="CL109" s="114">
        <f t="shared" si="75"/>
        <v>-2.1062382379420566</v>
      </c>
      <c r="CM109" s="114">
        <f t="shared" si="76"/>
        <v>-1.9746941347352298</v>
      </c>
      <c r="CN109" s="114">
        <f t="shared" si="77"/>
        <v>-2.0963674839157624</v>
      </c>
      <c r="CO109" s="114">
        <f t="shared" si="78"/>
        <v>-0.93721997752615971</v>
      </c>
      <c r="CP109" s="114">
        <f t="shared" si="79"/>
        <v>-2.208462793345785</v>
      </c>
      <c r="CQ109" s="114">
        <f t="shared" si="88"/>
        <v>-1.9374908060267946</v>
      </c>
      <c r="CR109" s="114">
        <f t="shared" si="89"/>
        <v>-1.9569981471908091</v>
      </c>
      <c r="CS109" s="98">
        <f t="shared" si="80"/>
        <v>-2.0175778423705548</v>
      </c>
    </row>
    <row r="110" spans="1:97" x14ac:dyDescent="0.25">
      <c r="A110" s="15" t="s">
        <v>2436</v>
      </c>
      <c r="B110" s="8" t="s">
        <v>212</v>
      </c>
      <c r="C110" s="8">
        <v>326.42</v>
      </c>
      <c r="D110" s="27">
        <v>6.98</v>
      </c>
      <c r="E110" s="16">
        <v>7.0407504842283197</v>
      </c>
      <c r="F110" s="16">
        <v>6.9046392689999996</v>
      </c>
      <c r="G110" s="16">
        <v>6.6964444099999998</v>
      </c>
      <c r="H110" s="16">
        <v>6.3209999999999997</v>
      </c>
      <c r="I110" s="16">
        <v>6.4431000000000003</v>
      </c>
      <c r="J110" s="16">
        <v>6.76</v>
      </c>
      <c r="K110" s="16">
        <v>6.45</v>
      </c>
      <c r="L110" s="16"/>
      <c r="M110" s="39">
        <v>6.4886400000000002</v>
      </c>
      <c r="N110" s="16">
        <f t="shared" si="45"/>
        <v>6.6760637959142581</v>
      </c>
      <c r="O110" s="16">
        <f t="shared" si="81"/>
        <v>6.699445356598444</v>
      </c>
      <c r="P110" s="16">
        <f t="shared" si="46"/>
        <v>6.6964444099999998</v>
      </c>
      <c r="Q110" s="114" t="s">
        <v>2891</v>
      </c>
      <c r="R110" s="114"/>
      <c r="S110" s="18">
        <v>134.6</v>
      </c>
      <c r="T110" s="16">
        <v>81.98</v>
      </c>
      <c r="U110" s="16">
        <v>137.55000000000001</v>
      </c>
      <c r="V110" s="16">
        <v>86.46</v>
      </c>
      <c r="W110" s="16">
        <v>96</v>
      </c>
      <c r="X110" s="16">
        <v>99.8</v>
      </c>
      <c r="Y110" s="16">
        <v>107</v>
      </c>
      <c r="Z110" s="16"/>
      <c r="AA110" s="39">
        <v>99.723100000000002</v>
      </c>
      <c r="AB110" s="16">
        <f t="shared" si="47"/>
        <v>105.38913749999999</v>
      </c>
      <c r="AC110" s="114">
        <f t="shared" si="48"/>
        <v>103.74119952628149</v>
      </c>
      <c r="AD110" s="16">
        <f t="shared" si="49"/>
        <v>99.76155</v>
      </c>
      <c r="AE110" s="16" t="s">
        <v>2891</v>
      </c>
      <c r="AF110" s="40"/>
      <c r="AG110" s="19">
        <f t="shared" si="50"/>
        <v>81.98</v>
      </c>
      <c r="AH110" s="18">
        <v>7.9899999999999997E-6</v>
      </c>
      <c r="AI110" s="34">
        <v>2.6503554886911901E-7</v>
      </c>
      <c r="AJ110" s="16">
        <v>1.2302687708123802E-5</v>
      </c>
      <c r="AK110" s="16">
        <v>6.6069344800759593E-6</v>
      </c>
      <c r="AL110" s="16">
        <v>7.7624711662868956E-6</v>
      </c>
      <c r="AM110" s="16">
        <v>1.0000000000000001E-5</v>
      </c>
      <c r="AN110" s="94"/>
      <c r="AO110" s="34">
        <v>2.4054599999999998E-5</v>
      </c>
      <c r="AP110" s="94">
        <f t="shared" si="51"/>
        <v>9.854532700479396E-6</v>
      </c>
      <c r="AQ110" s="114">
        <f t="shared" si="52"/>
        <v>6.1195754341518792E-6</v>
      </c>
      <c r="AR110" s="94">
        <f t="shared" si="53"/>
        <v>7.9899999999999997E-6</v>
      </c>
      <c r="AS110" s="114" t="s">
        <v>2891</v>
      </c>
      <c r="AT110" s="156"/>
      <c r="AU110" s="18">
        <v>9.0629999999999999E-3</v>
      </c>
      <c r="AV110" s="16">
        <v>7.3282E-3</v>
      </c>
      <c r="AW110" s="16">
        <v>3.0474435084159699E-3</v>
      </c>
      <c r="AX110" s="16">
        <v>1.38E-2</v>
      </c>
      <c r="AY110" s="16">
        <v>1.26E-2</v>
      </c>
      <c r="AZ110" s="16">
        <v>9.9600000000000001E-3</v>
      </c>
      <c r="BA110" s="16">
        <v>1.0999999999999999E-2</v>
      </c>
      <c r="BB110" s="68">
        <v>-7.53</v>
      </c>
      <c r="BC110" s="16">
        <f t="shared" si="54"/>
        <v>9.6333371576843903E-3</v>
      </c>
      <c r="BD110" s="67">
        <v>-7.53</v>
      </c>
      <c r="BE110" s="16">
        <f t="shared" si="82"/>
        <v>9.6333371576843903E-3</v>
      </c>
      <c r="BF110" s="16">
        <v>7.1399999999999996E-3</v>
      </c>
      <c r="BG110" s="16">
        <v>8.7899999999999992E-3</v>
      </c>
      <c r="BH110" s="16">
        <v>8.0099999999999998E-3</v>
      </c>
      <c r="BI110" s="68"/>
      <c r="BJ110" s="94" t="str">
        <f t="shared" si="83"/>
        <v/>
      </c>
      <c r="BK110" s="68">
        <v>3.3660499999999999E-8</v>
      </c>
      <c r="BL110" s="16">
        <f t="shared" si="84"/>
        <v>1.098746041E-2</v>
      </c>
      <c r="BM110" s="16">
        <f t="shared" si="85"/>
        <v>9.3071367872142111E-3</v>
      </c>
      <c r="BN110" s="114">
        <f t="shared" si="86"/>
        <v>8.8274790771566535E-3</v>
      </c>
      <c r="BO110" s="16">
        <f t="shared" si="87"/>
        <v>9.6333371576843903E-3</v>
      </c>
      <c r="BP110" s="114" t="s">
        <v>2891</v>
      </c>
      <c r="BQ110" s="98"/>
      <c r="BR110" s="18">
        <f t="shared" si="55"/>
        <v>-5.0974532206860088</v>
      </c>
      <c r="BS110" s="114">
        <f t="shared" si="56"/>
        <v>-6.5766958708093615</v>
      </c>
      <c r="BT110" s="114">
        <f t="shared" si="57"/>
        <v>-4.91</v>
      </c>
      <c r="BU110" s="114">
        <f t="shared" si="58"/>
        <v>-5.18</v>
      </c>
      <c r="BV110" s="114">
        <f t="shared" si="59"/>
        <v>-5.1100000000000012</v>
      </c>
      <c r="BW110" s="114">
        <f t="shared" si="60"/>
        <v>-5</v>
      </c>
      <c r="BX110" s="114" t="str">
        <f t="shared" si="61"/>
        <v>N/A</v>
      </c>
      <c r="BY110" s="114">
        <f t="shared" si="62"/>
        <v>-4.6188018605131163</v>
      </c>
      <c r="BZ110" s="114">
        <f t="shared" si="63"/>
        <v>-5.2132787074297839</v>
      </c>
      <c r="CA110" s="114">
        <f t="shared" si="64"/>
        <v>-5.0974532206860088</v>
      </c>
      <c r="CB110" s="98" t="str">
        <f t="shared" si="65"/>
        <v>---</v>
      </c>
      <c r="CC110" s="18">
        <f t="shared" si="66"/>
        <v>-2.0427280200070572</v>
      </c>
      <c r="CD110" s="114">
        <f t="shared" si="67"/>
        <v>-2.135002686486617</v>
      </c>
      <c r="CE110" s="114">
        <f t="shared" si="68"/>
        <v>-2.5160643363119148</v>
      </c>
      <c r="CF110" s="114">
        <f t="shared" si="69"/>
        <v>-1.8601209135987635</v>
      </c>
      <c r="CG110" s="114">
        <f t="shared" si="70"/>
        <v>-1.8996294548824371</v>
      </c>
      <c r="CH110" s="114">
        <f t="shared" si="71"/>
        <v>-2.0017406615763012</v>
      </c>
      <c r="CI110" s="114">
        <f t="shared" si="72"/>
        <v>-1.9586073148417751</v>
      </c>
      <c r="CJ110" s="114">
        <f t="shared" si="73"/>
        <v>-2.0162232395519486</v>
      </c>
      <c r="CK110" s="114">
        <f t="shared" si="74"/>
        <v>-2.0162232395519486</v>
      </c>
      <c r="CL110" s="114">
        <f t="shared" si="75"/>
        <v>-2.1463017882238256</v>
      </c>
      <c r="CM110" s="114">
        <f t="shared" si="76"/>
        <v>-2.0560111249262283</v>
      </c>
      <c r="CN110" s="114">
        <f t="shared" si="77"/>
        <v>-2.0963674839157624</v>
      </c>
      <c r="CO110" s="114" t="str">
        <f t="shared" si="78"/>
        <v>N/A</v>
      </c>
      <c r="CP110" s="114">
        <f t="shared" si="79"/>
        <v>-1.9591026767645439</v>
      </c>
      <c r="CQ110" s="114">
        <f t="shared" si="88"/>
        <v>-2.0541633031260869</v>
      </c>
      <c r="CR110" s="114">
        <f t="shared" si="89"/>
        <v>-2.0162232395519486</v>
      </c>
      <c r="CS110" s="98" t="str">
        <f t="shared" si="80"/>
        <v>---</v>
      </c>
    </row>
    <row r="111" spans="1:97" x14ac:dyDescent="0.25">
      <c r="A111" s="15" t="s">
        <v>2437</v>
      </c>
      <c r="B111" s="8" t="s">
        <v>214</v>
      </c>
      <c r="C111" s="8">
        <v>326.42</v>
      </c>
      <c r="D111" s="27">
        <v>6.98</v>
      </c>
      <c r="E111" s="16">
        <v>6.9860979043482603</v>
      </c>
      <c r="F111" s="16">
        <v>6.9046392689999996</v>
      </c>
      <c r="G111" s="16">
        <v>6.6964444099999998</v>
      </c>
      <c r="H111" s="16">
        <v>6.3209999999999997</v>
      </c>
      <c r="I111" s="16">
        <v>6.2873000000000001</v>
      </c>
      <c r="J111" s="16">
        <v>6.76</v>
      </c>
      <c r="K111" s="16">
        <v>6.63</v>
      </c>
      <c r="L111" s="16"/>
      <c r="M111" s="39">
        <v>6.7786400000000002</v>
      </c>
      <c r="N111" s="16">
        <f t="shared" si="45"/>
        <v>6.704902398149807</v>
      </c>
      <c r="O111" s="16">
        <f t="shared" si="81"/>
        <v>6.7184461229236581</v>
      </c>
      <c r="P111" s="16">
        <f t="shared" si="46"/>
        <v>6.76</v>
      </c>
      <c r="Q111" s="114" t="s">
        <v>2891</v>
      </c>
      <c r="R111" s="114"/>
      <c r="S111" s="18">
        <v>134.6</v>
      </c>
      <c r="T111" s="16">
        <v>82.71</v>
      </c>
      <c r="U111" s="16">
        <v>137.55000000000001</v>
      </c>
      <c r="V111" s="16">
        <v>67.56</v>
      </c>
      <c r="W111" s="16">
        <v>96</v>
      </c>
      <c r="X111" s="16">
        <v>105</v>
      </c>
      <c r="Y111" s="16">
        <v>107</v>
      </c>
      <c r="Z111" s="16"/>
      <c r="AA111" s="39">
        <v>102.361</v>
      </c>
      <c r="AB111" s="16">
        <f t="shared" si="47"/>
        <v>104.09762500000001</v>
      </c>
      <c r="AC111" s="114">
        <f t="shared" si="48"/>
        <v>101.67554717375407</v>
      </c>
      <c r="AD111" s="16">
        <f t="shared" si="49"/>
        <v>103.68049999999999</v>
      </c>
      <c r="AE111" s="16" t="s">
        <v>2891</v>
      </c>
      <c r="AF111" s="40"/>
      <c r="AG111" s="19">
        <f t="shared" si="50"/>
        <v>82.71</v>
      </c>
      <c r="AH111" s="18">
        <v>7.8599999999999993E-6</v>
      </c>
      <c r="AI111" s="34">
        <v>2.3548588400474701E-7</v>
      </c>
      <c r="AJ111" s="16">
        <v>9.7723722095581059E-6</v>
      </c>
      <c r="AK111" s="16">
        <v>6.6069344800759593E-6</v>
      </c>
      <c r="AL111" s="16">
        <v>5.8884365535558799E-6</v>
      </c>
      <c r="AM111" s="16">
        <v>2.5703957827688621E-5</v>
      </c>
      <c r="AN111" s="94"/>
      <c r="AO111" s="34">
        <v>1.5141599999999999E-5</v>
      </c>
      <c r="AP111" s="94">
        <f t="shared" si="51"/>
        <v>1.0172683850697615E-5</v>
      </c>
      <c r="AQ111" s="114">
        <f t="shared" si="52"/>
        <v>5.981280512008003E-6</v>
      </c>
      <c r="AR111" s="94">
        <f t="shared" si="53"/>
        <v>7.8599999999999993E-6</v>
      </c>
      <c r="AS111" s="114" t="s">
        <v>2891</v>
      </c>
      <c r="AT111" s="156"/>
      <c r="AU111" s="18">
        <v>8.9230000000000004E-3</v>
      </c>
      <c r="AV111" s="16">
        <v>7.3282E-3</v>
      </c>
      <c r="AW111" s="16">
        <v>4.0666432969239602E-3</v>
      </c>
      <c r="AX111" s="16">
        <v>1.0699999999999999E-2</v>
      </c>
      <c r="AY111" s="16">
        <v>1.26E-2</v>
      </c>
      <c r="AZ111" s="16">
        <v>1.44E-2</v>
      </c>
      <c r="BA111" s="16">
        <v>1.34E-2</v>
      </c>
      <c r="BB111" s="68">
        <v>-7.53</v>
      </c>
      <c r="BC111" s="16">
        <f t="shared" si="54"/>
        <v>9.6333371576843903E-3</v>
      </c>
      <c r="BD111" s="67">
        <v>-7.24</v>
      </c>
      <c r="BE111" s="16">
        <f t="shared" si="82"/>
        <v>1.878351043455944E-2</v>
      </c>
      <c r="BF111" s="16">
        <v>8.0099999999999998E-3</v>
      </c>
      <c r="BG111" s="16">
        <v>8.2000000000000007E-3</v>
      </c>
      <c r="BH111" s="16">
        <v>8.0099999999999998E-3</v>
      </c>
      <c r="BI111" s="68"/>
      <c r="BJ111" s="94" t="str">
        <f t="shared" si="83"/>
        <v/>
      </c>
      <c r="BK111" s="68">
        <v>1.9521700000000001E-8</v>
      </c>
      <c r="BL111" s="16">
        <f t="shared" si="84"/>
        <v>6.3722733140000008E-3</v>
      </c>
      <c r="BM111" s="16">
        <f t="shared" si="85"/>
        <v>1.0032843400243675E-2</v>
      </c>
      <c r="BN111" s="114">
        <f t="shared" si="86"/>
        <v>9.3538789681437036E-3</v>
      </c>
      <c r="BO111" s="16">
        <f t="shared" si="87"/>
        <v>8.9230000000000004E-3</v>
      </c>
      <c r="BP111" s="114" t="s">
        <v>2891</v>
      </c>
      <c r="BQ111" s="98"/>
      <c r="BR111" s="18">
        <f t="shared" si="55"/>
        <v>-5.1045774539605917</v>
      </c>
      <c r="BS111" s="114">
        <f t="shared" si="56"/>
        <v>-6.6280351211575264</v>
      </c>
      <c r="BT111" s="114">
        <f t="shared" si="57"/>
        <v>-5.01</v>
      </c>
      <c r="BU111" s="114">
        <f t="shared" si="58"/>
        <v>-5.18</v>
      </c>
      <c r="BV111" s="114">
        <f t="shared" si="59"/>
        <v>-5.23</v>
      </c>
      <c r="BW111" s="114">
        <f t="shared" si="60"/>
        <v>-4.59</v>
      </c>
      <c r="BX111" s="114" t="str">
        <f t="shared" si="61"/>
        <v>N/A</v>
      </c>
      <c r="BY111" s="114">
        <f t="shared" si="62"/>
        <v>-4.8198282308824103</v>
      </c>
      <c r="BZ111" s="114">
        <f t="shared" si="63"/>
        <v>-5.2232058294286459</v>
      </c>
      <c r="CA111" s="114">
        <f t="shared" si="64"/>
        <v>-5.1045774539605917</v>
      </c>
      <c r="CB111" s="98" t="str">
        <f t="shared" si="65"/>
        <v>---</v>
      </c>
      <c r="CC111" s="18">
        <f t="shared" si="66"/>
        <v>-2.0494891070140033</v>
      </c>
      <c r="CD111" s="114">
        <f t="shared" si="67"/>
        <v>-2.135002686486617</v>
      </c>
      <c r="CE111" s="114">
        <f t="shared" si="68"/>
        <v>-2.3907639197939625</v>
      </c>
      <c r="CF111" s="114">
        <f t="shared" si="69"/>
        <v>-1.9706162223147903</v>
      </c>
      <c r="CG111" s="114">
        <f t="shared" si="70"/>
        <v>-1.8996294548824371</v>
      </c>
      <c r="CH111" s="114">
        <f t="shared" si="71"/>
        <v>-1.8416375079047504</v>
      </c>
      <c r="CI111" s="114">
        <f t="shared" si="72"/>
        <v>-1.8728952016351923</v>
      </c>
      <c r="CJ111" s="114">
        <f t="shared" si="73"/>
        <v>-2.0162232395519486</v>
      </c>
      <c r="CK111" s="114">
        <f t="shared" si="74"/>
        <v>-1.7262232395519483</v>
      </c>
      <c r="CL111" s="114">
        <f t="shared" si="75"/>
        <v>-2.0963674839157624</v>
      </c>
      <c r="CM111" s="114">
        <f t="shared" si="76"/>
        <v>-2.0861861476162833</v>
      </c>
      <c r="CN111" s="114">
        <f t="shared" si="77"/>
        <v>-2.0963674839157624</v>
      </c>
      <c r="CO111" s="114" t="str">
        <f t="shared" si="78"/>
        <v>N/A</v>
      </c>
      <c r="CP111" s="114">
        <f t="shared" si="79"/>
        <v>-2.1957056050905499</v>
      </c>
      <c r="CQ111" s="114">
        <f t="shared" si="88"/>
        <v>-2.0290082538210772</v>
      </c>
      <c r="CR111" s="114">
        <f t="shared" si="89"/>
        <v>-2.0494891070140033</v>
      </c>
      <c r="CS111" s="98" t="str">
        <f t="shared" si="80"/>
        <v>---</v>
      </c>
    </row>
    <row r="112" spans="1:97" x14ac:dyDescent="0.25">
      <c r="A112" s="15" t="s">
        <v>2438</v>
      </c>
      <c r="B112" s="8" t="s">
        <v>216</v>
      </c>
      <c r="C112" s="8">
        <v>326.42</v>
      </c>
      <c r="D112" s="27">
        <v>6.98</v>
      </c>
      <c r="E112" s="16">
        <v>6.9705743551865602</v>
      </c>
      <c r="F112" s="16">
        <v>6.9046392689999996</v>
      </c>
      <c r="G112" s="16">
        <v>6.6964444099999998</v>
      </c>
      <c r="H112" s="16">
        <v>6.3209999999999997</v>
      </c>
      <c r="I112" s="16">
        <v>6.2751000000000001</v>
      </c>
      <c r="J112" s="16">
        <v>6.76</v>
      </c>
      <c r="K112" s="16">
        <v>6.65</v>
      </c>
      <c r="L112" s="16"/>
      <c r="M112" s="39">
        <v>6.72926</v>
      </c>
      <c r="N112" s="16">
        <f t="shared" si="45"/>
        <v>6.6985575593540618</v>
      </c>
      <c r="O112" s="16">
        <f t="shared" si="81"/>
        <v>6.7114277796351711</v>
      </c>
      <c r="P112" s="16">
        <f t="shared" si="46"/>
        <v>6.72926</v>
      </c>
      <c r="Q112" s="114" t="s">
        <v>2891</v>
      </c>
      <c r="R112" s="114"/>
      <c r="S112" s="18">
        <v>134.6</v>
      </c>
      <c r="T112" s="16">
        <v>91.6</v>
      </c>
      <c r="U112" s="16">
        <v>137.55000000000001</v>
      </c>
      <c r="V112" s="16">
        <v>88.8</v>
      </c>
      <c r="W112" s="16">
        <v>96</v>
      </c>
      <c r="X112" s="16">
        <v>105</v>
      </c>
      <c r="Y112" s="16">
        <v>107</v>
      </c>
      <c r="Z112" s="16"/>
      <c r="AA112" s="39">
        <v>101.175</v>
      </c>
      <c r="AB112" s="16">
        <f t="shared" si="47"/>
        <v>107.71562499999999</v>
      </c>
      <c r="AC112" s="114">
        <f t="shared" si="48"/>
        <v>106.40608196920211</v>
      </c>
      <c r="AD112" s="16">
        <f t="shared" si="49"/>
        <v>103.08750000000001</v>
      </c>
      <c r="AE112" s="16" t="s">
        <v>2891</v>
      </c>
      <c r="AF112" s="40"/>
      <c r="AG112" s="19">
        <f t="shared" si="50"/>
        <v>91.6</v>
      </c>
      <c r="AH112" s="18">
        <v>6.37E-6</v>
      </c>
      <c r="AI112" s="34">
        <v>3.6026103769337601E-7</v>
      </c>
      <c r="AJ112" s="16">
        <v>7.4131024130091704E-6</v>
      </c>
      <c r="AK112" s="16">
        <v>6.6069344800759593E-6</v>
      </c>
      <c r="AL112" s="16">
        <v>1.1748975549395286E-5</v>
      </c>
      <c r="AM112" s="16">
        <v>1.0000000000000001E-5</v>
      </c>
      <c r="AN112" s="94"/>
      <c r="AO112" s="34">
        <v>1.2149E-5</v>
      </c>
      <c r="AP112" s="94">
        <f t="shared" si="51"/>
        <v>7.8068962114533986E-6</v>
      </c>
      <c r="AQ112" s="114">
        <f t="shared" si="52"/>
        <v>5.541328469393238E-6</v>
      </c>
      <c r="AR112" s="94">
        <f t="shared" si="53"/>
        <v>7.4131024130091704E-6</v>
      </c>
      <c r="AS112" s="114" t="s">
        <v>2891</v>
      </c>
      <c r="AT112" s="156"/>
      <c r="AU112" s="18">
        <v>7.3920000000000001E-3</v>
      </c>
      <c r="AV112" s="16">
        <v>7.3282E-3</v>
      </c>
      <c r="AW112" s="16">
        <v>4.2042740663001399E-3</v>
      </c>
      <c r="AX112" s="16">
        <v>9.1500000000000001E-3</v>
      </c>
      <c r="AY112" s="16">
        <v>1.26E-2</v>
      </c>
      <c r="AZ112" s="16">
        <v>6.7799999999999996E-3</v>
      </c>
      <c r="BA112" s="16">
        <v>7.8499999999999993E-3</v>
      </c>
      <c r="BB112" s="68">
        <v>-7.53</v>
      </c>
      <c r="BC112" s="16">
        <f t="shared" si="54"/>
        <v>9.6333371576843903E-3</v>
      </c>
      <c r="BD112" s="67">
        <v>-7.43</v>
      </c>
      <c r="BE112" s="16">
        <f t="shared" si="82"/>
        <v>1.2127652948189904E-2</v>
      </c>
      <c r="BF112" s="16">
        <v>7.8300000000000002E-3</v>
      </c>
      <c r="BG112" s="16">
        <v>7.6499999999999997E-3</v>
      </c>
      <c r="BH112" s="16">
        <v>8.0099999999999998E-3</v>
      </c>
      <c r="BI112" s="68"/>
      <c r="BJ112" s="94" t="str">
        <f t="shared" si="83"/>
        <v/>
      </c>
      <c r="BK112" s="68">
        <v>1.9948199999999999E-8</v>
      </c>
      <c r="BL112" s="16">
        <f t="shared" si="84"/>
        <v>6.5114914439999994E-3</v>
      </c>
      <c r="BM112" s="16">
        <f t="shared" si="85"/>
        <v>8.2359196627826495E-3</v>
      </c>
      <c r="BN112" s="114">
        <f t="shared" si="86"/>
        <v>7.9540258694631161E-3</v>
      </c>
      <c r="BO112" s="16">
        <f t="shared" si="87"/>
        <v>7.8300000000000002E-3</v>
      </c>
      <c r="BP112" s="114" t="s">
        <v>2891</v>
      </c>
      <c r="BQ112" s="98"/>
      <c r="BR112" s="18">
        <f t="shared" si="55"/>
        <v>-5.1958605676646492</v>
      </c>
      <c r="BS112" s="114">
        <f t="shared" si="56"/>
        <v>-6.4433827043768686</v>
      </c>
      <c r="BT112" s="114">
        <f t="shared" si="57"/>
        <v>-5.13</v>
      </c>
      <c r="BU112" s="114">
        <f t="shared" si="58"/>
        <v>-5.18</v>
      </c>
      <c r="BV112" s="114">
        <f t="shared" si="59"/>
        <v>-4.9300000000000006</v>
      </c>
      <c r="BW112" s="114">
        <f t="shared" si="60"/>
        <v>-5</v>
      </c>
      <c r="BX112" s="114" t="str">
        <f t="shared" si="61"/>
        <v>N/A</v>
      </c>
      <c r="BY112" s="114">
        <f t="shared" si="62"/>
        <v>-4.9154594679385157</v>
      </c>
      <c r="BZ112" s="114">
        <f t="shared" si="63"/>
        <v>-5.2563861057114334</v>
      </c>
      <c r="CA112" s="114">
        <f t="shared" si="64"/>
        <v>-5.13</v>
      </c>
      <c r="CB112" s="98" t="str">
        <f t="shared" si="65"/>
        <v>---</v>
      </c>
      <c r="CC112" s="18">
        <f t="shared" si="66"/>
        <v>-2.1312380417879497</v>
      </c>
      <c r="CD112" s="114">
        <f t="shared" si="67"/>
        <v>-2.135002686486617</v>
      </c>
      <c r="CE112" s="114">
        <f t="shared" si="68"/>
        <v>-2.3763089811304146</v>
      </c>
      <c r="CF112" s="114">
        <f t="shared" si="69"/>
        <v>-2.0385789059335515</v>
      </c>
      <c r="CG112" s="114">
        <f t="shared" si="70"/>
        <v>-1.8996294548824371</v>
      </c>
      <c r="CH112" s="114">
        <f t="shared" si="71"/>
        <v>-2.1687703061329366</v>
      </c>
      <c r="CI112" s="114">
        <f t="shared" si="72"/>
        <v>-2.1051303432547477</v>
      </c>
      <c r="CJ112" s="114">
        <f t="shared" si="73"/>
        <v>-2.0162232395519486</v>
      </c>
      <c r="CK112" s="114">
        <f t="shared" si="74"/>
        <v>-1.9162232395519476</v>
      </c>
      <c r="CL112" s="114">
        <f t="shared" si="75"/>
        <v>-2.1062382379420566</v>
      </c>
      <c r="CM112" s="114">
        <f t="shared" si="76"/>
        <v>-2.1163385648463824</v>
      </c>
      <c r="CN112" s="114">
        <f t="shared" si="77"/>
        <v>-2.0963674839157624</v>
      </c>
      <c r="CO112" s="114" t="str">
        <f t="shared" si="78"/>
        <v>N/A</v>
      </c>
      <c r="CP112" s="114">
        <f t="shared" si="79"/>
        <v>-2.1863195257615398</v>
      </c>
      <c r="CQ112" s="114">
        <f t="shared" si="88"/>
        <v>-2.0994130008598684</v>
      </c>
      <c r="CR112" s="114">
        <f t="shared" si="89"/>
        <v>-2.1062382379420566</v>
      </c>
      <c r="CS112" s="98" t="str">
        <f t="shared" si="80"/>
        <v>---</v>
      </c>
    </row>
    <row r="113" spans="1:97" x14ac:dyDescent="0.25">
      <c r="A113" s="15" t="s">
        <v>2439</v>
      </c>
      <c r="B113" s="8" t="s">
        <v>218</v>
      </c>
      <c r="C113" s="8">
        <v>326.42</v>
      </c>
      <c r="D113" s="27">
        <v>6.98</v>
      </c>
      <c r="E113" s="16">
        <v>7.0797025359586199</v>
      </c>
      <c r="F113" s="16">
        <v>6.9046392689999996</v>
      </c>
      <c r="G113" s="16">
        <v>6.6964444099999998</v>
      </c>
      <c r="H113" s="16">
        <v>6.3209999999999997</v>
      </c>
      <c r="I113" s="16">
        <v>6.3026</v>
      </c>
      <c r="J113" s="16">
        <v>6.76</v>
      </c>
      <c r="K113" s="16">
        <v>6.44</v>
      </c>
      <c r="L113" s="16"/>
      <c r="M113" s="39">
        <v>6.7230299999999996</v>
      </c>
      <c r="N113" s="16">
        <f t="shared" si="45"/>
        <v>6.6897129127731789</v>
      </c>
      <c r="O113" s="16">
        <f t="shared" si="81"/>
        <v>6.719817836903319</v>
      </c>
      <c r="P113" s="16">
        <f t="shared" si="46"/>
        <v>6.7230299999999996</v>
      </c>
      <c r="Q113" s="114" t="s">
        <v>2891</v>
      </c>
      <c r="R113" s="114"/>
      <c r="S113" s="18">
        <v>134.6</v>
      </c>
      <c r="T113" s="16">
        <v>73.13</v>
      </c>
      <c r="U113" s="16">
        <v>137.55000000000001</v>
      </c>
      <c r="V113" s="16">
        <v>72.88</v>
      </c>
      <c r="W113" s="16">
        <v>96</v>
      </c>
      <c r="X113" s="16">
        <v>100</v>
      </c>
      <c r="Y113" s="16">
        <v>107</v>
      </c>
      <c r="Z113" s="16"/>
      <c r="AA113" s="39">
        <v>94.792000000000002</v>
      </c>
      <c r="AB113" s="16">
        <f t="shared" si="47"/>
        <v>101.994</v>
      </c>
      <c r="AC113" s="114">
        <f t="shared" si="48"/>
        <v>99.501478990579557</v>
      </c>
      <c r="AD113" s="16">
        <f t="shared" si="49"/>
        <v>98</v>
      </c>
      <c r="AE113" s="16" t="s">
        <v>2891</v>
      </c>
      <c r="AF113" s="40"/>
      <c r="AG113" s="19">
        <f t="shared" si="50"/>
        <v>73.13</v>
      </c>
      <c r="AH113" s="18">
        <v>9.8099999999999992E-6</v>
      </c>
      <c r="AI113" s="34">
        <v>8.6392583694260899E-7</v>
      </c>
      <c r="AJ113" s="16">
        <v>3.0199517204020178E-5</v>
      </c>
      <c r="AK113" s="16">
        <v>6.6069344800759593E-6</v>
      </c>
      <c r="AL113" s="16">
        <v>7.2443596007498957E-6</v>
      </c>
      <c r="AM113" s="16">
        <v>1.0000000000000001E-5</v>
      </c>
      <c r="AN113" s="94"/>
      <c r="AO113" s="34">
        <v>2.2685899999999999E-5</v>
      </c>
      <c r="AP113" s="94">
        <f t="shared" si="51"/>
        <v>1.2487233874541235E-5</v>
      </c>
      <c r="AQ113" s="114">
        <f t="shared" si="52"/>
        <v>8.328319059681611E-6</v>
      </c>
      <c r="AR113" s="94">
        <f t="shared" si="53"/>
        <v>9.8099999999999992E-6</v>
      </c>
      <c r="AS113" s="114" t="s">
        <v>2891</v>
      </c>
      <c r="AT113" s="156"/>
      <c r="AU113" s="18">
        <v>1.093E-2</v>
      </c>
      <c r="AV113" s="16">
        <v>7.3282E-3</v>
      </c>
      <c r="AW113" s="16">
        <v>3.9288577399529496E-3</v>
      </c>
      <c r="AX113" s="16">
        <v>1.1900000000000001E-2</v>
      </c>
      <c r="AY113" s="16">
        <v>1.26E-2</v>
      </c>
      <c r="AZ113" s="16">
        <v>7.9000000000000008E-3</v>
      </c>
      <c r="BA113" s="16">
        <v>2.24E-2</v>
      </c>
      <c r="BB113" s="68">
        <v>-7.53</v>
      </c>
      <c r="BC113" s="16">
        <f t="shared" si="54"/>
        <v>9.6333371576843903E-3</v>
      </c>
      <c r="BD113" s="67">
        <v>-7.39</v>
      </c>
      <c r="BE113" s="16">
        <f t="shared" si="82"/>
        <v>1.3297707028081841E-2</v>
      </c>
      <c r="BF113" s="16">
        <v>7.1399999999999996E-3</v>
      </c>
      <c r="BG113" s="16">
        <v>1.01E-2</v>
      </c>
      <c r="BH113" s="16">
        <v>8.0099999999999998E-3</v>
      </c>
      <c r="BI113" s="68"/>
      <c r="BJ113" s="94" t="str">
        <f t="shared" si="83"/>
        <v/>
      </c>
      <c r="BK113" s="68">
        <v>3.3893800000000001E-8</v>
      </c>
      <c r="BL113" s="16">
        <f t="shared" si="84"/>
        <v>1.1063614196E-2</v>
      </c>
      <c r="BM113" s="16">
        <f t="shared" si="85"/>
        <v>1.0479362778593782E-2</v>
      </c>
      <c r="BN113" s="114">
        <f t="shared" si="86"/>
        <v>9.7115979651391515E-3</v>
      </c>
      <c r="BO113" s="16">
        <f t="shared" si="87"/>
        <v>1.01E-2</v>
      </c>
      <c r="BP113" s="114" t="s">
        <v>2891</v>
      </c>
      <c r="BQ113" s="98"/>
      <c r="BR113" s="18">
        <f t="shared" si="55"/>
        <v>-5.0083309926200519</v>
      </c>
      <c r="BS113" s="114">
        <f t="shared" si="56"/>
        <v>-6.0635235376009771</v>
      </c>
      <c r="BT113" s="114">
        <f t="shared" si="57"/>
        <v>-4.5199999999999996</v>
      </c>
      <c r="BU113" s="114">
        <f t="shared" si="58"/>
        <v>-5.18</v>
      </c>
      <c r="BV113" s="114">
        <f t="shared" si="59"/>
        <v>-5.1400000000000006</v>
      </c>
      <c r="BW113" s="114">
        <f t="shared" si="60"/>
        <v>-5</v>
      </c>
      <c r="BX113" s="114" t="str">
        <f t="shared" si="61"/>
        <v>N/A</v>
      </c>
      <c r="BY113" s="114">
        <f t="shared" si="62"/>
        <v>-4.6442439866302605</v>
      </c>
      <c r="BZ113" s="114">
        <f t="shared" si="63"/>
        <v>-5.0794426452644696</v>
      </c>
      <c r="CA113" s="114">
        <f t="shared" si="64"/>
        <v>-5.0083309926200519</v>
      </c>
      <c r="CB113" s="98" t="str">
        <f t="shared" si="65"/>
        <v>---</v>
      </c>
      <c r="CC113" s="18">
        <f t="shared" si="66"/>
        <v>-1.9613798380502971</v>
      </c>
      <c r="CD113" s="114">
        <f t="shared" si="67"/>
        <v>-2.135002686486617</v>
      </c>
      <c r="CE113" s="114">
        <f t="shared" si="68"/>
        <v>-2.4057336962765019</v>
      </c>
      <c r="CF113" s="114">
        <f t="shared" si="69"/>
        <v>-1.9244530386074692</v>
      </c>
      <c r="CG113" s="114">
        <f t="shared" si="70"/>
        <v>-1.8996294548824371</v>
      </c>
      <c r="CH113" s="114">
        <f t="shared" si="71"/>
        <v>-2.1023729087095586</v>
      </c>
      <c r="CI113" s="114">
        <f t="shared" si="72"/>
        <v>-1.6497519816658373</v>
      </c>
      <c r="CJ113" s="114">
        <f t="shared" si="73"/>
        <v>-2.0162232395519486</v>
      </c>
      <c r="CK113" s="114">
        <f t="shared" si="74"/>
        <v>-1.8762232395519478</v>
      </c>
      <c r="CL113" s="114">
        <f t="shared" si="75"/>
        <v>-2.1463017882238256</v>
      </c>
      <c r="CM113" s="114">
        <f t="shared" si="76"/>
        <v>-1.9956786262173574</v>
      </c>
      <c r="CN113" s="114">
        <f t="shared" si="77"/>
        <v>-2.0963674839157624</v>
      </c>
      <c r="CO113" s="114" t="str">
        <f t="shared" si="78"/>
        <v>N/A</v>
      </c>
      <c r="CP113" s="114">
        <f t="shared" si="79"/>
        <v>-1.956102977102439</v>
      </c>
      <c r="CQ113" s="114">
        <f t="shared" si="88"/>
        <v>-2.012709304557077</v>
      </c>
      <c r="CR113" s="114">
        <f t="shared" si="89"/>
        <v>-1.9956786262173574</v>
      </c>
      <c r="CS113" s="98" t="str">
        <f t="shared" si="80"/>
        <v>---</v>
      </c>
    </row>
    <row r="114" spans="1:97" x14ac:dyDescent="0.25">
      <c r="A114" s="15" t="s">
        <v>2440</v>
      </c>
      <c r="B114" s="8" t="s">
        <v>220</v>
      </c>
      <c r="C114" s="8">
        <v>326.42</v>
      </c>
      <c r="D114" s="27">
        <v>6.98</v>
      </c>
      <c r="E114" s="16">
        <v>6.9919795377771097</v>
      </c>
      <c r="F114" s="16">
        <v>6.9046392689999996</v>
      </c>
      <c r="G114" s="16">
        <v>6.6964444099999998</v>
      </c>
      <c r="H114" s="16">
        <v>6.3209999999999997</v>
      </c>
      <c r="I114" s="16">
        <v>6.2706999999999997</v>
      </c>
      <c r="J114" s="16">
        <v>6.78</v>
      </c>
      <c r="K114" s="16">
        <v>6.42</v>
      </c>
      <c r="L114" s="16">
        <v>5.99</v>
      </c>
      <c r="M114" s="39">
        <v>6.4435200000000004</v>
      </c>
      <c r="N114" s="16">
        <f t="shared" si="45"/>
        <v>6.5798283216777111</v>
      </c>
      <c r="O114" s="16">
        <f t="shared" si="81"/>
        <v>6.6878453108032572</v>
      </c>
      <c r="P114" s="16">
        <f t="shared" si="46"/>
        <v>6.5699822050000005</v>
      </c>
      <c r="Q114" s="114" t="s">
        <v>2891</v>
      </c>
      <c r="R114" s="114"/>
      <c r="S114" s="18">
        <v>134.6</v>
      </c>
      <c r="T114" s="16">
        <v>74.95</v>
      </c>
      <c r="U114" s="16">
        <v>137.55000000000001</v>
      </c>
      <c r="V114" s="16">
        <v>76.55</v>
      </c>
      <c r="W114" s="16">
        <v>96</v>
      </c>
      <c r="X114" s="16">
        <v>102</v>
      </c>
      <c r="Y114" s="16">
        <v>107</v>
      </c>
      <c r="Z114" s="16"/>
      <c r="AA114" s="39">
        <v>102.38</v>
      </c>
      <c r="AB114" s="16">
        <f t="shared" si="47"/>
        <v>103.87875000000001</v>
      </c>
      <c r="AC114" s="114">
        <f t="shared" si="48"/>
        <v>101.64513553979396</v>
      </c>
      <c r="AD114" s="16">
        <f t="shared" si="49"/>
        <v>102.19</v>
      </c>
      <c r="AE114" s="16" t="s">
        <v>2891</v>
      </c>
      <c r="AF114" s="40"/>
      <c r="AG114" s="19">
        <f t="shared" si="50"/>
        <v>74.95</v>
      </c>
      <c r="AH114" s="18">
        <v>9.4099999999999997E-6</v>
      </c>
      <c r="AI114" s="34">
        <v>3.2075641844401398E-7</v>
      </c>
      <c r="AJ114" s="16">
        <v>8.128305161640983E-6</v>
      </c>
      <c r="AK114" s="16">
        <v>6.6069344800759593E-6</v>
      </c>
      <c r="AL114" s="16">
        <v>7.0794578438413623E-6</v>
      </c>
      <c r="AM114" s="16">
        <v>1.5488166189124811E-5</v>
      </c>
      <c r="AN114" s="94"/>
      <c r="AO114" s="34">
        <v>1.37567E-5</v>
      </c>
      <c r="AP114" s="94">
        <f t="shared" si="51"/>
        <v>8.6843314418753036E-6</v>
      </c>
      <c r="AQ114" s="114">
        <f t="shared" si="52"/>
        <v>5.8851044869259342E-6</v>
      </c>
      <c r="AR114" s="94">
        <f t="shared" si="53"/>
        <v>8.128305161640983E-6</v>
      </c>
      <c r="AS114" s="114" t="s">
        <v>2891</v>
      </c>
      <c r="AT114" s="156"/>
      <c r="AU114" s="18">
        <v>5.6370000000000003E-2</v>
      </c>
      <c r="AV114" s="16">
        <v>7.3282E-3</v>
      </c>
      <c r="AW114" s="16">
        <v>4.3127635386119899E-3</v>
      </c>
      <c r="AX114" s="16">
        <v>1.18E-2</v>
      </c>
      <c r="AY114" s="16">
        <v>1.26E-2</v>
      </c>
      <c r="AZ114" s="16">
        <v>1.3899999999999999E-2</v>
      </c>
      <c r="BA114" s="16">
        <v>2.9000000000000001E-2</v>
      </c>
      <c r="BB114" s="68">
        <v>-7.53</v>
      </c>
      <c r="BC114" s="16">
        <f t="shared" si="54"/>
        <v>9.6333371576843903E-3</v>
      </c>
      <c r="BD114" s="67">
        <v>-7.24</v>
      </c>
      <c r="BE114" s="16">
        <f t="shared" si="82"/>
        <v>1.878351043455944E-2</v>
      </c>
      <c r="BF114" s="16">
        <v>7.8300000000000002E-3</v>
      </c>
      <c r="BG114" s="16">
        <v>1.06E-2</v>
      </c>
      <c r="BH114" s="16">
        <v>7.6499999999999997E-3</v>
      </c>
      <c r="BI114" s="68">
        <v>1.9600000000000001E-7</v>
      </c>
      <c r="BJ114" s="94">
        <f t="shared" si="83"/>
        <v>6.3978320000000005E-2</v>
      </c>
      <c r="BK114" s="68">
        <v>3.3316499999999999E-8</v>
      </c>
      <c r="BL114" s="16">
        <f t="shared" si="84"/>
        <v>1.087517193E-2</v>
      </c>
      <c r="BM114" s="16">
        <f t="shared" si="85"/>
        <v>1.8904378790061127E-2</v>
      </c>
      <c r="BN114" s="114">
        <f t="shared" si="86"/>
        <v>1.3738652386319571E-2</v>
      </c>
      <c r="BO114" s="16">
        <f t="shared" si="87"/>
        <v>1.1337585965000001E-2</v>
      </c>
      <c r="BP114" s="114" t="s">
        <v>2891</v>
      </c>
      <c r="BQ114" s="98"/>
      <c r="BR114" s="18">
        <f t="shared" si="55"/>
        <v>-5.026410376572743</v>
      </c>
      <c r="BS114" s="114">
        <f t="shared" si="56"/>
        <v>-6.4938246444871632</v>
      </c>
      <c r="BT114" s="114">
        <f t="shared" si="57"/>
        <v>-5.0900000000000007</v>
      </c>
      <c r="BU114" s="114">
        <f t="shared" si="58"/>
        <v>-5.18</v>
      </c>
      <c r="BV114" s="114">
        <f t="shared" si="59"/>
        <v>-5.1500000000000012</v>
      </c>
      <c r="BW114" s="114">
        <f t="shared" si="60"/>
        <v>-4.8100000000000005</v>
      </c>
      <c r="BX114" s="114" t="str">
        <f t="shared" si="61"/>
        <v>N/A</v>
      </c>
      <c r="BY114" s="114">
        <f t="shared" si="62"/>
        <v>-4.8614857335186317</v>
      </c>
      <c r="BZ114" s="114">
        <f t="shared" si="63"/>
        <v>-5.2302458220826491</v>
      </c>
      <c r="CA114" s="114">
        <f t="shared" si="64"/>
        <v>-5.0900000000000007</v>
      </c>
      <c r="CB114" s="98" t="str">
        <f t="shared" si="65"/>
        <v>---</v>
      </c>
      <c r="CC114" s="18">
        <f t="shared" si="66"/>
        <v>-1.248951965179812</v>
      </c>
      <c r="CD114" s="114">
        <f t="shared" si="67"/>
        <v>-2.135002686486617</v>
      </c>
      <c r="CE114" s="114">
        <f t="shared" si="68"/>
        <v>-2.3652443528188543</v>
      </c>
      <c r="CF114" s="114">
        <f t="shared" si="69"/>
        <v>-1.9281179926938745</v>
      </c>
      <c r="CG114" s="114">
        <f t="shared" si="70"/>
        <v>-1.8996294548824371</v>
      </c>
      <c r="CH114" s="114">
        <f t="shared" si="71"/>
        <v>-1.856985199745905</v>
      </c>
      <c r="CI114" s="114">
        <f t="shared" si="72"/>
        <v>-1.5376020021010439</v>
      </c>
      <c r="CJ114" s="114">
        <f t="shared" si="73"/>
        <v>-2.0162232395519486</v>
      </c>
      <c r="CK114" s="114">
        <f t="shared" si="74"/>
        <v>-1.7262232395519483</v>
      </c>
      <c r="CL114" s="114">
        <f t="shared" si="75"/>
        <v>-2.1062382379420566</v>
      </c>
      <c r="CM114" s="114">
        <f t="shared" si="76"/>
        <v>-1.9746941347352298</v>
      </c>
      <c r="CN114" s="114">
        <f t="shared" si="77"/>
        <v>-2.1163385648463824</v>
      </c>
      <c r="CO114" s="114">
        <f t="shared" si="78"/>
        <v>-1.1939671681954716</v>
      </c>
      <c r="CP114" s="114">
        <f t="shared" si="79"/>
        <v>-1.9635638683815972</v>
      </c>
      <c r="CQ114" s="114">
        <f t="shared" si="88"/>
        <v>-1.8620558647937988</v>
      </c>
      <c r="CR114" s="114">
        <f t="shared" si="89"/>
        <v>-1.9458409305377358</v>
      </c>
      <c r="CS114" s="98" t="str">
        <f t="shared" si="80"/>
        <v>---</v>
      </c>
    </row>
    <row r="115" spans="1:97" x14ac:dyDescent="0.25">
      <c r="A115" s="15" t="s">
        <v>2441</v>
      </c>
      <c r="B115" s="8" t="s">
        <v>222</v>
      </c>
      <c r="C115" s="8">
        <v>326.42</v>
      </c>
      <c r="D115" s="27">
        <v>6.98</v>
      </c>
      <c r="E115" s="16">
        <v>6.96698678048174</v>
      </c>
      <c r="F115" s="16">
        <v>6.9046392689999996</v>
      </c>
      <c r="G115" s="16">
        <v>6.6964444099999998</v>
      </c>
      <c r="H115" s="16">
        <v>6.3209999999999997</v>
      </c>
      <c r="I115" s="16">
        <v>6.3521000000000001</v>
      </c>
      <c r="J115" s="16">
        <v>6.76</v>
      </c>
      <c r="K115" s="16">
        <v>6.67</v>
      </c>
      <c r="L115" s="16"/>
      <c r="M115" s="39">
        <v>6.5753700000000004</v>
      </c>
      <c r="N115" s="16">
        <f t="shared" si="45"/>
        <v>6.6918378288313045</v>
      </c>
      <c r="O115" s="16">
        <f t="shared" si="81"/>
        <v>6.7020387478933259</v>
      </c>
      <c r="P115" s="16">
        <f t="shared" si="46"/>
        <v>6.6964444099999998</v>
      </c>
      <c r="Q115" s="114" t="s">
        <v>2891</v>
      </c>
      <c r="R115" s="114"/>
      <c r="S115" s="18">
        <v>134.6</v>
      </c>
      <c r="T115" s="16">
        <v>101.13</v>
      </c>
      <c r="U115" s="16">
        <v>137.55000000000001</v>
      </c>
      <c r="V115" s="16">
        <v>60.71</v>
      </c>
      <c r="W115" s="16">
        <v>91.67</v>
      </c>
      <c r="X115" s="16">
        <v>119</v>
      </c>
      <c r="Y115" s="16">
        <v>109</v>
      </c>
      <c r="Z115" s="16"/>
      <c r="AA115" s="39">
        <v>100.38200000000001</v>
      </c>
      <c r="AB115" s="16">
        <f t="shared" si="47"/>
        <v>106.75524999999999</v>
      </c>
      <c r="AC115" s="114">
        <f t="shared" si="48"/>
        <v>103.88738240246619</v>
      </c>
      <c r="AD115" s="16">
        <f t="shared" si="49"/>
        <v>105.065</v>
      </c>
      <c r="AE115" s="16" t="s">
        <v>2891</v>
      </c>
      <c r="AF115" s="40"/>
      <c r="AG115" s="19">
        <f t="shared" si="50"/>
        <v>101.13</v>
      </c>
      <c r="AH115" s="18">
        <v>5.0699999999999997E-6</v>
      </c>
      <c r="AI115" s="34">
        <v>6.29568680756134E-7</v>
      </c>
      <c r="AJ115" s="16">
        <v>1.3489628825916516E-5</v>
      </c>
      <c r="AK115" s="16">
        <v>6.6069344800759593E-6</v>
      </c>
      <c r="AL115" s="16">
        <v>1.0000000000000001E-5</v>
      </c>
      <c r="AM115" s="16">
        <v>5.8884365535558799E-6</v>
      </c>
      <c r="AN115" s="94"/>
      <c r="AO115" s="34">
        <v>1.56976E-5</v>
      </c>
      <c r="AP115" s="94">
        <f t="shared" si="51"/>
        <v>8.1974526486149265E-6</v>
      </c>
      <c r="AQ115" s="114">
        <f t="shared" si="52"/>
        <v>5.9466063514582785E-6</v>
      </c>
      <c r="AR115" s="94">
        <f t="shared" si="53"/>
        <v>6.6069344800759593E-6</v>
      </c>
      <c r="AS115" s="114" t="s">
        <v>2891</v>
      </c>
      <c r="AT115" s="156"/>
      <c r="AU115" s="18">
        <v>6.0400000000000002E-3</v>
      </c>
      <c r="AV115" s="16">
        <v>7.3282E-3</v>
      </c>
      <c r="AW115" s="16">
        <v>5.0223422254250397E-3</v>
      </c>
      <c r="AX115" s="16">
        <v>4.4099999999999999E-3</v>
      </c>
      <c r="AY115" s="16">
        <v>1.26E-2</v>
      </c>
      <c r="AZ115" s="16">
        <v>5.6800000000000002E-3</v>
      </c>
      <c r="BA115" s="16">
        <v>4.6800000000000001E-3</v>
      </c>
      <c r="BB115" s="68">
        <v>-7.53</v>
      </c>
      <c r="BC115" s="16">
        <f t="shared" si="54"/>
        <v>9.6333371576843903E-3</v>
      </c>
      <c r="BD115" s="67">
        <v>-7.67</v>
      </c>
      <c r="BE115" s="16">
        <f t="shared" si="82"/>
        <v>6.9787358525531763E-3</v>
      </c>
      <c r="BF115" s="16">
        <v>8.0099999999999998E-3</v>
      </c>
      <c r="BG115" s="16">
        <v>6.8199999999999997E-3</v>
      </c>
      <c r="BH115" s="16">
        <v>8.0099999999999998E-3</v>
      </c>
      <c r="BI115" s="68"/>
      <c r="BJ115" s="94" t="str">
        <f t="shared" si="83"/>
        <v/>
      </c>
      <c r="BK115" s="68">
        <v>2.0111800000000001E-8</v>
      </c>
      <c r="BL115" s="16">
        <f t="shared" si="84"/>
        <v>6.564893756E-3</v>
      </c>
      <c r="BM115" s="16">
        <f t="shared" si="85"/>
        <v>7.0598083839740469E-3</v>
      </c>
      <c r="BN115" s="114">
        <f t="shared" si="86"/>
        <v>6.7754243499945788E-3</v>
      </c>
      <c r="BO115" s="16">
        <f t="shared" si="87"/>
        <v>6.8199999999999997E-3</v>
      </c>
      <c r="BP115" s="114" t="s">
        <v>2891</v>
      </c>
      <c r="BQ115" s="98"/>
      <c r="BR115" s="18">
        <f t="shared" si="55"/>
        <v>-5.2949920406666644</v>
      </c>
      <c r="BS115" s="114">
        <f t="shared" si="56"/>
        <v>-6.20095688502178</v>
      </c>
      <c r="BT115" s="114">
        <f t="shared" si="57"/>
        <v>-4.870000000000001</v>
      </c>
      <c r="BU115" s="114">
        <f t="shared" si="58"/>
        <v>-5.18</v>
      </c>
      <c r="BV115" s="114">
        <f t="shared" si="59"/>
        <v>-5</v>
      </c>
      <c r="BW115" s="114">
        <f t="shared" si="60"/>
        <v>-5.23</v>
      </c>
      <c r="BX115" s="114" t="str">
        <f t="shared" si="61"/>
        <v>N/A</v>
      </c>
      <c r="BY115" s="114">
        <f t="shared" si="62"/>
        <v>-4.8041667416309854</v>
      </c>
      <c r="BZ115" s="114">
        <f t="shared" si="63"/>
        <v>-5.2257308096170618</v>
      </c>
      <c r="CA115" s="114">
        <f t="shared" si="64"/>
        <v>-5.18</v>
      </c>
      <c r="CB115" s="98" t="str">
        <f t="shared" si="65"/>
        <v>---</v>
      </c>
      <c r="CC115" s="18">
        <f t="shared" si="66"/>
        <v>-2.2189630613788682</v>
      </c>
      <c r="CD115" s="114">
        <f t="shared" si="67"/>
        <v>-2.135002686486617</v>
      </c>
      <c r="CE115" s="114">
        <f t="shared" si="68"/>
        <v>-2.2990936975271596</v>
      </c>
      <c r="CF115" s="114">
        <f t="shared" si="69"/>
        <v>-2.3555614105321614</v>
      </c>
      <c r="CG115" s="114">
        <f t="shared" si="70"/>
        <v>-1.8996294548824371</v>
      </c>
      <c r="CH115" s="114">
        <f t="shared" si="71"/>
        <v>-2.2456516642889812</v>
      </c>
      <c r="CI115" s="114">
        <f t="shared" si="72"/>
        <v>-2.3297541469258758</v>
      </c>
      <c r="CJ115" s="114">
        <f t="shared" si="73"/>
        <v>-2.0162232395519486</v>
      </c>
      <c r="CK115" s="114">
        <f t="shared" si="74"/>
        <v>-2.1562232395519483</v>
      </c>
      <c r="CL115" s="114">
        <f t="shared" si="75"/>
        <v>-2.0963674839157624</v>
      </c>
      <c r="CM115" s="114">
        <f t="shared" si="76"/>
        <v>-2.1662156253435212</v>
      </c>
      <c r="CN115" s="114">
        <f t="shared" si="77"/>
        <v>-2.0963674839157624</v>
      </c>
      <c r="CO115" s="114" t="str">
        <f t="shared" si="78"/>
        <v>N/A</v>
      </c>
      <c r="CP115" s="114">
        <f t="shared" si="79"/>
        <v>-2.1827722979913031</v>
      </c>
      <c r="CQ115" s="114">
        <f t="shared" si="88"/>
        <v>-2.1690634994071036</v>
      </c>
      <c r="CR115" s="114">
        <f t="shared" si="89"/>
        <v>-2.1662156253435212</v>
      </c>
      <c r="CS115" s="98" t="str">
        <f t="shared" si="80"/>
        <v>---</v>
      </c>
    </row>
    <row r="116" spans="1:97" x14ac:dyDescent="0.25">
      <c r="A116" s="15" t="s">
        <v>2442</v>
      </c>
      <c r="B116" s="8" t="s">
        <v>224</v>
      </c>
      <c r="C116" s="8">
        <v>326.42</v>
      </c>
      <c r="D116" s="27">
        <v>6.98</v>
      </c>
      <c r="E116" s="16">
        <v>7.0388981071104197</v>
      </c>
      <c r="F116" s="16">
        <v>6.9046392689999996</v>
      </c>
      <c r="G116" s="16">
        <v>6.6964444099999998</v>
      </c>
      <c r="H116" s="16">
        <v>6.3209999999999997</v>
      </c>
      <c r="I116" s="16">
        <v>6.4240000000000004</v>
      </c>
      <c r="J116" s="16">
        <v>6.77</v>
      </c>
      <c r="K116" s="16">
        <v>6.4</v>
      </c>
      <c r="L116" s="16"/>
      <c r="M116" s="39">
        <v>6.7318199999999999</v>
      </c>
      <c r="N116" s="16">
        <f t="shared" si="45"/>
        <v>6.6963113095678235</v>
      </c>
      <c r="O116" s="16">
        <f t="shared" si="81"/>
        <v>6.716240746121322</v>
      </c>
      <c r="P116" s="16">
        <f t="shared" si="46"/>
        <v>6.7318199999999999</v>
      </c>
      <c r="Q116" s="114" t="s">
        <v>2891</v>
      </c>
      <c r="R116" s="114"/>
      <c r="S116" s="18">
        <v>134.6</v>
      </c>
      <c r="T116" s="16">
        <v>97.22</v>
      </c>
      <c r="U116" s="16">
        <v>137.55000000000001</v>
      </c>
      <c r="V116" s="16">
        <v>67.59</v>
      </c>
      <c r="W116" s="16">
        <v>96</v>
      </c>
      <c r="X116" s="16">
        <v>101</v>
      </c>
      <c r="Y116" s="16">
        <v>107</v>
      </c>
      <c r="Z116" s="16"/>
      <c r="AA116" s="39">
        <v>99.416899999999998</v>
      </c>
      <c r="AB116" s="16">
        <f t="shared" si="47"/>
        <v>105.0471125</v>
      </c>
      <c r="AC116" s="114">
        <f t="shared" si="48"/>
        <v>102.87800642994989</v>
      </c>
      <c r="AD116" s="16">
        <f t="shared" si="49"/>
        <v>100.20845</v>
      </c>
      <c r="AE116" s="16" t="s">
        <v>2891</v>
      </c>
      <c r="AF116" s="40"/>
      <c r="AG116" s="19">
        <f t="shared" si="50"/>
        <v>97.22</v>
      </c>
      <c r="AH116" s="18">
        <v>5.57E-6</v>
      </c>
      <c r="AI116" s="34">
        <v>5.2283838162408201E-7</v>
      </c>
      <c r="AJ116" s="16">
        <v>1.2882495516931347E-5</v>
      </c>
      <c r="AK116" s="16">
        <v>6.6069344800759593E-6</v>
      </c>
      <c r="AL116" s="16">
        <v>1.6595869074375568E-5</v>
      </c>
      <c r="AM116" s="16">
        <v>5.8884365535558799E-6</v>
      </c>
      <c r="AN116" s="94"/>
      <c r="AO116" s="34">
        <v>2.1268E-5</v>
      </c>
      <c r="AP116" s="94">
        <f t="shared" si="51"/>
        <v>9.9049391437946923E-6</v>
      </c>
      <c r="AQ116" s="114">
        <f t="shared" si="52"/>
        <v>6.546252584283697E-6</v>
      </c>
      <c r="AR116" s="94">
        <f t="shared" si="53"/>
        <v>6.6069344800759593E-6</v>
      </c>
      <c r="AS116" s="114" t="s">
        <v>2891</v>
      </c>
      <c r="AT116" s="156"/>
      <c r="AU116" s="18">
        <v>6.5620000000000001E-3</v>
      </c>
      <c r="AV116" s="16">
        <v>7.3282E-3</v>
      </c>
      <c r="AW116" s="16">
        <v>3.2737784705367499E-3</v>
      </c>
      <c r="AX116" s="16">
        <v>5.4900000000000001E-3</v>
      </c>
      <c r="AY116" s="16">
        <v>1.26E-2</v>
      </c>
      <c r="AZ116" s="16">
        <v>7.9799999999999992E-3</v>
      </c>
      <c r="BA116" s="16">
        <v>9.9299999999999996E-3</v>
      </c>
      <c r="BB116" s="68">
        <v>-7.53</v>
      </c>
      <c r="BC116" s="16">
        <f t="shared" si="54"/>
        <v>9.6333371576843903E-3</v>
      </c>
      <c r="BD116" s="67">
        <v>-7.71</v>
      </c>
      <c r="BE116" s="16">
        <f t="shared" si="82"/>
        <v>6.3646827425302057E-3</v>
      </c>
      <c r="BF116" s="16">
        <v>7.1399999999999996E-3</v>
      </c>
      <c r="BG116" s="16">
        <v>1.03E-2</v>
      </c>
      <c r="BH116" s="16">
        <v>7.8300000000000002E-3</v>
      </c>
      <c r="BI116" s="68">
        <v>1.8300000000000001E-7</v>
      </c>
      <c r="BJ116" s="94">
        <f t="shared" si="83"/>
        <v>5.9734860000000001E-2</v>
      </c>
      <c r="BK116" s="68">
        <v>3.0302100000000001E-8</v>
      </c>
      <c r="BL116" s="16">
        <f t="shared" si="84"/>
        <v>9.8912114820000011E-3</v>
      </c>
      <c r="BM116" s="16">
        <f t="shared" si="85"/>
        <v>1.1718433560910809E-2</v>
      </c>
      <c r="BN116" s="114">
        <f t="shared" si="86"/>
        <v>8.8472350442848624E-3</v>
      </c>
      <c r="BO116" s="16">
        <f t="shared" si="87"/>
        <v>7.9049999999999988E-3</v>
      </c>
      <c r="BP116" s="114" t="s">
        <v>2891</v>
      </c>
      <c r="BQ116" s="98"/>
      <c r="BR116" s="18">
        <f t="shared" si="55"/>
        <v>-5.2541448048262707</v>
      </c>
      <c r="BS116" s="114">
        <f t="shared" si="56"/>
        <v>-6.2816325383147209</v>
      </c>
      <c r="BT116" s="114">
        <f t="shared" si="57"/>
        <v>-4.8899999999999997</v>
      </c>
      <c r="BU116" s="114">
        <f t="shared" si="58"/>
        <v>-5.18</v>
      </c>
      <c r="BV116" s="114">
        <f t="shared" si="59"/>
        <v>-4.7800000000000011</v>
      </c>
      <c r="BW116" s="114">
        <f t="shared" si="60"/>
        <v>-5.23</v>
      </c>
      <c r="BX116" s="114" t="str">
        <f t="shared" si="61"/>
        <v>N/A</v>
      </c>
      <c r="BY116" s="114">
        <f t="shared" si="62"/>
        <v>-4.6722733483578587</v>
      </c>
      <c r="BZ116" s="114">
        <f t="shared" si="63"/>
        <v>-5.1840072416426937</v>
      </c>
      <c r="CA116" s="114">
        <f t="shared" si="64"/>
        <v>-5.18</v>
      </c>
      <c r="CB116" s="98" t="str">
        <f t="shared" si="65"/>
        <v>---</v>
      </c>
      <c r="CC116" s="18">
        <f t="shared" si="66"/>
        <v>-2.1829637739499712</v>
      </c>
      <c r="CD116" s="114">
        <f t="shared" si="67"/>
        <v>-2.135002686486617</v>
      </c>
      <c r="CE116" s="114">
        <f t="shared" si="68"/>
        <v>-2.4849507116921052</v>
      </c>
      <c r="CF116" s="114">
        <f t="shared" si="69"/>
        <v>-2.2604276555499081</v>
      </c>
      <c r="CG116" s="114">
        <f t="shared" si="70"/>
        <v>-1.8996294548824371</v>
      </c>
      <c r="CH116" s="114">
        <f t="shared" si="71"/>
        <v>-2.0979971086492708</v>
      </c>
      <c r="CI116" s="114">
        <f t="shared" si="72"/>
        <v>-2.003050751504619</v>
      </c>
      <c r="CJ116" s="114">
        <f t="shared" si="73"/>
        <v>-2.0162232395519486</v>
      </c>
      <c r="CK116" s="114">
        <f t="shared" si="74"/>
        <v>-2.1962232395519479</v>
      </c>
      <c r="CL116" s="114">
        <f t="shared" si="75"/>
        <v>-2.1463017882238256</v>
      </c>
      <c r="CM116" s="114">
        <f t="shared" si="76"/>
        <v>-1.9871627752948278</v>
      </c>
      <c r="CN116" s="114">
        <f t="shared" si="77"/>
        <v>-2.1062382379420566</v>
      </c>
      <c r="CO116" s="114">
        <f t="shared" si="78"/>
        <v>-1.2237721498215182</v>
      </c>
      <c r="CP116" s="114">
        <f t="shared" si="79"/>
        <v>-2.0047505124750926</v>
      </c>
      <c r="CQ116" s="114">
        <f t="shared" si="88"/>
        <v>-2.0531924346840102</v>
      </c>
      <c r="CR116" s="114">
        <f t="shared" si="89"/>
        <v>-2.1021176732956635</v>
      </c>
      <c r="CS116" s="98" t="str">
        <f t="shared" si="80"/>
        <v>---</v>
      </c>
    </row>
    <row r="117" spans="1:97" x14ac:dyDescent="0.25">
      <c r="A117" s="15" t="s">
        <v>2443</v>
      </c>
      <c r="B117" s="8" t="s">
        <v>226</v>
      </c>
      <c r="C117" s="8">
        <v>326.42</v>
      </c>
      <c r="D117" s="27">
        <v>6.98</v>
      </c>
      <c r="E117" s="16">
        <v>6.9778533027833802</v>
      </c>
      <c r="F117" s="16">
        <v>6.9046392689999996</v>
      </c>
      <c r="G117" s="16">
        <v>6.6964444099999998</v>
      </c>
      <c r="H117" s="16">
        <v>6.3209999999999997</v>
      </c>
      <c r="I117" s="16">
        <v>6.3343999999999996</v>
      </c>
      <c r="J117" s="16">
        <v>6.77</v>
      </c>
      <c r="K117" s="16">
        <v>6.65</v>
      </c>
      <c r="L117" s="16"/>
      <c r="M117" s="39">
        <v>6.6303999999999998</v>
      </c>
      <c r="N117" s="16">
        <f t="shared" si="45"/>
        <v>6.6960818868648211</v>
      </c>
      <c r="O117" s="16">
        <f t="shared" si="81"/>
        <v>6.7069839523621013</v>
      </c>
      <c r="P117" s="16">
        <f t="shared" si="46"/>
        <v>6.6964444099999998</v>
      </c>
      <c r="Q117" s="114" t="s">
        <v>2891</v>
      </c>
      <c r="R117" s="114"/>
      <c r="S117" s="18">
        <v>134.6</v>
      </c>
      <c r="T117" s="16">
        <v>87.3</v>
      </c>
      <c r="U117" s="16">
        <v>137.55000000000001</v>
      </c>
      <c r="V117" s="16">
        <v>70</v>
      </c>
      <c r="W117" s="16">
        <v>96</v>
      </c>
      <c r="X117" s="16">
        <v>106</v>
      </c>
      <c r="Y117" s="16">
        <v>107</v>
      </c>
      <c r="Z117" s="16"/>
      <c r="AA117" s="39">
        <v>100.38500000000001</v>
      </c>
      <c r="AB117" s="16">
        <f t="shared" si="47"/>
        <v>104.854375</v>
      </c>
      <c r="AC117" s="114">
        <f t="shared" si="48"/>
        <v>102.6906622697371</v>
      </c>
      <c r="AD117" s="16">
        <f t="shared" si="49"/>
        <v>103.1925</v>
      </c>
      <c r="AE117" s="16" t="s">
        <v>2891</v>
      </c>
      <c r="AF117" s="40"/>
      <c r="AG117" s="19">
        <f t="shared" si="50"/>
        <v>87.3</v>
      </c>
      <c r="AH117" s="18">
        <v>7.0500000000000003E-6</v>
      </c>
      <c r="AI117" s="34">
        <v>9.0559188220650795E-7</v>
      </c>
      <c r="AJ117" s="16">
        <v>1.2302687708123802E-5</v>
      </c>
      <c r="AK117" s="16">
        <v>6.6069344800759593E-6</v>
      </c>
      <c r="AL117" s="16">
        <v>1.3803842646028827E-5</v>
      </c>
      <c r="AM117" s="16">
        <v>5.8884365535558799E-6</v>
      </c>
      <c r="AN117" s="94"/>
      <c r="AO117" s="34">
        <v>1.42395E-5</v>
      </c>
      <c r="AP117" s="94">
        <f t="shared" si="51"/>
        <v>8.6852847528558542E-6</v>
      </c>
      <c r="AQ117" s="114">
        <f t="shared" si="52"/>
        <v>6.691394351341829E-6</v>
      </c>
      <c r="AR117" s="94">
        <f t="shared" si="53"/>
        <v>7.0500000000000003E-6</v>
      </c>
      <c r="AS117" s="114" t="s">
        <v>2891</v>
      </c>
      <c r="AT117" s="156"/>
      <c r="AU117" s="18">
        <v>8.097E-3</v>
      </c>
      <c r="AV117" s="16">
        <v>7.3282E-3</v>
      </c>
      <c r="AW117" s="16">
        <v>5.6247049444770204E-3</v>
      </c>
      <c r="AX117" s="16">
        <v>4.5500000000000002E-3</v>
      </c>
      <c r="AY117" s="16">
        <v>1.26E-2</v>
      </c>
      <c r="AZ117" s="16">
        <v>1.2200000000000001E-2</v>
      </c>
      <c r="BA117" s="16">
        <v>8.3899999999999999E-3</v>
      </c>
      <c r="BB117" s="68">
        <v>-7.53</v>
      </c>
      <c r="BC117" s="16">
        <f t="shared" si="54"/>
        <v>9.6333371576843903E-3</v>
      </c>
      <c r="BD117" s="67">
        <v>-7.67</v>
      </c>
      <c r="BE117" s="16">
        <f t="shared" si="82"/>
        <v>6.9787358525531763E-3</v>
      </c>
      <c r="BF117" s="16">
        <v>7.8300000000000002E-3</v>
      </c>
      <c r="BG117" s="16">
        <v>7.6499999999999997E-3</v>
      </c>
      <c r="BH117" s="16">
        <v>7.8300000000000002E-3</v>
      </c>
      <c r="BI117" s="68">
        <v>1.4100000000000001E-7</v>
      </c>
      <c r="BJ117" s="94">
        <f t="shared" si="83"/>
        <v>4.6025219999999999E-2</v>
      </c>
      <c r="BK117" s="68">
        <v>2.2701599999999999E-8</v>
      </c>
      <c r="BL117" s="16">
        <f t="shared" si="84"/>
        <v>7.4102562719999994E-3</v>
      </c>
      <c r="BM117" s="16">
        <f t="shared" si="85"/>
        <v>1.0867675301908186E-2</v>
      </c>
      <c r="BN117" s="114">
        <f t="shared" si="86"/>
        <v>8.9470123456245262E-3</v>
      </c>
      <c r="BO117" s="16">
        <f t="shared" si="87"/>
        <v>7.8300000000000002E-3</v>
      </c>
      <c r="BP117" s="114" t="s">
        <v>2891</v>
      </c>
      <c r="BQ117" s="98"/>
      <c r="BR117" s="18">
        <f t="shared" si="55"/>
        <v>-5.1518108830086016</v>
      </c>
      <c r="BS117" s="114">
        <f t="shared" si="56"/>
        <v>-6.0430674791866341</v>
      </c>
      <c r="BT117" s="114">
        <f t="shared" si="57"/>
        <v>-4.91</v>
      </c>
      <c r="BU117" s="114">
        <f t="shared" si="58"/>
        <v>-5.18</v>
      </c>
      <c r="BV117" s="114">
        <f t="shared" si="59"/>
        <v>-4.8600000000000003</v>
      </c>
      <c r="BW117" s="114">
        <f t="shared" si="60"/>
        <v>-5.23</v>
      </c>
      <c r="BX117" s="114" t="str">
        <f t="shared" si="61"/>
        <v>N/A</v>
      </c>
      <c r="BY117" s="114">
        <f t="shared" si="62"/>
        <v>-4.8465052600708844</v>
      </c>
      <c r="BZ117" s="114">
        <f t="shared" si="63"/>
        <v>-5.1744833746094452</v>
      </c>
      <c r="CA117" s="114">
        <f t="shared" si="64"/>
        <v>-5.1518108830086016</v>
      </c>
      <c r="CB117" s="98" t="str">
        <f t="shared" si="65"/>
        <v>---</v>
      </c>
      <c r="CC117" s="18">
        <f t="shared" si="66"/>
        <v>-2.0916758607238211</v>
      </c>
      <c r="CD117" s="114">
        <f t="shared" si="67"/>
        <v>-2.135002686486617</v>
      </c>
      <c r="CE117" s="114">
        <f t="shared" si="68"/>
        <v>-2.2499002544337334</v>
      </c>
      <c r="CF117" s="114">
        <f t="shared" si="69"/>
        <v>-2.3419886033428874</v>
      </c>
      <c r="CG117" s="114">
        <f t="shared" si="70"/>
        <v>-1.8996294548824371</v>
      </c>
      <c r="CH117" s="114">
        <f t="shared" si="71"/>
        <v>-1.9136401693252518</v>
      </c>
      <c r="CI117" s="114">
        <f t="shared" si="72"/>
        <v>-2.0762380391712996</v>
      </c>
      <c r="CJ117" s="114">
        <f t="shared" si="73"/>
        <v>-2.0162232395519486</v>
      </c>
      <c r="CK117" s="114">
        <f t="shared" si="74"/>
        <v>-2.1562232395519483</v>
      </c>
      <c r="CL117" s="114">
        <f t="shared" si="75"/>
        <v>-2.1062382379420566</v>
      </c>
      <c r="CM117" s="114">
        <f t="shared" si="76"/>
        <v>-2.1163385648463824</v>
      </c>
      <c r="CN117" s="114">
        <f t="shared" si="77"/>
        <v>-2.1062382379420566</v>
      </c>
      <c r="CO117" s="114">
        <f t="shared" si="78"/>
        <v>-1.3370041268965676</v>
      </c>
      <c r="CP117" s="114">
        <f t="shared" si="79"/>
        <v>-2.1301667723727746</v>
      </c>
      <c r="CQ117" s="114">
        <f t="shared" si="88"/>
        <v>-2.0483219633906984</v>
      </c>
      <c r="CR117" s="114">
        <f t="shared" si="89"/>
        <v>-2.1062382379420566</v>
      </c>
      <c r="CS117" s="98" t="str">
        <f t="shared" si="80"/>
        <v>---</v>
      </c>
    </row>
    <row r="118" spans="1:97" x14ac:dyDescent="0.25">
      <c r="A118" s="15" t="s">
        <v>2444</v>
      </c>
      <c r="B118" s="8" t="s">
        <v>228</v>
      </c>
      <c r="C118" s="8">
        <v>326.42</v>
      </c>
      <c r="D118" s="27">
        <v>6.98</v>
      </c>
      <c r="E118" s="16">
        <v>7.0464234925806197</v>
      </c>
      <c r="F118" s="16">
        <v>6.9046392689999996</v>
      </c>
      <c r="G118" s="16">
        <v>6.6964444099999998</v>
      </c>
      <c r="H118" s="16">
        <v>6.3209999999999997</v>
      </c>
      <c r="I118" s="16">
        <v>6.444</v>
      </c>
      <c r="J118" s="16">
        <v>6.76</v>
      </c>
      <c r="K118" s="16">
        <v>6.45</v>
      </c>
      <c r="L118" s="16"/>
      <c r="M118" s="39">
        <v>6.4939099999999996</v>
      </c>
      <c r="N118" s="16">
        <f t="shared" si="45"/>
        <v>6.6773796857311796</v>
      </c>
      <c r="O118" s="16">
        <f t="shared" si="81"/>
        <v>6.7010715762736091</v>
      </c>
      <c r="P118" s="16">
        <f t="shared" si="46"/>
        <v>6.6964444099999998</v>
      </c>
      <c r="Q118" s="114" t="s">
        <v>2891</v>
      </c>
      <c r="R118" s="114"/>
      <c r="S118" s="18">
        <v>134.6</v>
      </c>
      <c r="T118" s="16">
        <v>93.18</v>
      </c>
      <c r="U118" s="16">
        <v>137.55000000000001</v>
      </c>
      <c r="V118" s="16">
        <v>68.489999999999995</v>
      </c>
      <c r="W118" s="16">
        <v>91.67</v>
      </c>
      <c r="X118" s="16">
        <v>99.9</v>
      </c>
      <c r="Y118" s="16">
        <v>107</v>
      </c>
      <c r="Z118" s="16">
        <v>146</v>
      </c>
      <c r="AA118" s="39">
        <v>99.710999999999999</v>
      </c>
      <c r="AB118" s="16">
        <f t="shared" si="47"/>
        <v>108.67788888888889</v>
      </c>
      <c r="AC118" s="114">
        <f t="shared" si="48"/>
        <v>105.97221078300231</v>
      </c>
      <c r="AD118" s="16">
        <f t="shared" si="49"/>
        <v>99.9</v>
      </c>
      <c r="AE118" s="16" t="s">
        <v>2891</v>
      </c>
      <c r="AF118" s="40"/>
      <c r="AG118" s="19">
        <f t="shared" si="50"/>
        <v>93.18</v>
      </c>
      <c r="AH118" s="18">
        <v>5.4700000000000001E-6</v>
      </c>
      <c r="AI118" s="34">
        <v>2.1032225829548001E-7</v>
      </c>
      <c r="AJ118" s="16">
        <v>1.3182567385564052E-5</v>
      </c>
      <c r="AK118" s="16">
        <v>6.6069344800759593E-6</v>
      </c>
      <c r="AL118" s="16">
        <v>5.3703179637025301E-6</v>
      </c>
      <c r="AM118" s="16">
        <v>4.5708818961487476E-6</v>
      </c>
      <c r="AN118" s="94"/>
      <c r="AO118" s="34">
        <v>1.9149700000000001E-5</v>
      </c>
      <c r="AP118" s="94">
        <f t="shared" si="51"/>
        <v>7.794389140540968E-6</v>
      </c>
      <c r="AQ118" s="114">
        <f t="shared" si="52"/>
        <v>4.6513215366879678E-6</v>
      </c>
      <c r="AR118" s="94">
        <f t="shared" si="53"/>
        <v>5.4700000000000001E-6</v>
      </c>
      <c r="AS118" s="114" t="s">
        <v>2891</v>
      </c>
      <c r="AT118" s="156"/>
      <c r="AU118" s="18">
        <v>6.4549999999999998E-3</v>
      </c>
      <c r="AV118" s="16">
        <v>7.3282E-3</v>
      </c>
      <c r="AW118" s="16">
        <v>2.5115029379487999E-3</v>
      </c>
      <c r="AX118" s="16">
        <v>1.0800000000000001E-2</v>
      </c>
      <c r="AY118" s="16">
        <v>1.26E-2</v>
      </c>
      <c r="AZ118" s="16">
        <v>4.7299999999999998E-3</v>
      </c>
      <c r="BA118" s="16">
        <v>6.0299999999999998E-3</v>
      </c>
      <c r="BB118" s="68">
        <v>-7.53</v>
      </c>
      <c r="BC118" s="16">
        <f t="shared" si="54"/>
        <v>9.6333371576843903E-3</v>
      </c>
      <c r="BD118" s="67">
        <v>-7.53</v>
      </c>
      <c r="BE118" s="16">
        <f t="shared" si="82"/>
        <v>9.6333371576843903E-3</v>
      </c>
      <c r="BF118" s="16">
        <v>7.1399999999999996E-3</v>
      </c>
      <c r="BG118" s="16">
        <v>8.7899999999999992E-3</v>
      </c>
      <c r="BH118" s="16">
        <v>8.0099999999999998E-3</v>
      </c>
      <c r="BI118" s="68">
        <v>2.5699999999999999E-7</v>
      </c>
      <c r="BJ118" s="94">
        <f t="shared" si="83"/>
        <v>8.3889939999999996E-2</v>
      </c>
      <c r="BK118" s="68">
        <v>5.95183E-8</v>
      </c>
      <c r="BL118" s="16">
        <f t="shared" si="84"/>
        <v>1.9427963486E-2</v>
      </c>
      <c r="BM118" s="16">
        <f t="shared" si="85"/>
        <v>1.406994862423697E-2</v>
      </c>
      <c r="BN118" s="114">
        <f t="shared" si="86"/>
        <v>9.2786853867169641E-3</v>
      </c>
      <c r="BO118" s="16">
        <f t="shared" si="87"/>
        <v>8.3999999999999995E-3</v>
      </c>
      <c r="BP118" s="114" t="s">
        <v>2891</v>
      </c>
      <c r="BQ118" s="98"/>
      <c r="BR118" s="18">
        <f t="shared" si="55"/>
        <v>-5.2620126736665691</v>
      </c>
      <c r="BS118" s="114">
        <f t="shared" si="56"/>
        <v>-6.6771147637217769</v>
      </c>
      <c r="BT118" s="114">
        <f t="shared" si="57"/>
        <v>-4.8800000000000008</v>
      </c>
      <c r="BU118" s="114">
        <f t="shared" si="58"/>
        <v>-5.18</v>
      </c>
      <c r="BV118" s="114">
        <f t="shared" si="59"/>
        <v>-5.27</v>
      </c>
      <c r="BW118" s="114">
        <f t="shared" si="60"/>
        <v>-5.34</v>
      </c>
      <c r="BX118" s="114" t="str">
        <f t="shared" si="61"/>
        <v>N/A</v>
      </c>
      <c r="BY118" s="114">
        <f t="shared" si="62"/>
        <v>-4.7178380253175574</v>
      </c>
      <c r="BZ118" s="114">
        <f t="shared" si="63"/>
        <v>-5.3324236375294145</v>
      </c>
      <c r="CA118" s="114">
        <f t="shared" si="64"/>
        <v>-5.2620126736665691</v>
      </c>
      <c r="CB118" s="98" t="str">
        <f t="shared" si="65"/>
        <v>---</v>
      </c>
      <c r="CC118" s="18">
        <f t="shared" si="66"/>
        <v>-2.1901037533975609</v>
      </c>
      <c r="CD118" s="114">
        <f t="shared" si="67"/>
        <v>-2.135002686486617</v>
      </c>
      <c r="CE118" s="114">
        <f t="shared" si="68"/>
        <v>-2.6000663094677186</v>
      </c>
      <c r="CF118" s="114">
        <f t="shared" si="69"/>
        <v>-1.9665762445130504</v>
      </c>
      <c r="CG118" s="114">
        <f t="shared" si="70"/>
        <v>-1.8996294548824371</v>
      </c>
      <c r="CH118" s="114">
        <f t="shared" si="71"/>
        <v>-2.3251388592621884</v>
      </c>
      <c r="CI118" s="114">
        <f t="shared" si="72"/>
        <v>-2.2196826878598488</v>
      </c>
      <c r="CJ118" s="114">
        <f t="shared" si="73"/>
        <v>-2.0162232395519486</v>
      </c>
      <c r="CK118" s="114">
        <f t="shared" si="74"/>
        <v>-2.0162232395519486</v>
      </c>
      <c r="CL118" s="114">
        <f t="shared" si="75"/>
        <v>-2.1463017882238256</v>
      </c>
      <c r="CM118" s="114">
        <f t="shared" si="76"/>
        <v>-2.0560111249262283</v>
      </c>
      <c r="CN118" s="114">
        <f t="shared" si="77"/>
        <v>-2.0963674839157624</v>
      </c>
      <c r="CO118" s="114">
        <f t="shared" si="78"/>
        <v>-1.0762901162206531</v>
      </c>
      <c r="CP118" s="114">
        <f t="shared" si="79"/>
        <v>-1.7115727214355474</v>
      </c>
      <c r="CQ118" s="114">
        <f t="shared" si="88"/>
        <v>-2.0325135506925238</v>
      </c>
      <c r="CR118" s="114">
        <f t="shared" si="89"/>
        <v>-2.0761893044209954</v>
      </c>
      <c r="CS118" s="98" t="str">
        <f t="shared" si="80"/>
        <v>---</v>
      </c>
    </row>
    <row r="119" spans="1:97" x14ac:dyDescent="0.25">
      <c r="A119" s="15" t="s">
        <v>2445</v>
      </c>
      <c r="B119" s="8" t="s">
        <v>230</v>
      </c>
      <c r="C119" s="8">
        <v>326.42</v>
      </c>
      <c r="D119" s="27">
        <v>6.98</v>
      </c>
      <c r="E119" s="16">
        <v>7.0853755426527298</v>
      </c>
      <c r="F119" s="16">
        <v>6.9046392689999996</v>
      </c>
      <c r="G119" s="16">
        <v>6.6964444099999998</v>
      </c>
      <c r="H119" s="16">
        <v>6.3209999999999997</v>
      </c>
      <c r="I119" s="16">
        <v>6.3033999999999999</v>
      </c>
      <c r="J119" s="16">
        <v>6.76</v>
      </c>
      <c r="K119" s="16">
        <v>6.44</v>
      </c>
      <c r="L119" s="16"/>
      <c r="M119" s="39">
        <v>6.7255500000000001</v>
      </c>
      <c r="N119" s="16">
        <f t="shared" si="45"/>
        <v>6.690712135739191</v>
      </c>
      <c r="O119" s="16">
        <f t="shared" si="81"/>
        <v>6.721407958611457</v>
      </c>
      <c r="P119" s="16">
        <f t="shared" si="46"/>
        <v>6.7255500000000001</v>
      </c>
      <c r="Q119" s="114" t="s">
        <v>2891</v>
      </c>
      <c r="R119" s="114"/>
      <c r="S119" s="18">
        <v>134.6</v>
      </c>
      <c r="T119" s="16">
        <v>91.86</v>
      </c>
      <c r="U119" s="16">
        <v>137.55000000000001</v>
      </c>
      <c r="V119" s="16">
        <v>80.58</v>
      </c>
      <c r="W119" s="16">
        <v>96</v>
      </c>
      <c r="X119" s="16">
        <v>101</v>
      </c>
      <c r="Y119" s="16">
        <v>107</v>
      </c>
      <c r="Z119" s="16"/>
      <c r="AA119" s="39">
        <v>94.787300000000002</v>
      </c>
      <c r="AB119" s="16">
        <f t="shared" si="47"/>
        <v>105.42216249999998</v>
      </c>
      <c r="AC119" s="114">
        <f t="shared" si="48"/>
        <v>103.80021115796922</v>
      </c>
      <c r="AD119" s="16">
        <f t="shared" si="49"/>
        <v>98.5</v>
      </c>
      <c r="AE119" s="16" t="s">
        <v>2891</v>
      </c>
      <c r="AF119" s="40"/>
      <c r="AG119" s="19">
        <f t="shared" si="50"/>
        <v>91.86</v>
      </c>
      <c r="AH119" s="18">
        <v>6.3300000000000004E-6</v>
      </c>
      <c r="AI119" s="34">
        <v>6.6776996278054295E-7</v>
      </c>
      <c r="AJ119" s="16">
        <v>1.0964781961431843E-5</v>
      </c>
      <c r="AK119" s="16">
        <v>6.6069344800759593E-6</v>
      </c>
      <c r="AL119" s="16">
        <v>1.5848931924611131E-5</v>
      </c>
      <c r="AM119" s="16">
        <v>1.0964781961431843E-5</v>
      </c>
      <c r="AN119" s="94"/>
      <c r="AO119" s="34">
        <v>1.8134999999999998E-5</v>
      </c>
      <c r="AP119" s="94">
        <f t="shared" si="51"/>
        <v>9.9311714700473321E-6</v>
      </c>
      <c r="AQ119" s="114">
        <f t="shared" si="52"/>
        <v>7.1603697637208172E-6</v>
      </c>
      <c r="AR119" s="94">
        <f t="shared" si="53"/>
        <v>1.0964781961431843E-5</v>
      </c>
      <c r="AS119" s="114" t="s">
        <v>2891</v>
      </c>
      <c r="AT119" s="156"/>
      <c r="AU119" s="18">
        <v>7.3509999999999999E-3</v>
      </c>
      <c r="AV119" s="16">
        <v>7.3282E-3</v>
      </c>
      <c r="AW119" s="16">
        <v>3.1537963361686601E-3</v>
      </c>
      <c r="AX119" s="16">
        <v>8.6800000000000002E-3</v>
      </c>
      <c r="AY119" s="16">
        <v>1.26E-2</v>
      </c>
      <c r="AZ119" s="16">
        <v>6.3200000000000001E-3</v>
      </c>
      <c r="BA119" s="16">
        <v>4.8700000000000002E-3</v>
      </c>
      <c r="BB119" s="68">
        <v>-7.53</v>
      </c>
      <c r="BC119" s="16">
        <f t="shared" si="54"/>
        <v>9.6333371576843903E-3</v>
      </c>
      <c r="BD119" s="67">
        <v>-7.39</v>
      </c>
      <c r="BE119" s="16">
        <f t="shared" si="82"/>
        <v>1.3297707028081841E-2</v>
      </c>
      <c r="BF119" s="16">
        <v>7.3099999999999997E-3</v>
      </c>
      <c r="BG119" s="16">
        <v>9.41E-3</v>
      </c>
      <c r="BH119" s="16">
        <v>8.0099999999999998E-3</v>
      </c>
      <c r="BI119" s="68">
        <v>2.5699999999999999E-7</v>
      </c>
      <c r="BJ119" s="94">
        <f t="shared" si="83"/>
        <v>8.3889939999999996E-2</v>
      </c>
      <c r="BK119" s="68">
        <v>3.0484899999999999E-8</v>
      </c>
      <c r="BL119" s="16">
        <f t="shared" si="84"/>
        <v>9.9508810580000006E-3</v>
      </c>
      <c r="BM119" s="16">
        <f t="shared" si="85"/>
        <v>1.3700347255709634E-2</v>
      </c>
      <c r="BN119" s="114">
        <f t="shared" si="86"/>
        <v>9.2524251812802129E-3</v>
      </c>
      <c r="BO119" s="16">
        <f t="shared" si="87"/>
        <v>8.345E-3</v>
      </c>
      <c r="BP119" s="114" t="s">
        <v>2891</v>
      </c>
      <c r="BQ119" s="98"/>
      <c r="BR119" s="18">
        <f t="shared" si="55"/>
        <v>-5.1985962899826452</v>
      </c>
      <c r="BS119" s="114">
        <f t="shared" si="56"/>
        <v>-6.1753731200106818</v>
      </c>
      <c r="BT119" s="114">
        <f t="shared" si="57"/>
        <v>-4.96</v>
      </c>
      <c r="BU119" s="114">
        <f t="shared" si="58"/>
        <v>-5.18</v>
      </c>
      <c r="BV119" s="114">
        <f t="shared" si="59"/>
        <v>-4.8</v>
      </c>
      <c r="BW119" s="114">
        <f t="shared" si="60"/>
        <v>-4.96</v>
      </c>
      <c r="BX119" s="114" t="str">
        <f t="shared" si="61"/>
        <v>N/A</v>
      </c>
      <c r="BY119" s="114">
        <f t="shared" si="62"/>
        <v>-4.7414824400835469</v>
      </c>
      <c r="BZ119" s="114">
        <f t="shared" si="63"/>
        <v>-5.1450645500109813</v>
      </c>
      <c r="CA119" s="114">
        <f t="shared" si="64"/>
        <v>-4.96</v>
      </c>
      <c r="CB119" s="98" t="str">
        <f t="shared" si="65"/>
        <v>---</v>
      </c>
      <c r="CC119" s="18">
        <f t="shared" si="66"/>
        <v>-2.1336535772503984</v>
      </c>
      <c r="CD119" s="114">
        <f t="shared" si="67"/>
        <v>-2.135002686486617</v>
      </c>
      <c r="CE119" s="114">
        <f t="shared" si="68"/>
        <v>-2.5011663556913231</v>
      </c>
      <c r="CF119" s="114">
        <f t="shared" si="69"/>
        <v>-2.0614802748235079</v>
      </c>
      <c r="CG119" s="114">
        <f t="shared" si="70"/>
        <v>-1.8996294548824371</v>
      </c>
      <c r="CH119" s="114">
        <f t="shared" si="71"/>
        <v>-2.1992829217176149</v>
      </c>
      <c r="CI119" s="114">
        <f t="shared" si="72"/>
        <v>-2.3124710387853655</v>
      </c>
      <c r="CJ119" s="114">
        <f t="shared" si="73"/>
        <v>-2.0162232395519486</v>
      </c>
      <c r="CK119" s="114">
        <f t="shared" si="74"/>
        <v>-1.8762232395519478</v>
      </c>
      <c r="CL119" s="114">
        <f t="shared" si="75"/>
        <v>-2.1360826230421397</v>
      </c>
      <c r="CM119" s="114">
        <f t="shared" si="76"/>
        <v>-2.026410376572743</v>
      </c>
      <c r="CN119" s="114">
        <f t="shared" si="77"/>
        <v>-2.0963674839157624</v>
      </c>
      <c r="CO119" s="114">
        <f t="shared" si="78"/>
        <v>-1.0762901162206531</v>
      </c>
      <c r="CP119" s="114">
        <f t="shared" si="79"/>
        <v>-2.0021384648133105</v>
      </c>
      <c r="CQ119" s="114">
        <f t="shared" si="88"/>
        <v>-2.0337444180932693</v>
      </c>
      <c r="CR119" s="114">
        <f t="shared" si="89"/>
        <v>-2.0789238793696354</v>
      </c>
      <c r="CS119" s="98" t="str">
        <f t="shared" si="80"/>
        <v>---</v>
      </c>
    </row>
    <row r="120" spans="1:97" x14ac:dyDescent="0.25">
      <c r="A120" s="15" t="s">
        <v>2446</v>
      </c>
      <c r="B120" s="8" t="s">
        <v>232</v>
      </c>
      <c r="C120" s="8">
        <v>326.42</v>
      </c>
      <c r="D120" s="27">
        <v>6.98</v>
      </c>
      <c r="E120" s="16">
        <v>7.3338921610062897</v>
      </c>
      <c r="F120" s="16">
        <v>6.9046392689999996</v>
      </c>
      <c r="G120" s="16">
        <v>6.6964444099999998</v>
      </c>
      <c r="H120" s="16">
        <v>6.3209999999999997</v>
      </c>
      <c r="I120" s="16">
        <v>6.4154999999999998</v>
      </c>
      <c r="J120" s="16">
        <v>6.79</v>
      </c>
      <c r="K120" s="16">
        <v>6.35</v>
      </c>
      <c r="L120" s="16">
        <v>5.66</v>
      </c>
      <c r="M120" s="39">
        <v>6.6473800000000001</v>
      </c>
      <c r="N120" s="16">
        <f t="shared" si="45"/>
        <v>6.6098855840006294</v>
      </c>
      <c r="O120" s="16">
        <f t="shared" si="81"/>
        <v>6.7932356852674083</v>
      </c>
      <c r="P120" s="16">
        <f t="shared" si="46"/>
        <v>6.6719122049999999</v>
      </c>
      <c r="Q120" s="16">
        <v>6.7539999999999996</v>
      </c>
      <c r="R120" s="113" t="s">
        <v>3029</v>
      </c>
      <c r="S120" s="18">
        <v>134.6</v>
      </c>
      <c r="T120" s="16">
        <v>103.74</v>
      </c>
      <c r="U120" s="16">
        <v>137.55000000000001</v>
      </c>
      <c r="V120" s="16">
        <v>103.28</v>
      </c>
      <c r="W120" s="16">
        <v>75.430000000000007</v>
      </c>
      <c r="X120" s="16">
        <v>97.2</v>
      </c>
      <c r="Y120" s="16">
        <v>113</v>
      </c>
      <c r="Z120" s="16">
        <v>131</v>
      </c>
      <c r="AA120" s="39">
        <v>105.539</v>
      </c>
      <c r="AB120" s="16">
        <f t="shared" si="47"/>
        <v>111.25988888888888</v>
      </c>
      <c r="AC120" s="114">
        <f t="shared" si="48"/>
        <v>109.54803183954506</v>
      </c>
      <c r="AD120" s="16">
        <f t="shared" si="49"/>
        <v>105.539</v>
      </c>
      <c r="AE120" s="16">
        <v>124.45000000000005</v>
      </c>
      <c r="AF120" s="149" t="s">
        <v>2329</v>
      </c>
      <c r="AG120" s="19">
        <f t="shared" si="50"/>
        <v>124.45000000000005</v>
      </c>
      <c r="AH120" s="18">
        <v>2.8600000000000001E-6</v>
      </c>
      <c r="AI120" s="34">
        <v>3.3015072708722498E-7</v>
      </c>
      <c r="AJ120" s="16">
        <v>3.8018939632056103E-5</v>
      </c>
      <c r="AK120" s="16">
        <v>6.6069344800759593E-6</v>
      </c>
      <c r="AL120" s="16">
        <v>9.1201083935590923E-5</v>
      </c>
      <c r="AM120" s="16">
        <v>1.3803842646028844E-4</v>
      </c>
      <c r="AN120" s="94"/>
      <c r="AO120" s="34">
        <v>1.7936800000000001E-5</v>
      </c>
      <c r="AP120" s="94">
        <f t="shared" si="51"/>
        <v>4.2141762176442668E-5</v>
      </c>
      <c r="AQ120" s="114">
        <f t="shared" si="52"/>
        <v>1.2709182267087787E-5</v>
      </c>
      <c r="AR120" s="94">
        <f t="shared" si="53"/>
        <v>1.7936800000000001E-5</v>
      </c>
      <c r="AS120" s="114" t="s">
        <v>2891</v>
      </c>
      <c r="AT120" s="156"/>
      <c r="AU120" s="18">
        <v>6.1209999999999997E-3</v>
      </c>
      <c r="AV120" s="16">
        <v>7.3282E-3</v>
      </c>
      <c r="AW120" s="16">
        <v>8.8479234317106602E-4</v>
      </c>
      <c r="AX120" s="16">
        <v>5.0699999999999999E-3</v>
      </c>
      <c r="AY120" s="16">
        <v>1.26E-2</v>
      </c>
      <c r="AZ120" s="16">
        <v>6.8300000000000001E-3</v>
      </c>
      <c r="BA120" s="16">
        <v>1.2200000000000001E-2</v>
      </c>
      <c r="BB120" s="68">
        <v>-7.53</v>
      </c>
      <c r="BC120" s="16">
        <f t="shared" si="54"/>
        <v>9.6333371576843903E-3</v>
      </c>
      <c r="BD120" s="67">
        <v>-7.86</v>
      </c>
      <c r="BE120" s="16">
        <f t="shared" si="82"/>
        <v>4.5058503165167222E-3</v>
      </c>
      <c r="BF120" s="16">
        <v>8.5900000000000004E-3</v>
      </c>
      <c r="BG120" s="16">
        <v>1.1599999999999999E-2</v>
      </c>
      <c r="BH120" s="16">
        <v>7.4799999999999997E-3</v>
      </c>
      <c r="BI120" s="68">
        <v>1.3799999999999999E-7</v>
      </c>
      <c r="BJ120" s="94">
        <f t="shared" si="83"/>
        <v>4.5045959999999996E-2</v>
      </c>
      <c r="BK120" s="68">
        <v>1.97996E-8</v>
      </c>
      <c r="BL120" s="16">
        <f t="shared" si="84"/>
        <v>6.4629854320000001E-3</v>
      </c>
      <c r="BM120" s="16">
        <f t="shared" si="85"/>
        <v>1.031086608924087E-2</v>
      </c>
      <c r="BN120" s="114">
        <f t="shared" si="86"/>
        <v>7.5593910665575949E-3</v>
      </c>
      <c r="BO120" s="16">
        <f t="shared" si="87"/>
        <v>7.4041000000000003E-3</v>
      </c>
      <c r="BP120" s="114" t="s">
        <v>2891</v>
      </c>
      <c r="BQ120" s="98"/>
      <c r="BR120" s="18">
        <f t="shared" si="55"/>
        <v>-5.5436339668709573</v>
      </c>
      <c r="BS120" s="114">
        <f t="shared" si="56"/>
        <v>-6.4812877419480754</v>
      </c>
      <c r="BT120" s="114">
        <f t="shared" si="57"/>
        <v>-4.42</v>
      </c>
      <c r="BU120" s="114">
        <f t="shared" si="58"/>
        <v>-5.18</v>
      </c>
      <c r="BV120" s="114">
        <f t="shared" si="59"/>
        <v>-4.04</v>
      </c>
      <c r="BW120" s="114">
        <f t="shared" si="60"/>
        <v>-3.8600000000000003</v>
      </c>
      <c r="BX120" s="114" t="str">
        <f t="shared" si="61"/>
        <v>N/A</v>
      </c>
      <c r="BY120" s="114">
        <f t="shared" si="62"/>
        <v>-4.7462550343299776</v>
      </c>
      <c r="BZ120" s="114">
        <f t="shared" si="63"/>
        <v>-4.8958823918784296</v>
      </c>
      <c r="CA120" s="114">
        <f t="shared" si="64"/>
        <v>-4.7462550343299776</v>
      </c>
      <c r="CB120" s="98" t="str">
        <f t="shared" si="65"/>
        <v>---</v>
      </c>
      <c r="CC120" s="18">
        <f t="shared" si="66"/>
        <v>-2.2131776205008125</v>
      </c>
      <c r="CD120" s="114">
        <f t="shared" si="67"/>
        <v>-2.135002686486617</v>
      </c>
      <c r="CE120" s="114">
        <f t="shared" si="68"/>
        <v>-3.0531586443270613</v>
      </c>
      <c r="CF120" s="114">
        <f t="shared" si="69"/>
        <v>-2.294992040666664</v>
      </c>
      <c r="CG120" s="114">
        <f t="shared" si="70"/>
        <v>-1.8996294548824371</v>
      </c>
      <c r="CH120" s="114">
        <f t="shared" si="71"/>
        <v>-2.1655792963184672</v>
      </c>
      <c r="CI120" s="114">
        <f t="shared" si="72"/>
        <v>-1.9136401693252518</v>
      </c>
      <c r="CJ120" s="114">
        <f t="shared" si="73"/>
        <v>-2.0162232395519486</v>
      </c>
      <c r="CK120" s="114">
        <f t="shared" si="74"/>
        <v>-2.3462232395519491</v>
      </c>
      <c r="CL120" s="114">
        <f t="shared" si="75"/>
        <v>-2.0660068361687576</v>
      </c>
      <c r="CM120" s="114">
        <f t="shared" si="76"/>
        <v>-1.9355420107730816</v>
      </c>
      <c r="CN120" s="114">
        <f t="shared" si="77"/>
        <v>-2.1260984021355385</v>
      </c>
      <c r="CO120" s="114">
        <f t="shared" si="78"/>
        <v>-1.346344153150711</v>
      </c>
      <c r="CP120" s="114">
        <f t="shared" si="79"/>
        <v>-2.1895668230049372</v>
      </c>
      <c r="CQ120" s="114">
        <f t="shared" si="88"/>
        <v>-2.1215131869174453</v>
      </c>
      <c r="CR120" s="114">
        <f t="shared" si="89"/>
        <v>-2.1305505443110775</v>
      </c>
      <c r="CS120" s="98" t="str">
        <f t="shared" si="80"/>
        <v>---</v>
      </c>
    </row>
    <row r="121" spans="1:97" x14ac:dyDescent="0.25">
      <c r="A121" s="15" t="s">
        <v>2447</v>
      </c>
      <c r="B121" s="8" t="s">
        <v>234</v>
      </c>
      <c r="C121" s="8">
        <v>326.42</v>
      </c>
      <c r="D121" s="27">
        <v>6.98</v>
      </c>
      <c r="E121" s="16">
        <v>7.0445711089326801</v>
      </c>
      <c r="F121" s="16">
        <v>6.9046392689999996</v>
      </c>
      <c r="G121" s="16">
        <v>6.6964444099999998</v>
      </c>
      <c r="H121" s="16">
        <v>6.3209999999999997</v>
      </c>
      <c r="I121" s="16">
        <v>6.4249000000000001</v>
      </c>
      <c r="J121" s="16">
        <v>6.76</v>
      </c>
      <c r="K121" s="16">
        <v>6.39</v>
      </c>
      <c r="L121" s="16"/>
      <c r="M121" s="39">
        <v>6.7385999999999999</v>
      </c>
      <c r="N121" s="16">
        <f t="shared" si="45"/>
        <v>6.6955727542147416</v>
      </c>
      <c r="O121" s="16">
        <f t="shared" si="81"/>
        <v>6.7165990812673524</v>
      </c>
      <c r="P121" s="16">
        <f t="shared" si="46"/>
        <v>6.7385999999999999</v>
      </c>
      <c r="Q121" s="16" t="s">
        <v>2891</v>
      </c>
      <c r="R121" s="114"/>
      <c r="S121" s="18">
        <v>134.6</v>
      </c>
      <c r="T121" s="16">
        <v>104.38</v>
      </c>
      <c r="U121" s="16">
        <v>137.55000000000001</v>
      </c>
      <c r="V121" s="16">
        <v>97.03</v>
      </c>
      <c r="W121" s="16">
        <v>96</v>
      </c>
      <c r="X121" s="16">
        <v>101</v>
      </c>
      <c r="Y121" s="16">
        <v>107</v>
      </c>
      <c r="Z121" s="16"/>
      <c r="AA121" s="39">
        <v>99.4161</v>
      </c>
      <c r="AB121" s="16">
        <f t="shared" si="47"/>
        <v>109.6220125</v>
      </c>
      <c r="AC121" s="114">
        <f t="shared" si="48"/>
        <v>108.59448264905846</v>
      </c>
      <c r="AD121" s="16">
        <f t="shared" si="49"/>
        <v>102.69</v>
      </c>
      <c r="AE121" s="16" t="s">
        <v>2891</v>
      </c>
      <c r="AF121" s="40"/>
      <c r="AG121" s="19">
        <f t="shared" si="50"/>
        <v>104.38</v>
      </c>
      <c r="AH121" s="18">
        <v>4.69E-6</v>
      </c>
      <c r="AI121" s="34">
        <v>4.5494196490430201E-7</v>
      </c>
      <c r="AJ121" s="16">
        <v>1.0000000000000001E-5</v>
      </c>
      <c r="AK121" s="16">
        <v>6.6069344800759593E-6</v>
      </c>
      <c r="AL121" s="16">
        <v>8.7096358995608107E-6</v>
      </c>
      <c r="AM121" s="16">
        <v>1.5488166189124811E-5</v>
      </c>
      <c r="AN121" s="94"/>
      <c r="AO121" s="34">
        <v>1.3592699999999999E-5</v>
      </c>
      <c r="AP121" s="94">
        <f t="shared" si="51"/>
        <v>8.5060540762379837E-6</v>
      </c>
      <c r="AQ121" s="114">
        <f t="shared" si="52"/>
        <v>5.9320518594265907E-6</v>
      </c>
      <c r="AR121" s="94">
        <f t="shared" si="53"/>
        <v>8.7096358995608107E-6</v>
      </c>
      <c r="AS121" s="114" t="s">
        <v>2891</v>
      </c>
      <c r="AT121" s="156"/>
      <c r="AU121" s="18">
        <v>5.6389999999999999E-3</v>
      </c>
      <c r="AV121" s="16">
        <v>7.3282E-3</v>
      </c>
      <c r="AW121" s="16">
        <v>2.9583854495631402E-3</v>
      </c>
      <c r="AX121" s="16">
        <v>6.0600000000000003E-3</v>
      </c>
      <c r="AY121" s="16">
        <v>1.26E-2</v>
      </c>
      <c r="AZ121" s="16">
        <v>9.4299999999999991E-3</v>
      </c>
      <c r="BA121" s="16">
        <v>6.5900000000000004E-3</v>
      </c>
      <c r="BB121" s="68">
        <v>-7.53</v>
      </c>
      <c r="BC121" s="16">
        <f t="shared" si="54"/>
        <v>9.6333371576843903E-3</v>
      </c>
      <c r="BD121" s="67">
        <v>-7.71</v>
      </c>
      <c r="BE121" s="16">
        <f t="shared" si="82"/>
        <v>6.3646827425302057E-3</v>
      </c>
      <c r="BF121" s="16">
        <v>7.3099999999999997E-3</v>
      </c>
      <c r="BG121" s="16">
        <v>1.01E-2</v>
      </c>
      <c r="BH121" s="16">
        <v>8.0099999999999998E-3</v>
      </c>
      <c r="BI121" s="68">
        <v>2.04E-7</v>
      </c>
      <c r="BJ121" s="94">
        <f t="shared" si="83"/>
        <v>6.6589679999999998E-2</v>
      </c>
      <c r="BK121" s="68">
        <v>3.0358400000000001E-8</v>
      </c>
      <c r="BL121" s="16">
        <f t="shared" si="84"/>
        <v>9.9095889280000002E-3</v>
      </c>
      <c r="BM121" s="16">
        <f t="shared" si="85"/>
        <v>1.203734816269841E-2</v>
      </c>
      <c r="BN121" s="114">
        <f t="shared" si="86"/>
        <v>8.6844347598613175E-3</v>
      </c>
      <c r="BO121" s="16">
        <f t="shared" si="87"/>
        <v>7.6690999999999999E-3</v>
      </c>
      <c r="BP121" s="114" t="s">
        <v>2891</v>
      </c>
      <c r="BQ121" s="98"/>
      <c r="BR121" s="18">
        <f t="shared" si="55"/>
        <v>-5.3288271572849171</v>
      </c>
      <c r="BS121" s="114">
        <f t="shared" si="56"/>
        <v>-6.3420440009898247</v>
      </c>
      <c r="BT121" s="114">
        <f t="shared" si="57"/>
        <v>-5</v>
      </c>
      <c r="BU121" s="114">
        <f t="shared" si="58"/>
        <v>-5.18</v>
      </c>
      <c r="BV121" s="114">
        <f t="shared" si="59"/>
        <v>-5.0599999999999996</v>
      </c>
      <c r="BW121" s="114">
        <f t="shared" si="60"/>
        <v>-4.8100000000000005</v>
      </c>
      <c r="BX121" s="114" t="str">
        <f t="shared" si="61"/>
        <v>N/A</v>
      </c>
      <c r="BY121" s="114">
        <f t="shared" si="62"/>
        <v>-4.8666942681656948</v>
      </c>
      <c r="BZ121" s="114">
        <f t="shared" si="63"/>
        <v>-5.226795060920062</v>
      </c>
      <c r="CA121" s="114">
        <f t="shared" si="64"/>
        <v>-5.0599999999999996</v>
      </c>
      <c r="CB121" s="98" t="str">
        <f t="shared" si="65"/>
        <v>---</v>
      </c>
      <c r="CC121" s="18">
        <f t="shared" si="66"/>
        <v>-2.2487979054116467</v>
      </c>
      <c r="CD121" s="114">
        <f t="shared" si="67"/>
        <v>-2.135002686486617</v>
      </c>
      <c r="CE121" s="114">
        <f t="shared" si="68"/>
        <v>-2.5289452422009844</v>
      </c>
      <c r="CF121" s="114">
        <f t="shared" si="69"/>
        <v>-2.217527375833714</v>
      </c>
      <c r="CG121" s="114">
        <f t="shared" si="70"/>
        <v>-1.8996294548824371</v>
      </c>
      <c r="CH121" s="114">
        <f t="shared" si="71"/>
        <v>-2.0254883072626715</v>
      </c>
      <c r="CI121" s="114">
        <f t="shared" si="72"/>
        <v>-2.1811145854059899</v>
      </c>
      <c r="CJ121" s="114">
        <f t="shared" si="73"/>
        <v>-2.0162232395519486</v>
      </c>
      <c r="CK121" s="114">
        <f t="shared" si="74"/>
        <v>-2.1962232395519479</v>
      </c>
      <c r="CL121" s="114">
        <f t="shared" si="75"/>
        <v>-2.1360826230421397</v>
      </c>
      <c r="CM121" s="114">
        <f t="shared" si="76"/>
        <v>-1.9956786262173574</v>
      </c>
      <c r="CN121" s="114">
        <f t="shared" si="77"/>
        <v>-2.0963674839157624</v>
      </c>
      <c r="CO121" s="114">
        <f t="shared" si="78"/>
        <v>-1.1765930721260487</v>
      </c>
      <c r="CP121" s="114">
        <f t="shared" si="79"/>
        <v>-2.0039443606513592</v>
      </c>
      <c r="CQ121" s="114">
        <f t="shared" si="88"/>
        <v>-2.0612584430386165</v>
      </c>
      <c r="CR121" s="114">
        <f t="shared" si="89"/>
        <v>-2.1156850852011897</v>
      </c>
      <c r="CS121" s="98" t="str">
        <f t="shared" si="80"/>
        <v>---</v>
      </c>
    </row>
    <row r="122" spans="1:97" x14ac:dyDescent="0.25">
      <c r="A122" s="15" t="s">
        <v>2448</v>
      </c>
      <c r="B122" s="8" t="s">
        <v>236</v>
      </c>
      <c r="C122" s="8">
        <v>326.42</v>
      </c>
      <c r="D122" s="27">
        <v>6.98</v>
      </c>
      <c r="E122" s="16">
        <v>6.9419430091720598</v>
      </c>
      <c r="F122" s="16">
        <v>6.9046392689999996</v>
      </c>
      <c r="G122" s="16">
        <v>6.6964444099999998</v>
      </c>
      <c r="H122" s="16">
        <v>6.3209999999999997</v>
      </c>
      <c r="I122" s="16">
        <v>6.2881</v>
      </c>
      <c r="J122" s="16">
        <v>6.75</v>
      </c>
      <c r="K122" s="16">
        <v>6.62</v>
      </c>
      <c r="L122" s="16">
        <v>6.01</v>
      </c>
      <c r="M122" s="39">
        <v>6.7689199999999996</v>
      </c>
      <c r="N122" s="16">
        <f t="shared" si="45"/>
        <v>6.6281046688172056</v>
      </c>
      <c r="O122" s="16">
        <f t="shared" si="81"/>
        <v>6.7161943033270521</v>
      </c>
      <c r="P122" s="16">
        <f t="shared" si="46"/>
        <v>6.7232222049999999</v>
      </c>
      <c r="Q122" s="16" t="s">
        <v>2891</v>
      </c>
      <c r="R122" s="114"/>
      <c r="S122" s="18">
        <v>134.6</v>
      </c>
      <c r="T122" s="16">
        <v>84.06</v>
      </c>
      <c r="U122" s="16">
        <v>137.55000000000001</v>
      </c>
      <c r="V122" s="16">
        <v>78.62</v>
      </c>
      <c r="W122" s="16">
        <v>96</v>
      </c>
      <c r="X122" s="16">
        <v>106</v>
      </c>
      <c r="Y122" s="16">
        <v>107</v>
      </c>
      <c r="Z122" s="16">
        <v>126</v>
      </c>
      <c r="AA122" s="39">
        <v>102.34699999999999</v>
      </c>
      <c r="AB122" s="16">
        <f t="shared" si="47"/>
        <v>108.01966666666667</v>
      </c>
      <c r="AC122" s="114">
        <f t="shared" si="48"/>
        <v>106.19766247363553</v>
      </c>
      <c r="AD122" s="16">
        <f t="shared" si="49"/>
        <v>106</v>
      </c>
      <c r="AE122" s="16">
        <v>109</v>
      </c>
      <c r="AF122" s="149" t="s">
        <v>2947</v>
      </c>
      <c r="AG122" s="19">
        <f t="shared" si="50"/>
        <v>109</v>
      </c>
      <c r="AH122" s="18">
        <v>4.1899999999999997E-6</v>
      </c>
      <c r="AI122" s="34">
        <v>1.5734974049179101E-7</v>
      </c>
      <c r="AJ122" s="16">
        <v>1.0232929922807521E-5</v>
      </c>
      <c r="AK122" s="16">
        <v>6.6069344800759593E-6</v>
      </c>
      <c r="AL122" s="16">
        <v>1.071519305237606E-5</v>
      </c>
      <c r="AM122" s="16">
        <v>1.4125375446227545E-5</v>
      </c>
      <c r="AN122" s="94">
        <v>4.6699999999999997E-5</v>
      </c>
      <c r="AO122" s="34">
        <v>1.36184E-5</v>
      </c>
      <c r="AP122" s="94">
        <f t="shared" si="51"/>
        <v>1.329327283024736E-5</v>
      </c>
      <c r="AQ122" s="114">
        <f t="shared" si="52"/>
        <v>6.746295770689283E-6</v>
      </c>
      <c r="AR122" s="94">
        <f t="shared" si="53"/>
        <v>1.0474061487591791E-5</v>
      </c>
      <c r="AS122" s="114">
        <v>1.0022857369798613E-6</v>
      </c>
      <c r="AT122" s="156" t="s">
        <v>2914</v>
      </c>
      <c r="AU122" s="18">
        <v>3.748E-3</v>
      </c>
      <c r="AV122" s="16">
        <v>7.3282E-3</v>
      </c>
      <c r="AW122" s="16">
        <v>3.3045779463644299E-3</v>
      </c>
      <c r="AX122" s="16">
        <v>9.6200000000000001E-3</v>
      </c>
      <c r="AY122" s="16">
        <v>1.26E-2</v>
      </c>
      <c r="AZ122" s="16">
        <v>9.8600000000000007E-3</v>
      </c>
      <c r="BA122" s="16">
        <v>1.4200000000000001E-2</v>
      </c>
      <c r="BB122" s="68">
        <v>-7.53</v>
      </c>
      <c r="BC122" s="16">
        <f t="shared" si="54"/>
        <v>9.6333371576843903E-3</v>
      </c>
      <c r="BD122" s="67">
        <v>-7.24</v>
      </c>
      <c r="BE122" s="16">
        <f t="shared" si="82"/>
        <v>1.878351043455944E-2</v>
      </c>
      <c r="BF122" s="16">
        <v>8.2000000000000007E-3</v>
      </c>
      <c r="BG122" s="16">
        <v>8.2000000000000007E-3</v>
      </c>
      <c r="BH122" s="16">
        <v>8.2000000000000007E-3</v>
      </c>
      <c r="BI122" s="68">
        <v>1.9600000000000001E-7</v>
      </c>
      <c r="BJ122" s="94">
        <f t="shared" si="83"/>
        <v>6.3978320000000005E-2</v>
      </c>
      <c r="BK122" s="68">
        <v>3.3316499999999999E-8</v>
      </c>
      <c r="BL122" s="16">
        <f t="shared" si="84"/>
        <v>1.087517193E-2</v>
      </c>
      <c r="BM122" s="16">
        <f t="shared" si="85"/>
        <v>1.3466508390614876E-2</v>
      </c>
      <c r="BN122" s="114">
        <f t="shared" si="86"/>
        <v>1.0047955453281422E-2</v>
      </c>
      <c r="BO122" s="16">
        <f t="shared" si="87"/>
        <v>9.6266685788421943E-3</v>
      </c>
      <c r="BP122" s="114">
        <v>4.3459457591642952E-3</v>
      </c>
      <c r="BQ122" s="156" t="s">
        <v>3919</v>
      </c>
      <c r="BR122" s="18">
        <f t="shared" si="55"/>
        <v>-5.3777859770337049</v>
      </c>
      <c r="BS122" s="114">
        <f t="shared" si="56"/>
        <v>-6.8031339690079973</v>
      </c>
      <c r="BT122" s="114">
        <f t="shared" si="57"/>
        <v>-4.9900000000000011</v>
      </c>
      <c r="BU122" s="114">
        <f t="shared" si="58"/>
        <v>-5.18</v>
      </c>
      <c r="BV122" s="114">
        <f t="shared" si="59"/>
        <v>-4.97</v>
      </c>
      <c r="BW122" s="114">
        <f t="shared" si="60"/>
        <v>-4.8499999999999996</v>
      </c>
      <c r="BX122" s="114">
        <f t="shared" si="61"/>
        <v>-4.3306831194338882</v>
      </c>
      <c r="BY122" s="114">
        <f t="shared" si="62"/>
        <v>-4.8658739138614857</v>
      </c>
      <c r="BZ122" s="114">
        <f t="shared" si="63"/>
        <v>-5.1709346224171338</v>
      </c>
      <c r="CA122" s="114">
        <f t="shared" si="64"/>
        <v>-4.9800000000000004</v>
      </c>
      <c r="CB122" s="98">
        <f t="shared" si="65"/>
        <v>-5.9990084498228065</v>
      </c>
      <c r="CC122" s="18">
        <f t="shared" si="66"/>
        <v>-2.4262004177842593</v>
      </c>
      <c r="CD122" s="114">
        <f t="shared" si="67"/>
        <v>-2.135002686486617</v>
      </c>
      <c r="CE122" s="114">
        <f t="shared" si="68"/>
        <v>-2.4808839997999916</v>
      </c>
      <c r="CF122" s="114">
        <f t="shared" si="69"/>
        <v>-2.0168249279621868</v>
      </c>
      <c r="CG122" s="114">
        <f t="shared" si="70"/>
        <v>-1.8996294548824371</v>
      </c>
      <c r="CH122" s="114">
        <f t="shared" si="71"/>
        <v>-2.0061230850587886</v>
      </c>
      <c r="CI122" s="114">
        <f t="shared" si="72"/>
        <v>-1.8477116556169435</v>
      </c>
      <c r="CJ122" s="114">
        <f t="shared" si="73"/>
        <v>-2.0162232395519486</v>
      </c>
      <c r="CK122" s="114">
        <f t="shared" si="74"/>
        <v>-1.7262232395519483</v>
      </c>
      <c r="CL122" s="114">
        <f t="shared" si="75"/>
        <v>-2.0861861476162833</v>
      </c>
      <c r="CM122" s="114">
        <f t="shared" si="76"/>
        <v>-2.0861861476162833</v>
      </c>
      <c r="CN122" s="114">
        <f t="shared" si="77"/>
        <v>-2.0861861476162833</v>
      </c>
      <c r="CO122" s="114">
        <f t="shared" si="78"/>
        <v>-1.1939671681954716</v>
      </c>
      <c r="CP122" s="114">
        <f t="shared" si="79"/>
        <v>-1.9635638683815972</v>
      </c>
      <c r="CQ122" s="114">
        <f t="shared" si="88"/>
        <v>-1.9979222990086458</v>
      </c>
      <c r="CR122" s="114">
        <f t="shared" si="89"/>
        <v>-2.0165240837570675</v>
      </c>
      <c r="CS122" s="98">
        <f t="shared" si="80"/>
        <v>-2.3619156983198297</v>
      </c>
    </row>
    <row r="123" spans="1:97" x14ac:dyDescent="0.25">
      <c r="A123" s="15" t="s">
        <v>2449</v>
      </c>
      <c r="B123" s="8" t="s">
        <v>238</v>
      </c>
      <c r="C123" s="8">
        <v>326.42</v>
      </c>
      <c r="D123" s="27">
        <v>6.98</v>
      </c>
      <c r="E123" s="16">
        <v>7.0527551882661799</v>
      </c>
      <c r="F123" s="16">
        <v>6.9046392689999996</v>
      </c>
      <c r="G123" s="16">
        <v>6.6964444099999998</v>
      </c>
      <c r="H123" s="16">
        <v>6.3209999999999997</v>
      </c>
      <c r="I123" s="16">
        <v>6.2275999999999998</v>
      </c>
      <c r="J123" s="16">
        <v>6.76</v>
      </c>
      <c r="K123" s="16">
        <v>6.63</v>
      </c>
      <c r="L123" s="16"/>
      <c r="M123" s="39">
        <v>6.6498799999999996</v>
      </c>
      <c r="N123" s="16">
        <f t="shared" si="45"/>
        <v>6.6913687630295762</v>
      </c>
      <c r="O123" s="16">
        <f t="shared" si="81"/>
        <v>6.7169203223672893</v>
      </c>
      <c r="P123" s="16">
        <f t="shared" si="46"/>
        <v>6.6964444099999998</v>
      </c>
      <c r="Q123" s="16" t="s">
        <v>2891</v>
      </c>
      <c r="R123" s="114"/>
      <c r="S123" s="18">
        <v>134.6</v>
      </c>
      <c r="T123" s="16">
        <v>89.16</v>
      </c>
      <c r="U123" s="16">
        <v>137.55000000000001</v>
      </c>
      <c r="V123" s="16">
        <v>83.11</v>
      </c>
      <c r="W123" s="16">
        <v>96</v>
      </c>
      <c r="X123" s="16">
        <v>106</v>
      </c>
      <c r="Y123" s="16">
        <v>107</v>
      </c>
      <c r="Z123" s="16"/>
      <c r="AA123" s="39">
        <v>100.538</v>
      </c>
      <c r="AB123" s="16">
        <f t="shared" si="47"/>
        <v>106.74475000000001</v>
      </c>
      <c r="AC123" s="114">
        <f t="shared" si="48"/>
        <v>105.21496481436635</v>
      </c>
      <c r="AD123" s="16">
        <f t="shared" si="49"/>
        <v>103.26900000000001</v>
      </c>
      <c r="AE123" s="16" t="s">
        <v>2891</v>
      </c>
      <c r="AF123" s="40"/>
      <c r="AG123" s="19">
        <f t="shared" si="50"/>
        <v>89.16</v>
      </c>
      <c r="AH123" s="18">
        <v>6.7499999999999997E-6</v>
      </c>
      <c r="AI123" s="34">
        <v>4.7935180821187196E-7</v>
      </c>
      <c r="AJ123" s="16">
        <v>1.3182567385564052E-5</v>
      </c>
      <c r="AK123" s="16">
        <v>6.6069344800759593E-6</v>
      </c>
      <c r="AL123" s="16">
        <v>1.0232929922807521E-5</v>
      </c>
      <c r="AM123" s="16">
        <v>9.1201083935590828E-6</v>
      </c>
      <c r="AN123" s="94"/>
      <c r="AO123" s="34">
        <v>1.42575E-5</v>
      </c>
      <c r="AP123" s="94">
        <f t="shared" si="51"/>
        <v>8.6613417128883547E-6</v>
      </c>
      <c r="AQ123" s="114">
        <f t="shared" si="52"/>
        <v>6.2558443102851311E-6</v>
      </c>
      <c r="AR123" s="94">
        <f t="shared" si="53"/>
        <v>9.1201083935590828E-6</v>
      </c>
      <c r="AS123" s="114" t="s">
        <v>2891</v>
      </c>
      <c r="AT123" s="156"/>
      <c r="AU123" s="18">
        <v>7.7840000000000001E-3</v>
      </c>
      <c r="AV123" s="16">
        <v>7.3282E-3</v>
      </c>
      <c r="AW123" s="16">
        <v>3.5430468607951801E-3</v>
      </c>
      <c r="AX123" s="16">
        <v>6.8799999999999998E-3</v>
      </c>
      <c r="AY123" s="16">
        <v>1.26E-2</v>
      </c>
      <c r="AZ123" s="16">
        <v>4.0699999999999998E-3</v>
      </c>
      <c r="BA123" s="16">
        <v>4.7200000000000002E-3</v>
      </c>
      <c r="BB123" s="68">
        <v>-7.53</v>
      </c>
      <c r="BC123" s="16">
        <f t="shared" si="54"/>
        <v>9.6333371576843903E-3</v>
      </c>
      <c r="BD123" s="67">
        <v>-7.51</v>
      </c>
      <c r="BE123" s="16">
        <f t="shared" si="82"/>
        <v>1.0087342350810833E-2</v>
      </c>
      <c r="BF123" s="16">
        <v>8.0099999999999998E-3</v>
      </c>
      <c r="BG123" s="16">
        <v>8.0099999999999998E-3</v>
      </c>
      <c r="BH123" s="16">
        <v>8.0099999999999998E-3</v>
      </c>
      <c r="BI123" s="68">
        <v>2.03E-7</v>
      </c>
      <c r="BJ123" s="94">
        <f t="shared" si="83"/>
        <v>6.6263260000000004E-2</v>
      </c>
      <c r="BK123" s="68">
        <v>3.0399900000000002E-8</v>
      </c>
      <c r="BL123" s="16">
        <f t="shared" si="84"/>
        <v>9.9231353580000008E-3</v>
      </c>
      <c r="BM123" s="16">
        <f t="shared" si="85"/>
        <v>1.1918737266235031E-2</v>
      </c>
      <c r="BN123" s="114">
        <f t="shared" si="86"/>
        <v>8.5442639855463996E-3</v>
      </c>
      <c r="BO123" s="16">
        <f t="shared" si="87"/>
        <v>8.0099999999999998E-3</v>
      </c>
      <c r="BP123" s="114" t="s">
        <v>2891</v>
      </c>
      <c r="BQ123" s="98"/>
      <c r="BR123" s="18">
        <f t="shared" si="55"/>
        <v>-5.1706962271689747</v>
      </c>
      <c r="BS123" s="114">
        <f t="shared" si="56"/>
        <v>-6.3193456300430721</v>
      </c>
      <c r="BT123" s="114">
        <f t="shared" si="57"/>
        <v>-4.8800000000000008</v>
      </c>
      <c r="BU123" s="114">
        <f t="shared" si="58"/>
        <v>-5.18</v>
      </c>
      <c r="BV123" s="114">
        <f t="shared" si="59"/>
        <v>-4.9900000000000011</v>
      </c>
      <c r="BW123" s="114">
        <f t="shared" si="60"/>
        <v>-5.0400000000000009</v>
      </c>
      <c r="BX123" s="114" t="str">
        <f t="shared" si="61"/>
        <v>N/A</v>
      </c>
      <c r="BY123" s="114">
        <f t="shared" si="62"/>
        <v>-4.8459566197428572</v>
      </c>
      <c r="BZ123" s="114">
        <f t="shared" si="63"/>
        <v>-5.2037140681364153</v>
      </c>
      <c r="CA123" s="114">
        <f t="shared" si="64"/>
        <v>-5.0400000000000009</v>
      </c>
      <c r="CB123" s="98" t="str">
        <f t="shared" si="65"/>
        <v>---</v>
      </c>
      <c r="CC123" s="18">
        <f t="shared" si="66"/>
        <v>-2.1087971727397044</v>
      </c>
      <c r="CD123" s="114">
        <f t="shared" si="67"/>
        <v>-2.135002686486617</v>
      </c>
      <c r="CE123" s="114">
        <f t="shared" si="68"/>
        <v>-2.4506231035939527</v>
      </c>
      <c r="CF123" s="114">
        <f t="shared" si="69"/>
        <v>-2.1624115617644888</v>
      </c>
      <c r="CG123" s="114">
        <f t="shared" si="70"/>
        <v>-1.8996294548824371</v>
      </c>
      <c r="CH123" s="114">
        <f t="shared" si="71"/>
        <v>-2.3904055907747801</v>
      </c>
      <c r="CI123" s="114">
        <f t="shared" si="72"/>
        <v>-2.326058001365912</v>
      </c>
      <c r="CJ123" s="114">
        <f t="shared" si="73"/>
        <v>-2.0162232395519486</v>
      </c>
      <c r="CK123" s="114">
        <f t="shared" si="74"/>
        <v>-1.9962232395519488</v>
      </c>
      <c r="CL123" s="114">
        <f t="shared" si="75"/>
        <v>-2.0963674839157624</v>
      </c>
      <c r="CM123" s="114">
        <f t="shared" si="76"/>
        <v>-2.0963674839157624</v>
      </c>
      <c r="CN123" s="114">
        <f t="shared" si="77"/>
        <v>-2.0963674839157624</v>
      </c>
      <c r="CO123" s="114">
        <f t="shared" si="78"/>
        <v>-1.1787272016387347</v>
      </c>
      <c r="CP123" s="114">
        <f t="shared" si="79"/>
        <v>-2.0033510845458129</v>
      </c>
      <c r="CQ123" s="114">
        <f t="shared" si="88"/>
        <v>-2.0683253420459731</v>
      </c>
      <c r="CR123" s="114">
        <f t="shared" si="89"/>
        <v>-2.0963674839157624</v>
      </c>
      <c r="CS123" s="98" t="str">
        <f t="shared" si="80"/>
        <v>---</v>
      </c>
    </row>
    <row r="124" spans="1:97" x14ac:dyDescent="0.25">
      <c r="A124" s="15" t="s">
        <v>2450</v>
      </c>
      <c r="B124" s="8" t="s">
        <v>240</v>
      </c>
      <c r="C124" s="8">
        <v>326.42</v>
      </c>
      <c r="D124" s="27">
        <v>6.98</v>
      </c>
      <c r="E124" s="16">
        <v>6.9278198943906304</v>
      </c>
      <c r="F124" s="16">
        <v>6.9046392689999996</v>
      </c>
      <c r="G124" s="16">
        <v>6.6964444099999998</v>
      </c>
      <c r="H124" s="16">
        <v>6.3209999999999997</v>
      </c>
      <c r="I124" s="16">
        <v>6.3529999999999998</v>
      </c>
      <c r="J124" s="16">
        <v>6.76</v>
      </c>
      <c r="K124" s="16">
        <v>6.66</v>
      </c>
      <c r="L124" s="16"/>
      <c r="M124" s="39">
        <v>6.5773000000000001</v>
      </c>
      <c r="N124" s="16">
        <f t="shared" si="45"/>
        <v>6.6866892859322924</v>
      </c>
      <c r="O124" s="16">
        <f t="shared" si="81"/>
        <v>6.6943440991967904</v>
      </c>
      <c r="P124" s="16">
        <f t="shared" si="46"/>
        <v>6.6964444099999998</v>
      </c>
      <c r="Q124" s="16" t="s">
        <v>2891</v>
      </c>
      <c r="R124" s="114"/>
      <c r="S124" s="18">
        <v>134.6</v>
      </c>
      <c r="T124" s="16">
        <v>90.67</v>
      </c>
      <c r="U124" s="16">
        <v>137.55000000000001</v>
      </c>
      <c r="V124" s="16">
        <v>79.150000000000006</v>
      </c>
      <c r="W124" s="16">
        <v>96</v>
      </c>
      <c r="X124" s="16">
        <v>119</v>
      </c>
      <c r="Y124" s="16">
        <v>109</v>
      </c>
      <c r="Z124" s="16"/>
      <c r="AA124" s="39">
        <v>100.381</v>
      </c>
      <c r="AB124" s="16">
        <f t="shared" si="47"/>
        <v>108.293875</v>
      </c>
      <c r="AC124" s="114">
        <f t="shared" si="48"/>
        <v>106.54658882091033</v>
      </c>
      <c r="AD124" s="16">
        <f t="shared" si="49"/>
        <v>104.6905</v>
      </c>
      <c r="AE124" s="16" t="s">
        <v>2891</v>
      </c>
      <c r="AF124" s="40"/>
      <c r="AG124" s="19">
        <f t="shared" si="50"/>
        <v>90.67</v>
      </c>
      <c r="AH124" s="18">
        <v>6.5100000000000004E-6</v>
      </c>
      <c r="AI124" s="34">
        <v>4.7754215007017296E-7</v>
      </c>
      <c r="AJ124" s="16">
        <v>8.128305161640983E-6</v>
      </c>
      <c r="AK124" s="16">
        <v>6.6069344800759593E-6</v>
      </c>
      <c r="AL124" s="16">
        <v>1.1748975549395286E-5</v>
      </c>
      <c r="AM124" s="16">
        <v>1.5488166189124811E-5</v>
      </c>
      <c r="AN124" s="94"/>
      <c r="AO124" s="34">
        <v>1.3940999999999999E-5</v>
      </c>
      <c r="AP124" s="94">
        <f t="shared" si="51"/>
        <v>8.9858462186153162E-6</v>
      </c>
      <c r="AQ124" s="114">
        <f t="shared" si="52"/>
        <v>6.3656234744759426E-6</v>
      </c>
      <c r="AR124" s="94">
        <f t="shared" si="53"/>
        <v>8.128305161640983E-6</v>
      </c>
      <c r="AS124" s="114" t="s">
        <v>2891</v>
      </c>
      <c r="AT124" s="156"/>
      <c r="AU124" s="18">
        <v>7.5389999999999997E-3</v>
      </c>
      <c r="AV124" s="16">
        <v>7.3282E-3</v>
      </c>
      <c r="AW124" s="16">
        <v>5.2910784642662802E-3</v>
      </c>
      <c r="AX124" s="16">
        <v>7.9900000000000006E-3</v>
      </c>
      <c r="AY124" s="16">
        <v>1.26E-2</v>
      </c>
      <c r="AZ124" s="16">
        <v>8.0599999999999995E-3</v>
      </c>
      <c r="BA124" s="16">
        <v>1.32E-2</v>
      </c>
      <c r="BB124" s="68">
        <v>-7.53</v>
      </c>
      <c r="BC124" s="16">
        <f t="shared" si="54"/>
        <v>9.6333371576843903E-3</v>
      </c>
      <c r="BD124" s="67">
        <v>-7.67</v>
      </c>
      <c r="BE124" s="16">
        <f t="shared" si="82"/>
        <v>6.9787358525531763E-3</v>
      </c>
      <c r="BF124" s="16">
        <v>8.0099999999999998E-3</v>
      </c>
      <c r="BG124" s="16">
        <v>6.9800000000000001E-3</v>
      </c>
      <c r="BH124" s="16">
        <v>8.0099999999999998E-3</v>
      </c>
      <c r="BI124" s="68">
        <v>9.1899999999999996E-8</v>
      </c>
      <c r="BJ124" s="94">
        <f t="shared" si="83"/>
        <v>2.9997997999999998E-2</v>
      </c>
      <c r="BK124" s="68">
        <v>2.2701599999999999E-8</v>
      </c>
      <c r="BL124" s="16">
        <f t="shared" si="84"/>
        <v>7.4102562719999994E-3</v>
      </c>
      <c r="BM124" s="16">
        <f t="shared" si="85"/>
        <v>9.9306146961788463E-3</v>
      </c>
      <c r="BN124" s="114">
        <f t="shared" si="86"/>
        <v>8.9437587022312536E-3</v>
      </c>
      <c r="BO124" s="16">
        <f t="shared" si="87"/>
        <v>8.0000000000000002E-3</v>
      </c>
      <c r="BP124" s="114" t="s">
        <v>2891</v>
      </c>
      <c r="BQ124" s="98"/>
      <c r="BR124" s="18">
        <f t="shared" si="55"/>
        <v>-5.1864190114318083</v>
      </c>
      <c r="BS124" s="114">
        <f t="shared" si="56"/>
        <v>-6.320988289556678</v>
      </c>
      <c r="BT124" s="114">
        <f t="shared" si="57"/>
        <v>-5.0900000000000007</v>
      </c>
      <c r="BU124" s="114">
        <f t="shared" si="58"/>
        <v>-5.18</v>
      </c>
      <c r="BV124" s="114">
        <f t="shared" si="59"/>
        <v>-4.9300000000000006</v>
      </c>
      <c r="BW124" s="114">
        <f t="shared" si="60"/>
        <v>-4.8100000000000005</v>
      </c>
      <c r="BX124" s="114" t="str">
        <f t="shared" si="61"/>
        <v>N/A</v>
      </c>
      <c r="BY124" s="114">
        <f t="shared" si="62"/>
        <v>-4.8557060728014694</v>
      </c>
      <c r="BZ124" s="114">
        <f t="shared" si="63"/>
        <v>-5.1961590533985653</v>
      </c>
      <c r="CA124" s="114">
        <f t="shared" si="64"/>
        <v>-5.0900000000000007</v>
      </c>
      <c r="CB124" s="98" t="str">
        <f t="shared" si="65"/>
        <v>---</v>
      </c>
      <c r="CC124" s="18">
        <f t="shared" si="66"/>
        <v>-2.1226862566877616</v>
      </c>
      <c r="CD124" s="114">
        <f t="shared" si="67"/>
        <v>-2.135002686486617</v>
      </c>
      <c r="CE124" s="114">
        <f t="shared" si="68"/>
        <v>-2.2764557980322597</v>
      </c>
      <c r="CF124" s="114">
        <f t="shared" si="69"/>
        <v>-2.0974532206860084</v>
      </c>
      <c r="CG124" s="114">
        <f t="shared" si="70"/>
        <v>-1.8996294548824371</v>
      </c>
      <c r="CH124" s="114">
        <f t="shared" si="71"/>
        <v>-2.0936649581949092</v>
      </c>
      <c r="CI124" s="114">
        <f t="shared" si="72"/>
        <v>-1.8794260687941502</v>
      </c>
      <c r="CJ124" s="114">
        <f t="shared" si="73"/>
        <v>-2.0162232395519486</v>
      </c>
      <c r="CK124" s="114">
        <f t="shared" si="74"/>
        <v>-2.1562232395519483</v>
      </c>
      <c r="CL124" s="114">
        <f t="shared" si="75"/>
        <v>-2.0963674839157624</v>
      </c>
      <c r="CM124" s="114">
        <f t="shared" si="76"/>
        <v>-2.1561445773768391</v>
      </c>
      <c r="CN124" s="114">
        <f t="shared" si="77"/>
        <v>-2.0963674839157624</v>
      </c>
      <c r="CO124" s="114">
        <f t="shared" si="78"/>
        <v>-1.5229077281658363</v>
      </c>
      <c r="CP124" s="114">
        <f t="shared" si="79"/>
        <v>-2.1301667723727746</v>
      </c>
      <c r="CQ124" s="114">
        <f t="shared" si="88"/>
        <v>-2.048479926329644</v>
      </c>
      <c r="CR124" s="114">
        <f t="shared" si="89"/>
        <v>-2.0969103523008856</v>
      </c>
      <c r="CS124" s="98" t="str">
        <f t="shared" si="80"/>
        <v>---</v>
      </c>
    </row>
    <row r="125" spans="1:97" x14ac:dyDescent="0.25">
      <c r="A125" s="15" t="s">
        <v>2451</v>
      </c>
      <c r="B125" s="8" t="s">
        <v>242</v>
      </c>
      <c r="C125" s="8">
        <v>326.42</v>
      </c>
      <c r="D125" s="27">
        <v>6.98</v>
      </c>
      <c r="E125" s="16">
        <v>7.0136710614540103</v>
      </c>
      <c r="F125" s="16">
        <v>6.9046392689999996</v>
      </c>
      <c r="G125" s="16">
        <v>6.6964444099999998</v>
      </c>
      <c r="H125" s="16">
        <v>6.3209999999999997</v>
      </c>
      <c r="I125" s="16">
        <v>6.3250000000000002</v>
      </c>
      <c r="J125" s="16">
        <v>6.77</v>
      </c>
      <c r="K125" s="16">
        <v>6.66</v>
      </c>
      <c r="L125" s="16"/>
      <c r="M125" s="39">
        <v>6.4719199999999999</v>
      </c>
      <c r="N125" s="16">
        <f t="shared" si="45"/>
        <v>6.6825194156059995</v>
      </c>
      <c r="O125" s="16">
        <f t="shared" si="81"/>
        <v>6.7032958852350992</v>
      </c>
      <c r="P125" s="16">
        <f t="shared" si="46"/>
        <v>6.6964444099999998</v>
      </c>
      <c r="Q125" s="16" t="s">
        <v>2891</v>
      </c>
      <c r="R125" s="114"/>
      <c r="S125" s="18">
        <v>134.6</v>
      </c>
      <c r="T125" s="16">
        <v>88.56</v>
      </c>
      <c r="U125" s="16">
        <v>137.55000000000001</v>
      </c>
      <c r="V125" s="16">
        <v>87.81</v>
      </c>
      <c r="W125" s="16">
        <v>96</v>
      </c>
      <c r="X125" s="16">
        <v>118</v>
      </c>
      <c r="Y125" s="16">
        <v>109</v>
      </c>
      <c r="Z125" s="16"/>
      <c r="AA125" s="39">
        <v>94.505499999999998</v>
      </c>
      <c r="AB125" s="16">
        <f t="shared" si="47"/>
        <v>108.2531875</v>
      </c>
      <c r="AC125" s="114">
        <f t="shared" si="48"/>
        <v>106.70026738945153</v>
      </c>
      <c r="AD125" s="16">
        <f t="shared" si="49"/>
        <v>102.5</v>
      </c>
      <c r="AE125" s="16" t="s">
        <v>2891</v>
      </c>
      <c r="AF125" s="40"/>
      <c r="AG125" s="19">
        <f t="shared" si="50"/>
        <v>88.56</v>
      </c>
      <c r="AH125" s="18">
        <v>6.8499999999999996E-6</v>
      </c>
      <c r="AI125" s="34">
        <v>1.2017414801914999E-6</v>
      </c>
      <c r="AJ125" s="16">
        <v>1.0471285480508972E-5</v>
      </c>
      <c r="AK125" s="16">
        <v>6.6069344800759593E-6</v>
      </c>
      <c r="AL125" s="16">
        <v>6.1659500186148109E-6</v>
      </c>
      <c r="AM125" s="16">
        <v>1.071519305237606E-5</v>
      </c>
      <c r="AN125" s="94"/>
      <c r="AO125" s="34">
        <v>1.45988E-5</v>
      </c>
      <c r="AP125" s="94">
        <f t="shared" si="51"/>
        <v>8.0871292159667575E-6</v>
      </c>
      <c r="AQ125" s="114">
        <f t="shared" si="52"/>
        <v>6.60654065307954E-6</v>
      </c>
      <c r="AR125" s="94">
        <f t="shared" si="53"/>
        <v>6.8499999999999996E-6</v>
      </c>
      <c r="AS125" s="114" t="s">
        <v>2891</v>
      </c>
      <c r="AT125" s="156"/>
      <c r="AU125" s="18">
        <v>7.8829999999999994E-3</v>
      </c>
      <c r="AV125" s="16">
        <v>7.3282E-3</v>
      </c>
      <c r="AW125" s="16">
        <v>4.6869417713595197E-3</v>
      </c>
      <c r="AX125" s="16">
        <v>4.2199999999999998E-3</v>
      </c>
      <c r="AY125" s="16">
        <v>1.26E-2</v>
      </c>
      <c r="AZ125" s="16">
        <v>3.97E-4</v>
      </c>
      <c r="BA125" s="16">
        <v>1.41E-2</v>
      </c>
      <c r="BB125" s="68">
        <v>-7.53</v>
      </c>
      <c r="BC125" s="16">
        <f t="shared" si="54"/>
        <v>9.6333371576843903E-3</v>
      </c>
      <c r="BD125" s="67">
        <v>-7.72</v>
      </c>
      <c r="BE125" s="16">
        <f t="shared" si="82"/>
        <v>6.2198048755756265E-3</v>
      </c>
      <c r="BF125" s="16">
        <v>8.0099999999999998E-3</v>
      </c>
      <c r="BG125" s="16">
        <v>6.9800000000000001E-3</v>
      </c>
      <c r="BH125" s="16">
        <v>7.8300000000000002E-3</v>
      </c>
      <c r="BI125" s="68">
        <v>1.4399999999999999E-7</v>
      </c>
      <c r="BJ125" s="94">
        <f t="shared" si="83"/>
        <v>4.7004479999999994E-2</v>
      </c>
      <c r="BK125" s="68">
        <v>1.53742E-8</v>
      </c>
      <c r="BL125" s="16">
        <f t="shared" si="84"/>
        <v>5.0184463640000005E-3</v>
      </c>
      <c r="BM125" s="16">
        <f t="shared" si="85"/>
        <v>1.0136515012044253E-2</v>
      </c>
      <c r="BN125" s="114">
        <f t="shared" si="86"/>
        <v>6.847876391962329E-3</v>
      </c>
      <c r="BO125" s="16">
        <f t="shared" si="87"/>
        <v>7.5791000000000001E-3</v>
      </c>
      <c r="BP125" s="114" t="s">
        <v>2891</v>
      </c>
      <c r="BQ125" s="98"/>
      <c r="BR125" s="18">
        <f t="shared" si="55"/>
        <v>-5.1643094285075746</v>
      </c>
      <c r="BS125" s="114">
        <f t="shared" si="56"/>
        <v>-5.9201889481416368</v>
      </c>
      <c r="BT125" s="114">
        <f t="shared" si="57"/>
        <v>-4.9800000000000013</v>
      </c>
      <c r="BU125" s="114">
        <f t="shared" si="58"/>
        <v>-5.18</v>
      </c>
      <c r="BV125" s="114">
        <f t="shared" si="59"/>
        <v>-5.2100000000000009</v>
      </c>
      <c r="BW125" s="114">
        <f t="shared" si="60"/>
        <v>-4.97</v>
      </c>
      <c r="BX125" s="114" t="str">
        <f t="shared" si="61"/>
        <v>N/A</v>
      </c>
      <c r="BY125" s="114">
        <f t="shared" si="62"/>
        <v>-4.8356828411194481</v>
      </c>
      <c r="BZ125" s="114">
        <f t="shared" si="63"/>
        <v>-5.1800258882526657</v>
      </c>
      <c r="CA125" s="114">
        <f t="shared" si="64"/>
        <v>-5.1643094285075746</v>
      </c>
      <c r="CB125" s="98" t="str">
        <f t="shared" si="65"/>
        <v>---</v>
      </c>
      <c r="CC125" s="18">
        <f t="shared" si="66"/>
        <v>-2.1033084734371159</v>
      </c>
      <c r="CD125" s="114">
        <f t="shared" si="67"/>
        <v>-2.135002686486617</v>
      </c>
      <c r="CE125" s="114">
        <f t="shared" si="68"/>
        <v>-2.3291104419426305</v>
      </c>
      <c r="CF125" s="114">
        <f t="shared" si="69"/>
        <v>-2.3746875490383261</v>
      </c>
      <c r="CG125" s="114">
        <f t="shared" si="70"/>
        <v>-1.8996294548824371</v>
      </c>
      <c r="CH125" s="114">
        <f t="shared" si="71"/>
        <v>-3.4012094932368848</v>
      </c>
      <c r="CI125" s="114">
        <f t="shared" si="72"/>
        <v>-1.8507808873446201</v>
      </c>
      <c r="CJ125" s="114">
        <f t="shared" si="73"/>
        <v>-2.0162232395519486</v>
      </c>
      <c r="CK125" s="114">
        <f t="shared" si="74"/>
        <v>-2.2062232395519481</v>
      </c>
      <c r="CL125" s="114">
        <f t="shared" si="75"/>
        <v>-2.0963674839157624</v>
      </c>
      <c r="CM125" s="114">
        <f t="shared" si="76"/>
        <v>-2.1561445773768391</v>
      </c>
      <c r="CN125" s="114">
        <f t="shared" si="77"/>
        <v>-2.1062382379420566</v>
      </c>
      <c r="CO125" s="114">
        <f t="shared" si="78"/>
        <v>-1.3278607474566979</v>
      </c>
      <c r="CP125" s="114">
        <f t="shared" si="79"/>
        <v>-2.2994307131288712</v>
      </c>
      <c r="CQ125" s="114">
        <f t="shared" si="88"/>
        <v>-2.1644440875209106</v>
      </c>
      <c r="CR125" s="114">
        <f t="shared" si="89"/>
        <v>-2.1206204622143368</v>
      </c>
      <c r="CS125" s="98" t="str">
        <f t="shared" si="80"/>
        <v>---</v>
      </c>
    </row>
    <row r="126" spans="1:97" x14ac:dyDescent="0.25">
      <c r="A126" s="15" t="s">
        <v>2452</v>
      </c>
      <c r="B126" s="8" t="s">
        <v>244</v>
      </c>
      <c r="C126" s="8">
        <v>326.42</v>
      </c>
      <c r="D126" s="27">
        <v>6.98</v>
      </c>
      <c r="E126" s="16">
        <v>7.0015456940638598</v>
      </c>
      <c r="F126" s="16">
        <v>6.9046392689999996</v>
      </c>
      <c r="G126" s="16">
        <v>6.6964444099999998</v>
      </c>
      <c r="H126" s="16">
        <v>6.3209999999999997</v>
      </c>
      <c r="I126" s="16">
        <v>6.3857999999999997</v>
      </c>
      <c r="J126" s="16">
        <v>6.76</v>
      </c>
      <c r="K126" s="16">
        <v>6.43</v>
      </c>
      <c r="L126" s="16"/>
      <c r="M126" s="39">
        <v>6.6636899999999999</v>
      </c>
      <c r="N126" s="16">
        <f t="shared" si="45"/>
        <v>6.6825688192293171</v>
      </c>
      <c r="O126" s="16">
        <f t="shared" si="81"/>
        <v>6.7004111467921881</v>
      </c>
      <c r="P126" s="16">
        <f t="shared" si="46"/>
        <v>6.6964444099999998</v>
      </c>
      <c r="Q126" s="16" t="s">
        <v>2891</v>
      </c>
      <c r="R126" s="114"/>
      <c r="S126" s="18">
        <v>134.6</v>
      </c>
      <c r="T126" s="16">
        <v>92.88</v>
      </c>
      <c r="U126" s="16">
        <v>137.55000000000001</v>
      </c>
      <c r="V126" s="16">
        <v>73.319999999999993</v>
      </c>
      <c r="W126" s="16">
        <v>96</v>
      </c>
      <c r="X126" s="16">
        <v>101</v>
      </c>
      <c r="Y126" s="16">
        <v>107</v>
      </c>
      <c r="Z126" s="16"/>
      <c r="AA126" s="39">
        <v>103.898</v>
      </c>
      <c r="AB126" s="16">
        <f t="shared" si="47"/>
        <v>105.78099999999999</v>
      </c>
      <c r="AC126" s="114">
        <f t="shared" si="48"/>
        <v>103.9092562335684</v>
      </c>
      <c r="AD126" s="16">
        <f t="shared" si="49"/>
        <v>102.449</v>
      </c>
      <c r="AE126" s="16" t="s">
        <v>2891</v>
      </c>
      <c r="AF126" s="40"/>
      <c r="AG126" s="19">
        <f t="shared" si="50"/>
        <v>92.88</v>
      </c>
      <c r="AH126" s="18">
        <v>6.1800000000000001E-6</v>
      </c>
      <c r="AI126" s="34">
        <v>1.7758454861996399E-7</v>
      </c>
      <c r="AJ126" s="16">
        <v>7.9432823472428065E-6</v>
      </c>
      <c r="AK126" s="16">
        <v>6.6069344800759593E-6</v>
      </c>
      <c r="AL126" s="16">
        <v>6.456542290346543E-6</v>
      </c>
      <c r="AM126" s="16">
        <v>1.4125375446227545E-5</v>
      </c>
      <c r="AN126" s="94"/>
      <c r="AO126" s="34">
        <v>1.3502299999999999E-5</v>
      </c>
      <c r="AP126" s="94">
        <f t="shared" si="51"/>
        <v>7.8560027303589745E-6</v>
      </c>
      <c r="AQ126" s="114">
        <f t="shared" si="52"/>
        <v>4.9314158777005367E-6</v>
      </c>
      <c r="AR126" s="94">
        <f t="shared" si="53"/>
        <v>6.6069344800759593E-6</v>
      </c>
      <c r="AS126" s="114" t="s">
        <v>2891</v>
      </c>
      <c r="AT126" s="156"/>
      <c r="AU126" s="18">
        <v>7.1939999999999999E-3</v>
      </c>
      <c r="AV126" s="16">
        <v>7.3282E-3</v>
      </c>
      <c r="AW126" s="16">
        <v>3.1189754211194301E-3</v>
      </c>
      <c r="AX126" s="16">
        <v>1.21E-2</v>
      </c>
      <c r="AY126" s="16">
        <v>1.26E-2</v>
      </c>
      <c r="AZ126" s="16">
        <v>5.3699999999999998E-3</v>
      </c>
      <c r="BA126" s="16">
        <v>1.8200000000000001E-2</v>
      </c>
      <c r="BB126" s="68">
        <v>-7.53</v>
      </c>
      <c r="BC126" s="16">
        <f t="shared" si="54"/>
        <v>9.6333371576843903E-3</v>
      </c>
      <c r="BD126" s="67">
        <v>-7.4</v>
      </c>
      <c r="BE126" s="16">
        <f t="shared" si="82"/>
        <v>1.2995014261207206E-2</v>
      </c>
      <c r="BF126" s="16">
        <v>7.1399999999999996E-3</v>
      </c>
      <c r="BG126" s="16">
        <v>1.03E-2</v>
      </c>
      <c r="BH126" s="16">
        <v>8.0099999999999998E-3</v>
      </c>
      <c r="BI126" s="68">
        <v>2.72E-7</v>
      </c>
      <c r="BJ126" s="94">
        <f t="shared" si="83"/>
        <v>8.8786240000000002E-2</v>
      </c>
      <c r="BK126" s="68">
        <v>1.9920100000000001E-8</v>
      </c>
      <c r="BL126" s="16">
        <f t="shared" si="84"/>
        <v>6.5023190420000002E-3</v>
      </c>
      <c r="BM126" s="16">
        <f t="shared" si="85"/>
        <v>1.4948434705857929E-2</v>
      </c>
      <c r="BN126" s="114">
        <f t="shared" si="86"/>
        <v>1.0030170967995836E-2</v>
      </c>
      <c r="BO126" s="16">
        <f t="shared" si="87"/>
        <v>8.8216685788421942E-3</v>
      </c>
      <c r="BP126" s="114" t="s">
        <v>2891</v>
      </c>
      <c r="BQ126" s="98"/>
      <c r="BR126" s="18">
        <f t="shared" si="55"/>
        <v>-5.2090115249111841</v>
      </c>
      <c r="BS126" s="114">
        <f t="shared" si="56"/>
        <v>-6.7505948242613156</v>
      </c>
      <c r="BT126" s="114">
        <f t="shared" si="57"/>
        <v>-5.1000000000000005</v>
      </c>
      <c r="BU126" s="114">
        <f t="shared" si="58"/>
        <v>-5.18</v>
      </c>
      <c r="BV126" s="114">
        <f t="shared" si="59"/>
        <v>-5.19</v>
      </c>
      <c r="BW126" s="114">
        <f t="shared" si="60"/>
        <v>-4.8499999999999996</v>
      </c>
      <c r="BX126" s="114" t="str">
        <f t="shared" si="61"/>
        <v>N/A</v>
      </c>
      <c r="BY126" s="114">
        <f t="shared" si="62"/>
        <v>-4.8695922468954755</v>
      </c>
      <c r="BZ126" s="114">
        <f t="shared" si="63"/>
        <v>-5.3070283708668535</v>
      </c>
      <c r="CA126" s="114">
        <f t="shared" si="64"/>
        <v>-5.18</v>
      </c>
      <c r="CB126" s="98" t="str">
        <f t="shared" si="65"/>
        <v>---</v>
      </c>
      <c r="CC126" s="18">
        <f t="shared" si="66"/>
        <v>-2.1430295665175079</v>
      </c>
      <c r="CD126" s="114">
        <f t="shared" si="67"/>
        <v>-2.135002686486617</v>
      </c>
      <c r="CE126" s="114">
        <f t="shared" si="68"/>
        <v>-2.5059880476584584</v>
      </c>
      <c r="CF126" s="114">
        <f t="shared" si="69"/>
        <v>-1.9172146296835499</v>
      </c>
      <c r="CG126" s="114">
        <f t="shared" si="70"/>
        <v>-1.8996294548824371</v>
      </c>
      <c r="CH126" s="114">
        <f t="shared" si="71"/>
        <v>-2.2700257143004445</v>
      </c>
      <c r="CI126" s="114">
        <f t="shared" si="72"/>
        <v>-1.7399286120149251</v>
      </c>
      <c r="CJ126" s="114">
        <f t="shared" si="73"/>
        <v>-2.0162232395519486</v>
      </c>
      <c r="CK126" s="114">
        <f t="shared" si="74"/>
        <v>-1.8862232395519491</v>
      </c>
      <c r="CL126" s="114">
        <f t="shared" si="75"/>
        <v>-2.1463017882238256</v>
      </c>
      <c r="CM126" s="114">
        <f t="shared" si="76"/>
        <v>-1.9871627752948278</v>
      </c>
      <c r="CN126" s="114">
        <f t="shared" si="77"/>
        <v>-2.0963674839157624</v>
      </c>
      <c r="CO126" s="114">
        <f t="shared" si="78"/>
        <v>-1.0516543355177488</v>
      </c>
      <c r="CP126" s="114">
        <f t="shared" si="79"/>
        <v>-2.1869317252765579</v>
      </c>
      <c r="CQ126" s="114">
        <f t="shared" si="88"/>
        <v>-1.9986916642054686</v>
      </c>
      <c r="CR126" s="114">
        <f t="shared" si="89"/>
        <v>-2.0562953617338557</v>
      </c>
      <c r="CS126" s="98" t="str">
        <f t="shared" si="80"/>
        <v>---</v>
      </c>
    </row>
    <row r="127" spans="1:97" x14ac:dyDescent="0.25">
      <c r="A127" s="15" t="s">
        <v>2453</v>
      </c>
      <c r="B127" s="8" t="s">
        <v>246</v>
      </c>
      <c r="C127" s="8">
        <v>326.42</v>
      </c>
      <c r="D127" s="27">
        <v>6.98</v>
      </c>
      <c r="E127" s="16">
        <v>6.9569995253749699</v>
      </c>
      <c r="F127" s="16">
        <v>6.9046392689999996</v>
      </c>
      <c r="G127" s="16">
        <v>6.6964444099999998</v>
      </c>
      <c r="H127" s="16">
        <v>6.3209999999999997</v>
      </c>
      <c r="I127" s="16">
        <v>6.2762000000000002</v>
      </c>
      <c r="J127" s="16">
        <v>6.76</v>
      </c>
      <c r="K127" s="16">
        <v>6.64</v>
      </c>
      <c r="L127" s="16"/>
      <c r="M127" s="39">
        <v>6.7395699999999996</v>
      </c>
      <c r="N127" s="16">
        <f t="shared" si="45"/>
        <v>6.6972059115972193</v>
      </c>
      <c r="O127" s="16">
        <f t="shared" si="81"/>
        <v>6.7092643769075693</v>
      </c>
      <c r="P127" s="16">
        <f t="shared" si="46"/>
        <v>6.7395699999999996</v>
      </c>
      <c r="Q127" s="16" t="s">
        <v>2891</v>
      </c>
      <c r="R127" s="114"/>
      <c r="S127" s="18">
        <v>134.6</v>
      </c>
      <c r="T127" s="16">
        <v>90.48</v>
      </c>
      <c r="U127" s="16">
        <v>137.55000000000001</v>
      </c>
      <c r="V127" s="16">
        <v>102.98</v>
      </c>
      <c r="W127" s="16">
        <v>96</v>
      </c>
      <c r="X127" s="16">
        <v>105</v>
      </c>
      <c r="Y127" s="16">
        <v>107</v>
      </c>
      <c r="Z127" s="16"/>
      <c r="AA127" s="39">
        <v>101.176</v>
      </c>
      <c r="AB127" s="16">
        <f t="shared" si="47"/>
        <v>109.34825000000001</v>
      </c>
      <c r="AC127" s="114">
        <f t="shared" si="48"/>
        <v>108.22849484524386</v>
      </c>
      <c r="AD127" s="16">
        <f t="shared" si="49"/>
        <v>103.99000000000001</v>
      </c>
      <c r="AE127" s="16" t="s">
        <v>2891</v>
      </c>
      <c r="AF127" s="40"/>
      <c r="AG127" s="19">
        <f t="shared" si="50"/>
        <v>90.48</v>
      </c>
      <c r="AH127" s="18">
        <v>6.5400000000000001E-6</v>
      </c>
      <c r="AI127" s="34">
        <v>3.3972044733094399E-7</v>
      </c>
      <c r="AJ127" s="16">
        <v>1.5848931924611131E-5</v>
      </c>
      <c r="AK127" s="16">
        <v>6.6069344800759593E-6</v>
      </c>
      <c r="AL127" s="16">
        <v>5.1286138399136439E-6</v>
      </c>
      <c r="AM127" s="16">
        <v>4.5708818961487476E-6</v>
      </c>
      <c r="AN127" s="94"/>
      <c r="AO127" s="34">
        <v>1.3495999999999999E-5</v>
      </c>
      <c r="AP127" s="94">
        <f t="shared" si="51"/>
        <v>7.504440369725775E-6</v>
      </c>
      <c r="AQ127" s="114">
        <f t="shared" si="52"/>
        <v>4.9576067239228692E-6</v>
      </c>
      <c r="AR127" s="94">
        <f t="shared" si="53"/>
        <v>6.5400000000000001E-6</v>
      </c>
      <c r="AS127" s="114" t="s">
        <v>2891</v>
      </c>
      <c r="AT127" s="156"/>
      <c r="AU127" s="18">
        <v>7.5690000000000002E-3</v>
      </c>
      <c r="AV127" s="16">
        <v>7.3282E-3</v>
      </c>
      <c r="AW127" s="16">
        <v>4.2015268857899897E-3</v>
      </c>
      <c r="AX127" s="16">
        <v>8.3400000000000002E-3</v>
      </c>
      <c r="AY127" s="16">
        <v>1.26E-2</v>
      </c>
      <c r="AZ127" s="16">
        <v>5.6600000000000001E-3</v>
      </c>
      <c r="BA127" s="16">
        <v>8.9999999999999993E-3</v>
      </c>
      <c r="BB127" s="68">
        <v>-7.53</v>
      </c>
      <c r="BC127" s="16">
        <f t="shared" si="54"/>
        <v>9.6333371576843903E-3</v>
      </c>
      <c r="BD127" s="67">
        <v>-7.43</v>
      </c>
      <c r="BE127" s="16">
        <f t="shared" si="82"/>
        <v>1.2127652948189904E-2</v>
      </c>
      <c r="BF127" s="16">
        <v>8.0099999999999998E-3</v>
      </c>
      <c r="BG127" s="16">
        <v>7.8300000000000002E-3</v>
      </c>
      <c r="BH127" s="16">
        <v>8.0099999999999998E-3</v>
      </c>
      <c r="BI127" s="68"/>
      <c r="BJ127" s="94" t="str">
        <f t="shared" si="83"/>
        <v/>
      </c>
      <c r="BK127" s="68">
        <v>5.1898400000000001E-8</v>
      </c>
      <c r="BL127" s="16">
        <f t="shared" si="84"/>
        <v>1.6940675727999999E-2</v>
      </c>
      <c r="BM127" s="16">
        <f t="shared" si="85"/>
        <v>9.0192609784357156E-3</v>
      </c>
      <c r="BN127" s="114">
        <f t="shared" si="86"/>
        <v>8.516733191099109E-3</v>
      </c>
      <c r="BO127" s="16">
        <f t="shared" si="87"/>
        <v>8.0099999999999998E-3</v>
      </c>
      <c r="BP127" s="114" t="s">
        <v>2891</v>
      </c>
      <c r="BQ127" s="98"/>
      <c r="BR127" s="18">
        <f t="shared" si="55"/>
        <v>-5.1844222516757323</v>
      </c>
      <c r="BS127" s="114">
        <f t="shared" si="56"/>
        <v>-6.468878312724466</v>
      </c>
      <c r="BT127" s="114">
        <f t="shared" si="57"/>
        <v>-4.8</v>
      </c>
      <c r="BU127" s="114">
        <f t="shared" si="58"/>
        <v>-5.18</v>
      </c>
      <c r="BV127" s="114">
        <f t="shared" si="59"/>
        <v>-5.29</v>
      </c>
      <c r="BW127" s="114">
        <f t="shared" si="60"/>
        <v>-5.34</v>
      </c>
      <c r="BX127" s="114" t="str">
        <f t="shared" si="61"/>
        <v>N/A</v>
      </c>
      <c r="BY127" s="114">
        <f t="shared" si="62"/>
        <v>-4.869794930418931</v>
      </c>
      <c r="BZ127" s="114">
        <f t="shared" si="63"/>
        <v>-5.304727927831304</v>
      </c>
      <c r="CA127" s="114">
        <f t="shared" si="64"/>
        <v>-5.1844222516757323</v>
      </c>
      <c r="CB127" s="98" t="str">
        <f t="shared" si="65"/>
        <v>---</v>
      </c>
      <c r="CC127" s="18">
        <f t="shared" si="66"/>
        <v>-2.1209614947627631</v>
      </c>
      <c r="CD127" s="114">
        <f t="shared" si="67"/>
        <v>-2.135002686486617</v>
      </c>
      <c r="CE127" s="114">
        <f t="shared" si="68"/>
        <v>-2.3765928530387859</v>
      </c>
      <c r="CF127" s="114">
        <f t="shared" si="69"/>
        <v>-2.0788339493622612</v>
      </c>
      <c r="CG127" s="114">
        <f t="shared" si="70"/>
        <v>-1.8996294548824371</v>
      </c>
      <c r="CH127" s="114">
        <f t="shared" si="71"/>
        <v>-2.2471835688117285</v>
      </c>
      <c r="CI127" s="114">
        <f t="shared" si="72"/>
        <v>-2.0457574905606752</v>
      </c>
      <c r="CJ127" s="114">
        <f t="shared" si="73"/>
        <v>-2.0162232395519486</v>
      </c>
      <c r="CK127" s="114">
        <f t="shared" si="74"/>
        <v>-1.9162232395519476</v>
      </c>
      <c r="CL127" s="114">
        <f t="shared" si="75"/>
        <v>-2.0963674839157624</v>
      </c>
      <c r="CM127" s="114">
        <f t="shared" si="76"/>
        <v>-2.1062382379420566</v>
      </c>
      <c r="CN127" s="114">
        <f t="shared" si="77"/>
        <v>-2.0963674839157624</v>
      </c>
      <c r="CO127" s="114" t="str">
        <f t="shared" si="78"/>
        <v>N/A</v>
      </c>
      <c r="CP127" s="114">
        <f t="shared" si="79"/>
        <v>-1.7710692705644182</v>
      </c>
      <c r="CQ127" s="114">
        <f t="shared" si="88"/>
        <v>-2.0697269579497819</v>
      </c>
      <c r="CR127" s="114">
        <f t="shared" si="89"/>
        <v>-2.0963674839157624</v>
      </c>
      <c r="CS127" s="98" t="str">
        <f t="shared" si="80"/>
        <v>---</v>
      </c>
    </row>
    <row r="128" spans="1:97" x14ac:dyDescent="0.25">
      <c r="A128" s="15" t="s">
        <v>2454</v>
      </c>
      <c r="B128" s="8" t="s">
        <v>248</v>
      </c>
      <c r="C128" s="8">
        <v>326.42</v>
      </c>
      <c r="D128" s="27">
        <v>6.98</v>
      </c>
      <c r="E128" s="16">
        <v>6.9383778752456697</v>
      </c>
      <c r="F128" s="16">
        <v>6.9046392689999996</v>
      </c>
      <c r="G128" s="16">
        <v>6.6964444099999998</v>
      </c>
      <c r="H128" s="16">
        <v>6.3209999999999997</v>
      </c>
      <c r="I128" s="16">
        <v>6.2686000000000002</v>
      </c>
      <c r="J128" s="16">
        <v>6.76</v>
      </c>
      <c r="K128" s="16">
        <v>6.63</v>
      </c>
      <c r="L128" s="16"/>
      <c r="M128" s="39">
        <v>6.7774099999999997</v>
      </c>
      <c r="N128" s="16">
        <f t="shared" si="45"/>
        <v>6.6973857282495191</v>
      </c>
      <c r="O128" s="16">
        <f t="shared" si="81"/>
        <v>6.7091584770759018</v>
      </c>
      <c r="P128" s="16">
        <f t="shared" si="46"/>
        <v>6.76</v>
      </c>
      <c r="Q128" s="16" t="s">
        <v>2891</v>
      </c>
      <c r="R128" s="114"/>
      <c r="S128" s="18">
        <v>134.6</v>
      </c>
      <c r="T128" s="16">
        <v>92.82</v>
      </c>
      <c r="U128" s="16">
        <v>137.55000000000001</v>
      </c>
      <c r="V128" s="16">
        <v>67.430000000000007</v>
      </c>
      <c r="W128" s="16">
        <v>96</v>
      </c>
      <c r="X128" s="16">
        <v>105</v>
      </c>
      <c r="Y128" s="16">
        <v>107</v>
      </c>
      <c r="Z128" s="16">
        <v>114</v>
      </c>
      <c r="AA128" s="39">
        <v>102.377</v>
      </c>
      <c r="AB128" s="16">
        <f t="shared" si="47"/>
        <v>106.30855555555556</v>
      </c>
      <c r="AC128" s="114">
        <f t="shared" si="48"/>
        <v>104.28380816699845</v>
      </c>
      <c r="AD128" s="16">
        <f t="shared" si="49"/>
        <v>105</v>
      </c>
      <c r="AE128" s="16" t="s">
        <v>2891</v>
      </c>
      <c r="AF128" s="40"/>
      <c r="AG128" s="19">
        <f t="shared" si="50"/>
        <v>92.82</v>
      </c>
      <c r="AH128" s="18">
        <v>4.6199999999999998E-6</v>
      </c>
      <c r="AI128" s="34">
        <v>3.31183033908205E-7</v>
      </c>
      <c r="AJ128" s="16">
        <v>8.3176377110266992E-6</v>
      </c>
      <c r="AK128" s="16">
        <v>6.6069344800759593E-6</v>
      </c>
      <c r="AL128" s="16">
        <v>7.0794578438413623E-6</v>
      </c>
      <c r="AM128" s="16">
        <v>1.5488166189124811E-5</v>
      </c>
      <c r="AN128" s="94"/>
      <c r="AO128" s="34">
        <v>1.42449E-5</v>
      </c>
      <c r="AP128" s="94">
        <f t="shared" si="51"/>
        <v>8.0983256082824336E-6</v>
      </c>
      <c r="AQ128" s="114">
        <f t="shared" si="52"/>
        <v>5.3851231227898761E-6</v>
      </c>
      <c r="AR128" s="94">
        <f t="shared" si="53"/>
        <v>7.0794578438413623E-6</v>
      </c>
      <c r="AS128" s="114" t="s">
        <v>2891</v>
      </c>
      <c r="AT128" s="156"/>
      <c r="AU128" s="18">
        <v>5.5649999999999996E-3</v>
      </c>
      <c r="AV128" s="16">
        <v>7.3282E-3</v>
      </c>
      <c r="AW128" s="16">
        <v>4.2263784425531697E-3</v>
      </c>
      <c r="AX128" s="16">
        <v>1.0200000000000001E-2</v>
      </c>
      <c r="AY128" s="16">
        <v>1.26E-2</v>
      </c>
      <c r="AZ128" s="16">
        <v>9.6600000000000002E-3</v>
      </c>
      <c r="BA128" s="16">
        <v>2.1999999999999999E-2</v>
      </c>
      <c r="BB128" s="68">
        <v>-7.53</v>
      </c>
      <c r="BC128" s="16">
        <f t="shared" si="54"/>
        <v>9.6333371576843903E-3</v>
      </c>
      <c r="BD128" s="67">
        <v>-7.24</v>
      </c>
      <c r="BE128" s="16">
        <f t="shared" si="82"/>
        <v>1.878351043455944E-2</v>
      </c>
      <c r="BF128" s="16">
        <v>8.0099999999999998E-3</v>
      </c>
      <c r="BG128" s="16">
        <v>8.0099999999999998E-3</v>
      </c>
      <c r="BH128" s="16">
        <v>8.0099999999999998E-3</v>
      </c>
      <c r="BI128" s="68">
        <v>1.9600000000000001E-7</v>
      </c>
      <c r="BJ128" s="94">
        <f t="shared" si="83"/>
        <v>6.3978320000000005E-2</v>
      </c>
      <c r="BK128" s="68">
        <v>5.38163E-8</v>
      </c>
      <c r="BL128" s="16">
        <f t="shared" si="84"/>
        <v>1.7566716646E-2</v>
      </c>
      <c r="BM128" s="16">
        <f t="shared" si="85"/>
        <v>1.4683675905771215E-2</v>
      </c>
      <c r="BN128" s="114">
        <f t="shared" si="86"/>
        <v>1.120538670710669E-2</v>
      </c>
      <c r="BO128" s="16">
        <f t="shared" si="87"/>
        <v>9.6466685788421953E-3</v>
      </c>
      <c r="BP128" s="114" t="s">
        <v>2891</v>
      </c>
      <c r="BQ128" s="98"/>
      <c r="BR128" s="18">
        <f t="shared" si="55"/>
        <v>-5.3353580244438747</v>
      </c>
      <c r="BS128" s="114">
        <f t="shared" si="56"/>
        <v>-6.4799319196793572</v>
      </c>
      <c r="BT128" s="114">
        <f t="shared" si="57"/>
        <v>-5.080000000000001</v>
      </c>
      <c r="BU128" s="114">
        <f t="shared" si="58"/>
        <v>-5.18</v>
      </c>
      <c r="BV128" s="114">
        <f t="shared" si="59"/>
        <v>-5.1500000000000012</v>
      </c>
      <c r="BW128" s="114">
        <f t="shared" si="60"/>
        <v>-4.8100000000000005</v>
      </c>
      <c r="BX128" s="114" t="str">
        <f t="shared" si="61"/>
        <v>N/A</v>
      </c>
      <c r="BY128" s="114">
        <f t="shared" si="62"/>
        <v>-4.8463405951855174</v>
      </c>
      <c r="BZ128" s="114">
        <f t="shared" si="63"/>
        <v>-5.2688043627583934</v>
      </c>
      <c r="CA128" s="114">
        <f t="shared" si="64"/>
        <v>-5.1500000000000012</v>
      </c>
      <c r="CB128" s="98" t="str">
        <f t="shared" si="65"/>
        <v>---</v>
      </c>
      <c r="CC128" s="18">
        <f t="shared" si="66"/>
        <v>-2.254534831329273</v>
      </c>
      <c r="CD128" s="114">
        <f t="shared" si="67"/>
        <v>-2.135002686486617</v>
      </c>
      <c r="CE128" s="114">
        <f t="shared" si="68"/>
        <v>-2.3740316175170473</v>
      </c>
      <c r="CF128" s="114">
        <f t="shared" si="69"/>
        <v>-1.9913998282380825</v>
      </c>
      <c r="CG128" s="114">
        <f t="shared" si="70"/>
        <v>-1.8996294548824371</v>
      </c>
      <c r="CH128" s="114">
        <f t="shared" si="71"/>
        <v>-2.0150228735845066</v>
      </c>
      <c r="CI128" s="114">
        <f t="shared" si="72"/>
        <v>-1.6575773191777938</v>
      </c>
      <c r="CJ128" s="114">
        <f t="shared" si="73"/>
        <v>-2.0162232395519486</v>
      </c>
      <c r="CK128" s="114">
        <f t="shared" si="74"/>
        <v>-1.7262232395519483</v>
      </c>
      <c r="CL128" s="114">
        <f t="shared" si="75"/>
        <v>-2.0963674839157624</v>
      </c>
      <c r="CM128" s="114">
        <f t="shared" si="76"/>
        <v>-2.0963674839157624</v>
      </c>
      <c r="CN128" s="114">
        <f t="shared" si="77"/>
        <v>-2.0963674839157624</v>
      </c>
      <c r="CO128" s="114">
        <f t="shared" si="78"/>
        <v>-1.1939671681954716</v>
      </c>
      <c r="CP128" s="114">
        <f t="shared" si="79"/>
        <v>-1.7553094038875068</v>
      </c>
      <c r="CQ128" s="114">
        <f t="shared" si="88"/>
        <v>-1.9505731510107085</v>
      </c>
      <c r="CR128" s="114">
        <f t="shared" si="89"/>
        <v>-2.0156230565682276</v>
      </c>
      <c r="CS128" s="98" t="str">
        <f t="shared" si="80"/>
        <v>---</v>
      </c>
    </row>
    <row r="129" spans="1:97" x14ac:dyDescent="0.25">
      <c r="A129" s="15" t="s">
        <v>2455</v>
      </c>
      <c r="B129" s="8" t="s">
        <v>250</v>
      </c>
      <c r="C129" s="8">
        <v>326.42</v>
      </c>
      <c r="D129" s="27">
        <v>6.98</v>
      </c>
      <c r="E129" s="16">
        <v>7.0265507933759999</v>
      </c>
      <c r="F129" s="16">
        <v>6.9046392689999996</v>
      </c>
      <c r="G129" s="16">
        <v>6.6964444099999998</v>
      </c>
      <c r="H129" s="16">
        <v>6.3209999999999997</v>
      </c>
      <c r="I129" s="16">
        <v>6.2534999999999998</v>
      </c>
      <c r="J129" s="16">
        <v>6.76</v>
      </c>
      <c r="K129" s="16">
        <v>6.43</v>
      </c>
      <c r="L129" s="16"/>
      <c r="M129" s="39">
        <v>6.4624600000000001</v>
      </c>
      <c r="N129" s="16">
        <f t="shared" si="45"/>
        <v>6.6482882747084444</v>
      </c>
      <c r="O129" s="16">
        <f t="shared" si="81"/>
        <v>6.6849627340136664</v>
      </c>
      <c r="P129" s="16">
        <f t="shared" si="46"/>
        <v>6.6964444099999998</v>
      </c>
      <c r="Q129" s="16" t="s">
        <v>2891</v>
      </c>
      <c r="R129" s="114"/>
      <c r="S129" s="18">
        <v>134.6</v>
      </c>
      <c r="T129" s="16">
        <v>92.5</v>
      </c>
      <c r="U129" s="16">
        <v>137.55000000000001</v>
      </c>
      <c r="V129" s="16">
        <v>81.7</v>
      </c>
      <c r="W129" s="16">
        <v>85.67</v>
      </c>
      <c r="X129" s="16">
        <v>102</v>
      </c>
      <c r="Y129" s="16">
        <v>107</v>
      </c>
      <c r="Z129" s="16"/>
      <c r="AA129" s="39">
        <v>101.17100000000001</v>
      </c>
      <c r="AB129" s="16">
        <f t="shared" si="47"/>
        <v>105.273875</v>
      </c>
      <c r="AC129" s="114">
        <f t="shared" si="48"/>
        <v>103.56601727155876</v>
      </c>
      <c r="AD129" s="16">
        <f t="shared" si="49"/>
        <v>101.5855</v>
      </c>
      <c r="AE129" s="16" t="s">
        <v>2891</v>
      </c>
      <c r="AF129" s="40"/>
      <c r="AG129" s="19">
        <f t="shared" si="50"/>
        <v>92.5</v>
      </c>
      <c r="AH129" s="18">
        <v>6.2299999999999996E-6</v>
      </c>
      <c r="AI129" s="34">
        <v>3.81940114739061E-7</v>
      </c>
      <c r="AJ129" s="16">
        <v>1.2882495516931347E-5</v>
      </c>
      <c r="AK129" s="16">
        <v>6.6069344800759593E-6</v>
      </c>
      <c r="AL129" s="16">
        <v>1.1220184543019627E-5</v>
      </c>
      <c r="AM129" s="16">
        <v>6.4565422903465383E-5</v>
      </c>
      <c r="AN129" s="94"/>
      <c r="AO129" s="34">
        <v>1.8221899999999999E-5</v>
      </c>
      <c r="AP129" s="94">
        <f t="shared" si="51"/>
        <v>1.7158411079747341E-5</v>
      </c>
      <c r="AQ129" s="114">
        <f t="shared" si="52"/>
        <v>8.2823552455733243E-6</v>
      </c>
      <c r="AR129" s="94">
        <f t="shared" si="53"/>
        <v>1.1220184543019627E-5</v>
      </c>
      <c r="AS129" s="114" t="s">
        <v>2891</v>
      </c>
      <c r="AT129" s="156"/>
      <c r="AU129" s="18">
        <v>7.2519999999999998E-3</v>
      </c>
      <c r="AV129" s="16">
        <v>7.3282E-3</v>
      </c>
      <c r="AW129" s="16">
        <v>3.4976915836047499E-3</v>
      </c>
      <c r="AX129" s="16">
        <v>1.2200000000000001E-2</v>
      </c>
      <c r="AY129" s="16">
        <v>1.26E-2</v>
      </c>
      <c r="AZ129" s="16">
        <v>8.8900000000000003E-3</v>
      </c>
      <c r="BA129" s="16">
        <v>1.09E-2</v>
      </c>
      <c r="BB129" s="68">
        <v>-7.53</v>
      </c>
      <c r="BC129" s="16">
        <f t="shared" si="54"/>
        <v>9.6333371576843903E-3</v>
      </c>
      <c r="BD129" s="67">
        <v>-7.43</v>
      </c>
      <c r="BE129" s="16">
        <f t="shared" si="82"/>
        <v>1.2127652948189904E-2</v>
      </c>
      <c r="BF129" s="16">
        <v>7.3099999999999997E-3</v>
      </c>
      <c r="BG129" s="16">
        <v>1.06E-2</v>
      </c>
      <c r="BH129" s="16">
        <v>8.0099999999999998E-3</v>
      </c>
      <c r="BI129" s="68"/>
      <c r="BJ129" s="94" t="str">
        <f t="shared" si="83"/>
        <v/>
      </c>
      <c r="BK129" s="68">
        <v>5.1898400000000001E-8</v>
      </c>
      <c r="BL129" s="16">
        <f t="shared" si="84"/>
        <v>1.6940675727999999E-2</v>
      </c>
      <c r="BM129" s="16">
        <f t="shared" si="85"/>
        <v>9.7915044167291576E-3</v>
      </c>
      <c r="BN129" s="114">
        <f t="shared" si="86"/>
        <v>9.2039011014949535E-3</v>
      </c>
      <c r="BO129" s="16">
        <f t="shared" si="87"/>
        <v>9.6333371576843903E-3</v>
      </c>
      <c r="BP129" s="114" t="s">
        <v>2891</v>
      </c>
      <c r="BQ129" s="98"/>
      <c r="BR129" s="18">
        <f t="shared" si="55"/>
        <v>-5.2055119533408307</v>
      </c>
      <c r="BS129" s="114">
        <f t="shared" si="56"/>
        <v>-6.4180047257720103</v>
      </c>
      <c r="BT129" s="114">
        <f t="shared" si="57"/>
        <v>-4.8899999999999997</v>
      </c>
      <c r="BU129" s="114">
        <f t="shared" si="58"/>
        <v>-5.18</v>
      </c>
      <c r="BV129" s="114">
        <f t="shared" si="59"/>
        <v>-4.95</v>
      </c>
      <c r="BW129" s="114">
        <f t="shared" si="60"/>
        <v>-4.1900000000000013</v>
      </c>
      <c r="BX129" s="114" t="str">
        <f t="shared" si="61"/>
        <v>N/A</v>
      </c>
      <c r="BY129" s="114">
        <f t="shared" si="62"/>
        <v>-4.7394063410570721</v>
      </c>
      <c r="BZ129" s="114">
        <f t="shared" si="63"/>
        <v>-5.0818461457385586</v>
      </c>
      <c r="CA129" s="114">
        <f t="shared" si="64"/>
        <v>-4.95</v>
      </c>
      <c r="CB129" s="98" t="str">
        <f t="shared" si="65"/>
        <v>---</v>
      </c>
      <c r="CC129" s="18">
        <f t="shared" si="66"/>
        <v>-2.1395422045765291</v>
      </c>
      <c r="CD129" s="114">
        <f t="shared" si="67"/>
        <v>-2.135002686486617</v>
      </c>
      <c r="CE129" s="114">
        <f t="shared" si="68"/>
        <v>-2.4562184880087976</v>
      </c>
      <c r="CF129" s="114">
        <f t="shared" si="69"/>
        <v>-1.9136401693252518</v>
      </c>
      <c r="CG129" s="114">
        <f t="shared" si="70"/>
        <v>-1.8996294548824371</v>
      </c>
      <c r="CH129" s="114">
        <f t="shared" si="71"/>
        <v>-2.0510982390297863</v>
      </c>
      <c r="CI129" s="114">
        <f t="shared" si="72"/>
        <v>-1.9625735020593764</v>
      </c>
      <c r="CJ129" s="114">
        <f t="shared" si="73"/>
        <v>-2.0162232395519486</v>
      </c>
      <c r="CK129" s="114">
        <f t="shared" si="74"/>
        <v>-1.9162232395519476</v>
      </c>
      <c r="CL129" s="114">
        <f t="shared" si="75"/>
        <v>-2.1360826230421397</v>
      </c>
      <c r="CM129" s="114">
        <f t="shared" si="76"/>
        <v>-1.9746941347352298</v>
      </c>
      <c r="CN129" s="114">
        <f t="shared" si="77"/>
        <v>-2.0963674839157624</v>
      </c>
      <c r="CO129" s="114" t="str">
        <f t="shared" si="78"/>
        <v>N/A</v>
      </c>
      <c r="CP129" s="114">
        <f t="shared" si="79"/>
        <v>-1.7710692705644182</v>
      </c>
      <c r="CQ129" s="114">
        <f t="shared" si="88"/>
        <v>-2.0360280565946338</v>
      </c>
      <c r="CR129" s="114">
        <f t="shared" si="89"/>
        <v>-2.0162232395519486</v>
      </c>
      <c r="CS129" s="98" t="str">
        <f t="shared" si="80"/>
        <v>---</v>
      </c>
    </row>
    <row r="130" spans="1:97" x14ac:dyDescent="0.25">
      <c r="A130" s="15" t="s">
        <v>2456</v>
      </c>
      <c r="B130" s="8" t="s">
        <v>252</v>
      </c>
      <c r="C130" s="8">
        <v>326.42</v>
      </c>
      <c r="D130" s="27">
        <v>6.98</v>
      </c>
      <c r="E130" s="16">
        <v>6.9237517390262697</v>
      </c>
      <c r="F130" s="16">
        <v>6.9046392689999996</v>
      </c>
      <c r="G130" s="16">
        <v>6.6964444099999998</v>
      </c>
      <c r="H130" s="16">
        <v>6.3209999999999997</v>
      </c>
      <c r="I130" s="16">
        <v>6.4073000000000002</v>
      </c>
      <c r="J130" s="16">
        <v>6.76</v>
      </c>
      <c r="K130" s="16">
        <v>6.63</v>
      </c>
      <c r="L130" s="16">
        <v>5.94</v>
      </c>
      <c r="M130" s="39">
        <v>6.5648</v>
      </c>
      <c r="N130" s="16">
        <f t="shared" si="45"/>
        <v>6.6127935418026267</v>
      </c>
      <c r="O130" s="16">
        <f t="shared" si="81"/>
        <v>6.700272612597014</v>
      </c>
      <c r="P130" s="16">
        <f t="shared" si="46"/>
        <v>6.6632222050000003</v>
      </c>
      <c r="Q130" s="16">
        <v>7.13</v>
      </c>
      <c r="R130" s="113" t="s">
        <v>2904</v>
      </c>
      <c r="S130" s="18">
        <v>134.6</v>
      </c>
      <c r="T130" s="16">
        <v>105.01</v>
      </c>
      <c r="U130" s="16">
        <v>137.55000000000001</v>
      </c>
      <c r="V130" s="16">
        <v>144.84</v>
      </c>
      <c r="W130" s="16">
        <v>96</v>
      </c>
      <c r="X130" s="16">
        <v>105</v>
      </c>
      <c r="Y130" s="16">
        <v>107</v>
      </c>
      <c r="Z130" s="16"/>
      <c r="AA130" s="39">
        <v>98.917199999999994</v>
      </c>
      <c r="AB130" s="16">
        <f t="shared" si="47"/>
        <v>116.11465</v>
      </c>
      <c r="AC130" s="114">
        <f t="shared" si="48"/>
        <v>114.74073279573307</v>
      </c>
      <c r="AD130" s="16">
        <f t="shared" si="49"/>
        <v>106.005</v>
      </c>
      <c r="AE130" s="16" t="s">
        <v>2891</v>
      </c>
      <c r="AF130" s="40"/>
      <c r="AG130" s="19">
        <f t="shared" si="50"/>
        <v>105.01</v>
      </c>
      <c r="AH130" s="18">
        <v>4.6099999999999999E-6</v>
      </c>
      <c r="AI130" s="34">
        <v>1.0970039385593301E-7</v>
      </c>
      <c r="AJ130" s="16">
        <v>7.0794578438413623E-6</v>
      </c>
      <c r="AK130" s="16">
        <v>6.6069344800759593E-6</v>
      </c>
      <c r="AL130" s="16">
        <v>4.6773514128719787E-6</v>
      </c>
      <c r="AM130" s="16">
        <v>4.5708818961487476E-6</v>
      </c>
      <c r="AN130" s="94"/>
      <c r="AO130" s="34">
        <v>1.3623499999999999E-5</v>
      </c>
      <c r="AP130" s="94">
        <f t="shared" si="51"/>
        <v>5.8968322895419975E-6</v>
      </c>
      <c r="AQ130" s="114">
        <f t="shared" si="52"/>
        <v>3.5343859540916346E-6</v>
      </c>
      <c r="AR130" s="94">
        <f t="shared" si="53"/>
        <v>4.6773514128719787E-6</v>
      </c>
      <c r="AS130" s="114" t="s">
        <v>2891</v>
      </c>
      <c r="AT130" s="156"/>
      <c r="AU130" s="18">
        <v>5.5640000000000004E-3</v>
      </c>
      <c r="AV130" s="16">
        <v>7.3282E-3</v>
      </c>
      <c r="AW130" s="16">
        <v>3.02543413573519E-3</v>
      </c>
      <c r="AX130" s="16">
        <v>4.15E-3</v>
      </c>
      <c r="AY130" s="16">
        <v>1.26E-2</v>
      </c>
      <c r="AZ130" s="16">
        <v>1.92E-3</v>
      </c>
      <c r="BA130" s="16">
        <v>8.9999999999999993E-3</v>
      </c>
      <c r="BB130" s="68">
        <v>-7.53</v>
      </c>
      <c r="BC130" s="16">
        <f t="shared" si="54"/>
        <v>9.6333371576843903E-3</v>
      </c>
      <c r="BD130" s="67">
        <v>-7.4</v>
      </c>
      <c r="BE130" s="16">
        <f t="shared" si="82"/>
        <v>1.2995014261207206E-2</v>
      </c>
      <c r="BF130" s="16">
        <v>8.0099999999999998E-3</v>
      </c>
      <c r="BG130" s="16">
        <v>8.0099999999999998E-3</v>
      </c>
      <c r="BH130" s="16">
        <v>8.0099999999999998E-3</v>
      </c>
      <c r="BI130" s="68"/>
      <c r="BJ130" s="94" t="str">
        <f t="shared" si="83"/>
        <v/>
      </c>
      <c r="BK130" s="68">
        <v>1.8962300000000001E-8</v>
      </c>
      <c r="BL130" s="16">
        <f t="shared" si="84"/>
        <v>6.1896739660000002E-3</v>
      </c>
      <c r="BM130" s="16">
        <f t="shared" si="85"/>
        <v>7.4181276554328296E-3</v>
      </c>
      <c r="BN130" s="114">
        <f t="shared" si="86"/>
        <v>6.5920347677656055E-3</v>
      </c>
      <c r="BO130" s="16">
        <f t="shared" si="87"/>
        <v>8.0099999999999998E-3</v>
      </c>
      <c r="BP130" s="114" t="s">
        <v>2891</v>
      </c>
      <c r="BQ130" s="98"/>
      <c r="BR130" s="18">
        <f t="shared" si="55"/>
        <v>-5.336299074610352</v>
      </c>
      <c r="BS130" s="114">
        <f t="shared" si="56"/>
        <v>-6.9597918131805185</v>
      </c>
      <c r="BT130" s="114">
        <f t="shared" si="57"/>
        <v>-5.1500000000000012</v>
      </c>
      <c r="BU130" s="114">
        <f t="shared" si="58"/>
        <v>-5.18</v>
      </c>
      <c r="BV130" s="114">
        <f t="shared" si="59"/>
        <v>-5.33</v>
      </c>
      <c r="BW130" s="114">
        <f t="shared" si="60"/>
        <v>-5.34</v>
      </c>
      <c r="BX130" s="114" t="str">
        <f t="shared" si="61"/>
        <v>N/A</v>
      </c>
      <c r="BY130" s="114">
        <f t="shared" si="62"/>
        <v>-4.8657113039199196</v>
      </c>
      <c r="BZ130" s="114">
        <f t="shared" si="63"/>
        <v>-5.4516860273872556</v>
      </c>
      <c r="CA130" s="114">
        <f t="shared" si="64"/>
        <v>-5.33</v>
      </c>
      <c r="CB130" s="98" t="str">
        <f t="shared" si="65"/>
        <v>---</v>
      </c>
      <c r="CC130" s="18">
        <f t="shared" si="66"/>
        <v>-2.2546128786799913</v>
      </c>
      <c r="CD130" s="114">
        <f t="shared" si="67"/>
        <v>-2.135002686486617</v>
      </c>
      <c r="CE130" s="114">
        <f t="shared" si="68"/>
        <v>-2.5192122973004252</v>
      </c>
      <c r="CF130" s="114">
        <f t="shared" si="69"/>
        <v>-2.3819519032879071</v>
      </c>
      <c r="CG130" s="114">
        <f t="shared" si="70"/>
        <v>-1.8996294548824371</v>
      </c>
      <c r="CH130" s="114">
        <f t="shared" si="71"/>
        <v>-2.7166987712964503</v>
      </c>
      <c r="CI130" s="114">
        <f t="shared" si="72"/>
        <v>-2.0457574905606752</v>
      </c>
      <c r="CJ130" s="114">
        <f t="shared" si="73"/>
        <v>-2.0162232395519486</v>
      </c>
      <c r="CK130" s="114">
        <f t="shared" si="74"/>
        <v>-1.8862232395519491</v>
      </c>
      <c r="CL130" s="114">
        <f t="shared" si="75"/>
        <v>-2.0963674839157624</v>
      </c>
      <c r="CM130" s="114">
        <f t="shared" si="76"/>
        <v>-2.0963674839157624</v>
      </c>
      <c r="CN130" s="114">
        <f t="shared" si="77"/>
        <v>-2.0963674839157624</v>
      </c>
      <c r="CO130" s="114" t="str">
        <f t="shared" si="78"/>
        <v>N/A</v>
      </c>
      <c r="CP130" s="114">
        <f t="shared" si="79"/>
        <v>-2.2083322263427605</v>
      </c>
      <c r="CQ130" s="114">
        <f t="shared" si="88"/>
        <v>-2.1809805107452656</v>
      </c>
      <c r="CR130" s="114">
        <f t="shared" si="89"/>
        <v>-2.0963674839157624</v>
      </c>
      <c r="CS130" s="98" t="str">
        <f t="shared" si="80"/>
        <v>---</v>
      </c>
    </row>
    <row r="131" spans="1:97" x14ac:dyDescent="0.25">
      <c r="A131" s="15" t="s">
        <v>2457</v>
      </c>
      <c r="B131" s="8" t="s">
        <v>254</v>
      </c>
      <c r="C131" s="8">
        <v>326.42</v>
      </c>
      <c r="D131" s="27">
        <v>6.98</v>
      </c>
      <c r="E131" s="16">
        <v>6.9096286885385902</v>
      </c>
      <c r="F131" s="16">
        <v>6.9046392689999996</v>
      </c>
      <c r="G131" s="16">
        <v>6.6964444099999998</v>
      </c>
      <c r="H131" s="16">
        <v>6.3209999999999997</v>
      </c>
      <c r="I131" s="16">
        <v>6.2967000000000004</v>
      </c>
      <c r="J131" s="16">
        <v>6.76</v>
      </c>
      <c r="K131" s="16">
        <v>6.67</v>
      </c>
      <c r="L131" s="16"/>
      <c r="M131" s="39">
        <v>6.74702</v>
      </c>
      <c r="N131" s="16">
        <f t="shared" si="45"/>
        <v>6.6983813741709541</v>
      </c>
      <c r="O131" s="16">
        <f t="shared" si="81"/>
        <v>6.7055375592541093</v>
      </c>
      <c r="P131" s="16">
        <f t="shared" si="46"/>
        <v>6.74702</v>
      </c>
      <c r="Q131" s="16" t="s">
        <v>2891</v>
      </c>
      <c r="R131" s="114"/>
      <c r="S131" s="18">
        <v>134.6</v>
      </c>
      <c r="T131" s="16">
        <v>119.34</v>
      </c>
      <c r="U131" s="16">
        <v>137.55000000000001</v>
      </c>
      <c r="V131" s="16">
        <v>106.72</v>
      </c>
      <c r="W131" s="16">
        <v>96</v>
      </c>
      <c r="X131" s="16">
        <v>120</v>
      </c>
      <c r="Y131" s="16">
        <v>109</v>
      </c>
      <c r="Z131" s="16"/>
      <c r="AA131" s="39">
        <v>101.17700000000001</v>
      </c>
      <c r="AB131" s="16">
        <f t="shared" si="47"/>
        <v>115.54837500000001</v>
      </c>
      <c r="AC131" s="114">
        <f t="shared" si="48"/>
        <v>114.69970078443038</v>
      </c>
      <c r="AD131" s="16">
        <f t="shared" si="49"/>
        <v>114.17</v>
      </c>
      <c r="AE131" s="16" t="s">
        <v>2891</v>
      </c>
      <c r="AF131" s="40"/>
      <c r="AG131" s="19">
        <f t="shared" si="50"/>
        <v>119.34</v>
      </c>
      <c r="AH131" s="18">
        <v>3.2499999999999998E-6</v>
      </c>
      <c r="AI131" s="34">
        <v>2.4572593493948298E-7</v>
      </c>
      <c r="AJ131" s="16">
        <v>7.4131024130091704E-6</v>
      </c>
      <c r="AK131" s="16">
        <v>6.6069344800759593E-6</v>
      </c>
      <c r="AL131" s="16">
        <v>4.168693834703354E-6</v>
      </c>
      <c r="AM131" s="16">
        <v>1.3489628825916516E-5</v>
      </c>
      <c r="AN131" s="94"/>
      <c r="AO131" s="34">
        <v>1.39019E-5</v>
      </c>
      <c r="AP131" s="94">
        <f t="shared" si="51"/>
        <v>7.0108550698063538E-6</v>
      </c>
      <c r="AQ131" s="114">
        <f t="shared" si="52"/>
        <v>4.3729312075987874E-6</v>
      </c>
      <c r="AR131" s="94">
        <f t="shared" si="53"/>
        <v>6.6069344800759593E-6</v>
      </c>
      <c r="AS131" s="114" t="s">
        <v>2891</v>
      </c>
      <c r="AT131" s="156"/>
      <c r="AU131" s="18">
        <v>4.1070000000000004E-3</v>
      </c>
      <c r="AV131" s="16">
        <v>7.3282E-3</v>
      </c>
      <c r="AW131" s="16">
        <v>3.5752520194891699E-3</v>
      </c>
      <c r="AX131" s="16">
        <v>3.9899999999999996E-3</v>
      </c>
      <c r="AY131" s="16">
        <v>1.26E-2</v>
      </c>
      <c r="AZ131" s="16">
        <v>1.31E-3</v>
      </c>
      <c r="BA131" s="16">
        <v>6.5900000000000004E-3</v>
      </c>
      <c r="BB131" s="68">
        <v>-7.53</v>
      </c>
      <c r="BC131" s="16">
        <f t="shared" si="54"/>
        <v>9.6333371576843903E-3</v>
      </c>
      <c r="BD131" s="67">
        <v>-7.43</v>
      </c>
      <c r="BE131" s="16">
        <f t="shared" si="82"/>
        <v>1.2127652948189904E-2</v>
      </c>
      <c r="BF131" s="16">
        <v>8.0099999999999998E-3</v>
      </c>
      <c r="BG131" s="16">
        <v>6.6600000000000001E-3</v>
      </c>
      <c r="BH131" s="16">
        <v>8.0099999999999998E-3</v>
      </c>
      <c r="BI131" s="68"/>
      <c r="BJ131" s="94" t="str">
        <f t="shared" si="83"/>
        <v/>
      </c>
      <c r="BK131" s="68">
        <v>1.7931E-8</v>
      </c>
      <c r="BL131" s="16">
        <f t="shared" si="84"/>
        <v>5.8530370200000001E-3</v>
      </c>
      <c r="BM131" s="16">
        <f t="shared" si="85"/>
        <v>6.9072676265664193E-3</v>
      </c>
      <c r="BN131" s="114">
        <f t="shared" si="86"/>
        <v>6.0202649695262379E-3</v>
      </c>
      <c r="BO131" s="16">
        <f t="shared" si="87"/>
        <v>6.6600000000000001E-3</v>
      </c>
      <c r="BP131" s="114" t="s">
        <v>2891</v>
      </c>
      <c r="BQ131" s="98"/>
      <c r="BR131" s="18">
        <f t="shared" si="55"/>
        <v>-5.4881166390211256</v>
      </c>
      <c r="BS131" s="114">
        <f t="shared" si="56"/>
        <v>-6.6095490038508435</v>
      </c>
      <c r="BT131" s="114">
        <f t="shared" si="57"/>
        <v>-5.13</v>
      </c>
      <c r="BU131" s="114">
        <f t="shared" si="58"/>
        <v>-5.18</v>
      </c>
      <c r="BV131" s="114">
        <f t="shared" si="59"/>
        <v>-5.38</v>
      </c>
      <c r="BW131" s="114">
        <f t="shared" si="60"/>
        <v>-4.870000000000001</v>
      </c>
      <c r="BX131" s="114" t="str">
        <f t="shared" si="61"/>
        <v>N/A</v>
      </c>
      <c r="BY131" s="114">
        <f t="shared" si="62"/>
        <v>-4.8569258398088575</v>
      </c>
      <c r="BZ131" s="114">
        <f t="shared" si="63"/>
        <v>-5.3592273546686897</v>
      </c>
      <c r="CA131" s="114">
        <f t="shared" si="64"/>
        <v>-5.18</v>
      </c>
      <c r="CB131" s="98" t="str">
        <f t="shared" si="65"/>
        <v>---</v>
      </c>
      <c r="CC131" s="18">
        <f t="shared" si="66"/>
        <v>-2.3864752971463474</v>
      </c>
      <c r="CD131" s="114">
        <f t="shared" si="67"/>
        <v>-2.135002686486617</v>
      </c>
      <c r="CE131" s="114">
        <f t="shared" si="68"/>
        <v>-2.4466933393689705</v>
      </c>
      <c r="CF131" s="114">
        <f t="shared" si="69"/>
        <v>-2.3990271043132516</v>
      </c>
      <c r="CG131" s="114">
        <f t="shared" si="70"/>
        <v>-1.8996294548824371</v>
      </c>
      <c r="CH131" s="114">
        <f t="shared" si="71"/>
        <v>-2.8827287043442356</v>
      </c>
      <c r="CI131" s="114">
        <f t="shared" si="72"/>
        <v>-2.1811145854059899</v>
      </c>
      <c r="CJ131" s="114">
        <f t="shared" si="73"/>
        <v>-2.0162232395519486</v>
      </c>
      <c r="CK131" s="114">
        <f t="shared" si="74"/>
        <v>-1.9162232395519476</v>
      </c>
      <c r="CL131" s="114">
        <f t="shared" si="75"/>
        <v>-2.0963674839157624</v>
      </c>
      <c r="CM131" s="114">
        <f t="shared" si="76"/>
        <v>-2.176525770829699</v>
      </c>
      <c r="CN131" s="114">
        <f t="shared" si="77"/>
        <v>-2.0963674839157624</v>
      </c>
      <c r="CO131" s="114" t="str">
        <f t="shared" si="78"/>
        <v>N/A</v>
      </c>
      <c r="CP131" s="114">
        <f t="shared" si="79"/>
        <v>-2.2326187289986037</v>
      </c>
      <c r="CQ131" s="114">
        <f t="shared" si="88"/>
        <v>-2.220384393747044</v>
      </c>
      <c r="CR131" s="114">
        <f t="shared" si="89"/>
        <v>-2.176525770829699</v>
      </c>
      <c r="CS131" s="98" t="str">
        <f t="shared" si="80"/>
        <v>---</v>
      </c>
    </row>
    <row r="132" spans="1:97" x14ac:dyDescent="0.25">
      <c r="A132" s="15" t="s">
        <v>2458</v>
      </c>
      <c r="B132" s="8" t="s">
        <v>256</v>
      </c>
      <c r="C132" s="8">
        <v>360.86</v>
      </c>
      <c r="D132" s="27">
        <v>7.62</v>
      </c>
      <c r="E132" s="16">
        <v>7.7387879501795398</v>
      </c>
      <c r="F132" s="16">
        <v>7.5422089539999897</v>
      </c>
      <c r="G132" s="16">
        <v>7.3530087540000002</v>
      </c>
      <c r="H132" s="16">
        <v>6.8390000000000004</v>
      </c>
      <c r="I132" s="16">
        <v>7.1182999999999996</v>
      </c>
      <c r="J132" s="16">
        <v>7.27</v>
      </c>
      <c r="K132" s="16">
        <v>6.93</v>
      </c>
      <c r="L132" s="16">
        <v>6.34</v>
      </c>
      <c r="M132" s="39">
        <v>7.4327199999999998</v>
      </c>
      <c r="N132" s="16">
        <f t="shared" ref="N132:N195" si="90">AVERAGE(D132:M132)</f>
        <v>7.2184025658179518</v>
      </c>
      <c r="O132" s="16">
        <f t="shared" si="81"/>
        <v>7.3623300290885867</v>
      </c>
      <c r="P132" s="16">
        <f t="shared" ref="P132:P195" si="91">MEDIAN(D132:M132)</f>
        <v>7.3115043770000003</v>
      </c>
      <c r="Q132" s="114">
        <f>AVERAGE(7.321,7.24)</f>
        <v>7.2805</v>
      </c>
      <c r="R132" s="113" t="s">
        <v>2903</v>
      </c>
      <c r="S132" s="18">
        <v>146.34</v>
      </c>
      <c r="T132" s="16">
        <v>130.05000000000001</v>
      </c>
      <c r="U132" s="16">
        <v>156.43</v>
      </c>
      <c r="V132" s="16">
        <v>92.96</v>
      </c>
      <c r="W132" s="16">
        <v>96</v>
      </c>
      <c r="X132" s="16">
        <v>103</v>
      </c>
      <c r="Y132" s="16">
        <v>127</v>
      </c>
      <c r="Z132" s="16">
        <v>141</v>
      </c>
      <c r="AA132" s="39">
        <v>96.118200000000002</v>
      </c>
      <c r="AB132" s="16">
        <f t="shared" ref="AB132:AB195" si="92">AVERAGE(S132,T132,U132,V132,W132,X132,Y132,Z132,AA132)</f>
        <v>120.9886888888889</v>
      </c>
      <c r="AC132" s="114">
        <f t="shared" ref="AC132:AC195" si="93">GEOMEAN(S132,T132,U132,V132,W132,X132,Y132,Z132,AA132)</f>
        <v>118.79022936985506</v>
      </c>
      <c r="AD132" s="16">
        <f t="shared" ref="AD132:AD195" si="94">MEDIAN(S132,T132,U132,V132,W132,X132,Y132,Z132,AA132)</f>
        <v>127</v>
      </c>
      <c r="AE132" s="16">
        <v>151.75</v>
      </c>
      <c r="AF132" s="149" t="s">
        <v>2329</v>
      </c>
      <c r="AG132" s="19">
        <f t="shared" ref="AG132:AG195" si="95">IF(ISNUMBER(AE132),AE132,T132)</f>
        <v>151.75</v>
      </c>
      <c r="AH132" s="18">
        <v>5.0500000000000004E-7</v>
      </c>
      <c r="AI132" s="34">
        <v>2.85130791288492E-8</v>
      </c>
      <c r="AJ132" s="16">
        <v>3.0199517204020146E-6</v>
      </c>
      <c r="AK132" s="16">
        <v>1.0232929922807527E-6</v>
      </c>
      <c r="AL132" s="16">
        <v>2.818382931264453E-6</v>
      </c>
      <c r="AM132" s="16">
        <v>2.7542287033381663E-6</v>
      </c>
      <c r="AN132" s="94">
        <v>1.43E-5</v>
      </c>
      <c r="AO132" s="34">
        <v>3.5172599999999999E-6</v>
      </c>
      <c r="AP132" s="94">
        <f t="shared" ref="AP132:AP195" si="96">AVERAGE($AH132:$AM132,$AN132,$AO132)</f>
        <v>3.4958286783017797E-6</v>
      </c>
      <c r="AQ132" s="114">
        <f t="shared" ref="AQ132:AQ195" si="97">GEOMEAN($AH132:$AM132,$AN132,$AO132)</f>
        <v>1.4288429653756061E-6</v>
      </c>
      <c r="AR132" s="94">
        <f t="shared" ref="AR132:AR195" si="98">MEDIAN($AH132:$AM132,$AN132,$AO132)</f>
        <v>2.7863058173013097E-6</v>
      </c>
      <c r="AS132" s="114" t="s">
        <v>2891</v>
      </c>
      <c r="AT132" s="156"/>
      <c r="AU132" s="18">
        <v>8.5800000000000004E-4</v>
      </c>
      <c r="AV132" s="16">
        <v>1.6469E-3</v>
      </c>
      <c r="AW132" s="16">
        <v>3.4327955424138601E-4</v>
      </c>
      <c r="AX132" s="16">
        <v>2.2899999999999999E-3</v>
      </c>
      <c r="AY132" s="16">
        <v>2.2399999999999998E-3</v>
      </c>
      <c r="AZ132" s="16">
        <v>1.57E-3</v>
      </c>
      <c r="BA132" s="16">
        <v>8.4699999999999999E-4</v>
      </c>
      <c r="BB132" s="68">
        <v>-8.24</v>
      </c>
      <c r="BC132" s="16">
        <f t="shared" ref="BC132:BC195" si="99">1000*$C132*10^BB132</f>
        <v>2.0765325578748581E-3</v>
      </c>
      <c r="BD132" s="67">
        <v>-8.39</v>
      </c>
      <c r="BE132" s="16">
        <f t="shared" si="82"/>
        <v>1.4700724704839192E-3</v>
      </c>
      <c r="BF132" s="16">
        <v>1.6900000000000001E-3</v>
      </c>
      <c r="BG132" s="16">
        <v>2.2300000000000002E-3</v>
      </c>
      <c r="BH132" s="16">
        <v>1.73E-3</v>
      </c>
      <c r="BI132" s="68">
        <v>5.7100000000000002E-8</v>
      </c>
      <c r="BJ132" s="94">
        <f t="shared" si="83"/>
        <v>2.0605106000000002E-2</v>
      </c>
      <c r="BK132" s="68">
        <v>2.7937799999999998E-9</v>
      </c>
      <c r="BL132" s="16">
        <f t="shared" si="84"/>
        <v>1.0081634508E-3</v>
      </c>
      <c r="BM132" s="16">
        <f t="shared" si="85"/>
        <v>2.9003610023857263E-3</v>
      </c>
      <c r="BN132" s="114">
        <f t="shared" si="86"/>
        <v>1.6749676639239654E-3</v>
      </c>
      <c r="BO132" s="16">
        <f t="shared" si="87"/>
        <v>1.6684500000000001E-3</v>
      </c>
      <c r="BP132" s="114" t="s">
        <v>2891</v>
      </c>
      <c r="BQ132" s="98"/>
      <c r="BR132" s="18">
        <f t="shared" ref="BR132:BR195" si="100">LOG(AH132)</f>
        <v>-6.2967086218813382</v>
      </c>
      <c r="BS132" s="114">
        <f t="shared" ref="BS132:BS195" si="101">LOG(AI132)</f>
        <v>-7.5449558806750749</v>
      </c>
      <c r="BT132" s="114">
        <f t="shared" ref="BT132:BT195" si="102">LOG(AJ132)</f>
        <v>-5.5200000000000005</v>
      </c>
      <c r="BU132" s="114">
        <f t="shared" ref="BU132:BU195" si="103">LOG(AK132)</f>
        <v>-5.99</v>
      </c>
      <c r="BV132" s="114">
        <f t="shared" ref="BV132:BV195" si="104">LOG(AL132)</f>
        <v>-5.55</v>
      </c>
      <c r="BW132" s="114">
        <f t="shared" ref="BW132:BW195" si="105">LOG(AM132)</f>
        <v>-5.56</v>
      </c>
      <c r="BX132" s="114">
        <f t="shared" ref="BX132:BX195" si="106">IF(ISNUMBER(AN132),LOG(AN132),"N/A")</f>
        <v>-4.8446639625349386</v>
      </c>
      <c r="BY132" s="114">
        <f t="shared" ref="BY132:BY195" si="107">LOG(AO132)</f>
        <v>-5.4537955269370437</v>
      </c>
      <c r="BZ132" s="114">
        <f t="shared" ref="BZ132:BZ195" si="108">AVERAGE(BR132:BY132)</f>
        <v>-5.8450154990035488</v>
      </c>
      <c r="CA132" s="114">
        <f t="shared" ref="CA132:CA195" si="109">MEDIAN(BR132:BY132)</f>
        <v>-5.5549999999999997</v>
      </c>
      <c r="CB132" s="98" t="str">
        <f t="shared" ref="CB132:CB195" si="110">IF(ISNUMBER(AS132),LOG(AS132),AS132)</f>
        <v>---</v>
      </c>
      <c r="CC132" s="18">
        <f t="shared" ref="CC132:CC195" si="111">LOG(AU132)</f>
        <v>-3.0665127121512947</v>
      </c>
      <c r="CD132" s="114">
        <f t="shared" ref="CD132:CD195" si="112">LOG(AV132)</f>
        <v>-2.7833327704517909</v>
      </c>
      <c r="CE132" s="114">
        <f t="shared" ref="CE132:CE195" si="113">LOG(AW132)</f>
        <v>-3.4643520624191972</v>
      </c>
      <c r="CF132" s="114">
        <f t="shared" ref="CF132:CF195" si="114">LOG(AX132)</f>
        <v>-2.6401645176601121</v>
      </c>
      <c r="CG132" s="114">
        <f t="shared" ref="CG132:CG195" si="115">LOG(AY132)</f>
        <v>-2.6497519816658373</v>
      </c>
      <c r="CH132" s="114">
        <f t="shared" ref="CH132:CH195" si="116">IF(ISNUMBER(AZ132),LOG(AZ132),"N/A")</f>
        <v>-2.8041003475907664</v>
      </c>
      <c r="CI132" s="114">
        <f t="shared" ref="CI132:CI195" si="117">LOG(BA132)</f>
        <v>-3.0721165896692932</v>
      </c>
      <c r="CJ132" s="114">
        <f t="shared" ref="CJ132:CJ195" si="118">LOG(BC132)</f>
        <v>-2.6826612552140863</v>
      </c>
      <c r="CK132" s="114">
        <f t="shared" ref="CK132:CK195" si="119">LOG(BE132)</f>
        <v>-2.8326612552140853</v>
      </c>
      <c r="CL132" s="114">
        <f t="shared" ref="CL132:CL195" si="120">LOG(BF132)</f>
        <v>-2.7721132953863266</v>
      </c>
      <c r="CM132" s="114">
        <f t="shared" ref="CM132:CM195" si="121">LOG(BG132)</f>
        <v>-2.6516951369518393</v>
      </c>
      <c r="CN132" s="114">
        <f t="shared" ref="CN132:CN195" si="122">LOG(BH132)</f>
        <v>-2.7619538968712045</v>
      </c>
      <c r="CO132" s="114">
        <f t="shared" ref="CO132:CO195" si="123">IF(ISNUMBER(BJ132),LOG(BJ132),"N/A")</f>
        <v>-1.6860251469682368</v>
      </c>
      <c r="CP132" s="114">
        <f t="shared" ref="CP132:CP195" si="124">LOG(BL132)</f>
        <v>-2.9964690511982059</v>
      </c>
      <c r="CQ132" s="114">
        <f t="shared" si="88"/>
        <v>-2.7759935728151617</v>
      </c>
      <c r="CR132" s="114">
        <f t="shared" si="89"/>
        <v>-2.7777230329190585</v>
      </c>
      <c r="CS132" s="98" t="str">
        <f t="shared" ref="CS132:CS195" si="125">IF(ISNUMBER(BP132),LOG(BP132),BP132)</f>
        <v>---</v>
      </c>
    </row>
    <row r="133" spans="1:97" x14ac:dyDescent="0.25">
      <c r="A133" s="15" t="s">
        <v>2459</v>
      </c>
      <c r="B133" s="8" t="s">
        <v>258</v>
      </c>
      <c r="C133" s="8">
        <v>360.86</v>
      </c>
      <c r="D133" s="27">
        <v>7.62</v>
      </c>
      <c r="E133" s="16">
        <v>7.7631993546874902</v>
      </c>
      <c r="F133" s="16">
        <v>7.5422089539999897</v>
      </c>
      <c r="G133" s="16">
        <v>7.3530087540000002</v>
      </c>
      <c r="H133" s="16">
        <v>6.8390000000000004</v>
      </c>
      <c r="I133" s="16">
        <v>6.8647999999999998</v>
      </c>
      <c r="J133" s="16">
        <v>7.27</v>
      </c>
      <c r="K133" s="16">
        <v>6.95</v>
      </c>
      <c r="L133" s="16">
        <v>6.2</v>
      </c>
      <c r="M133" s="39">
        <v>7.4383699999999999</v>
      </c>
      <c r="N133" s="16">
        <f t="shared" si="90"/>
        <v>7.1840587062687487</v>
      </c>
      <c r="O133" s="16">
        <f t="shared" ref="O133:O196" si="126">LOG10(AVERAGE(10^D133,10^E133,10^F133,10^G133,10^H133,10^I133,10^J133,10^K133,10^L133,10^M133))</f>
        <v>7.3576193077900056</v>
      </c>
      <c r="P133" s="16">
        <f t="shared" si="91"/>
        <v>7.3115043770000003</v>
      </c>
      <c r="Q133" s="16" t="s">
        <v>2891</v>
      </c>
      <c r="R133" s="114"/>
      <c r="S133" s="18">
        <v>146.34</v>
      </c>
      <c r="T133" s="16">
        <v>87.76</v>
      </c>
      <c r="U133" s="16">
        <v>156.43</v>
      </c>
      <c r="V133" s="16">
        <v>94.2</v>
      </c>
      <c r="W133" s="16">
        <v>96</v>
      </c>
      <c r="X133" s="16">
        <v>104</v>
      </c>
      <c r="Y133" s="16">
        <v>127</v>
      </c>
      <c r="Z133" s="16">
        <v>129</v>
      </c>
      <c r="AA133" s="39">
        <v>97.304100000000005</v>
      </c>
      <c r="AB133" s="16">
        <f t="shared" si="92"/>
        <v>115.33712222222223</v>
      </c>
      <c r="AC133" s="114">
        <f t="shared" si="93"/>
        <v>113.03336056004694</v>
      </c>
      <c r="AD133" s="16">
        <f t="shared" si="94"/>
        <v>104</v>
      </c>
      <c r="AE133" s="16">
        <v>85</v>
      </c>
      <c r="AF133" s="149" t="s">
        <v>2947</v>
      </c>
      <c r="AG133" s="19">
        <f t="shared" si="95"/>
        <v>85</v>
      </c>
      <c r="AH133" s="18">
        <v>2.6299999999999998E-6</v>
      </c>
      <c r="AI133" s="34">
        <v>4.71121373896668E-8</v>
      </c>
      <c r="AJ133" s="16">
        <v>4.0738027780411272E-6</v>
      </c>
      <c r="AK133" s="16">
        <v>1.0232929922807527E-6</v>
      </c>
      <c r="AL133" s="16">
        <v>2.951209226666379E-6</v>
      </c>
      <c r="AM133" s="16">
        <v>3.5481338923357504E-6</v>
      </c>
      <c r="AN133" s="94"/>
      <c r="AO133" s="34">
        <v>2.0430300000000002E-6</v>
      </c>
      <c r="AP133" s="94">
        <f t="shared" si="96"/>
        <v>2.330940146673382E-6</v>
      </c>
      <c r="AQ133" s="114">
        <f t="shared" si="97"/>
        <v>1.4094572244589043E-6</v>
      </c>
      <c r="AR133" s="94">
        <f t="shared" si="98"/>
        <v>2.6299999999999998E-6</v>
      </c>
      <c r="AS133" s="114" t="s">
        <v>2891</v>
      </c>
      <c r="AT133" s="156"/>
      <c r="AU133" s="18">
        <v>3.4510000000000001E-3</v>
      </c>
      <c r="AV133" s="16">
        <v>1.6469E-3</v>
      </c>
      <c r="AW133" s="16">
        <v>5.5791668365837296E-4</v>
      </c>
      <c r="AX133" s="16">
        <v>3.8600000000000001E-3</v>
      </c>
      <c r="AY133" s="16">
        <v>2.2399999999999998E-3</v>
      </c>
      <c r="AZ133" s="16">
        <v>5.4599999999999996E-3</v>
      </c>
      <c r="BA133" s="16">
        <v>2.3900000000000002E-3</v>
      </c>
      <c r="BB133" s="68">
        <v>-8.24</v>
      </c>
      <c r="BC133" s="16">
        <f t="shared" si="99"/>
        <v>2.0765325578748581E-3</v>
      </c>
      <c r="BD133" s="67">
        <v>-8.07</v>
      </c>
      <c r="BE133" s="16">
        <f t="shared" ref="BE133:BE196" si="127">1000*$C133*10^BD133</f>
        <v>3.0714167246570921E-3</v>
      </c>
      <c r="BF133" s="16">
        <v>1.73E-3</v>
      </c>
      <c r="BG133" s="16">
        <v>1.98E-3</v>
      </c>
      <c r="BH133" s="16">
        <v>1.73E-3</v>
      </c>
      <c r="BI133" s="68">
        <v>9.5200000000000005E-8</v>
      </c>
      <c r="BJ133" s="94">
        <f t="shared" ref="BJ133:BJ196" si="128">IF(ISNUMBER(BI133),1000*$C133*BI133,"")</f>
        <v>3.4353872000000001E-2</v>
      </c>
      <c r="BK133" s="68">
        <v>3.3621299999999998E-9</v>
      </c>
      <c r="BL133" s="16">
        <f t="shared" ref="BL133:BL196" si="129">1000*$C133*BK133</f>
        <v>1.2132582318E-3</v>
      </c>
      <c r="BM133" s="16">
        <f t="shared" ref="BM133:BM196" si="130">AVERAGE($AU133,$AV133,$AW133,$AX133,$AY133,$AZ133,$BA133,$BC133,$BE133,$BF133,$BG133,$BH133,$BJ133,$BL133)</f>
        <v>4.6972068712850231E-3</v>
      </c>
      <c r="BN133" s="114">
        <f t="shared" ref="BN133:BN196" si="131">GEOMEAN($AU133,$AV133,$AW133,$AX133,$AY133,$AZ133,$BA133,$BC133,$BE133,$BF133,$BG133,$BH133,$BJ133,$BL133)</f>
        <v>2.5750381004642458E-3</v>
      </c>
      <c r="BO133" s="16">
        <f t="shared" ref="BO133:BO196" si="132">MEDIAN($AU133,$AV133,$AW133,$AX133,$AY133,$AZ133,$BA133,$BC133,$BE133,$BF133,$BG133,$BH133,$BJ133,$BL133)</f>
        <v>2.158266278937429E-3</v>
      </c>
      <c r="BP133" s="114" t="s">
        <v>2891</v>
      </c>
      <c r="BQ133" s="98"/>
      <c r="BR133" s="18">
        <f t="shared" si="100"/>
        <v>-5.580044251510242</v>
      </c>
      <c r="BS133" s="114">
        <f t="shared" si="101"/>
        <v>-7.3268671921854338</v>
      </c>
      <c r="BT133" s="114">
        <f t="shared" si="102"/>
        <v>-5.39</v>
      </c>
      <c r="BU133" s="114">
        <f t="shared" si="103"/>
        <v>-5.99</v>
      </c>
      <c r="BV133" s="114">
        <f t="shared" si="104"/>
        <v>-5.5300000000000011</v>
      </c>
      <c r="BW133" s="114">
        <f t="shared" si="105"/>
        <v>-5.45</v>
      </c>
      <c r="BX133" s="114" t="str">
        <f t="shared" si="106"/>
        <v>N/A</v>
      </c>
      <c r="BY133" s="114">
        <f t="shared" si="107"/>
        <v>-5.6897252561092078</v>
      </c>
      <c r="BZ133" s="114">
        <f t="shared" si="108"/>
        <v>-5.8509480999721273</v>
      </c>
      <c r="CA133" s="114">
        <f t="shared" si="109"/>
        <v>-5.580044251510242</v>
      </c>
      <c r="CB133" s="98" t="str">
        <f t="shared" si="110"/>
        <v>---</v>
      </c>
      <c r="CC133" s="18">
        <f t="shared" si="111"/>
        <v>-2.4620550407085133</v>
      </c>
      <c r="CD133" s="114">
        <f t="shared" si="112"/>
        <v>-2.7833327704517909</v>
      </c>
      <c r="CE133" s="114">
        <f t="shared" si="113"/>
        <v>-3.253430651472883</v>
      </c>
      <c r="CF133" s="114">
        <f t="shared" si="114"/>
        <v>-2.4134126953282449</v>
      </c>
      <c r="CG133" s="114">
        <f t="shared" si="115"/>
        <v>-2.6497519816658373</v>
      </c>
      <c r="CH133" s="114">
        <f t="shared" si="116"/>
        <v>-2.2628073572952627</v>
      </c>
      <c r="CI133" s="114">
        <f t="shared" si="117"/>
        <v>-2.6216020990518625</v>
      </c>
      <c r="CJ133" s="114">
        <f t="shared" si="118"/>
        <v>-2.6826612552140863</v>
      </c>
      <c r="CK133" s="114">
        <f t="shared" si="119"/>
        <v>-2.5126612552140855</v>
      </c>
      <c r="CL133" s="114">
        <f t="shared" si="120"/>
        <v>-2.7619538968712045</v>
      </c>
      <c r="CM133" s="114">
        <f t="shared" si="121"/>
        <v>-2.7033348097384691</v>
      </c>
      <c r="CN133" s="114">
        <f t="shared" si="122"/>
        <v>-2.7619538968712045</v>
      </c>
      <c r="CO133" s="114">
        <f t="shared" si="123"/>
        <v>-1.4640243068296106</v>
      </c>
      <c r="CP133" s="114">
        <f t="shared" si="124"/>
        <v>-2.9160467533708569</v>
      </c>
      <c r="CQ133" s="114">
        <f t="shared" si="88"/>
        <v>-2.5892163407202795</v>
      </c>
      <c r="CR133" s="114">
        <f t="shared" si="89"/>
        <v>-2.6662066184399618</v>
      </c>
      <c r="CS133" s="98" t="str">
        <f t="shared" si="125"/>
        <v>---</v>
      </c>
    </row>
    <row r="134" spans="1:97" x14ac:dyDescent="0.25">
      <c r="A134" s="15" t="s">
        <v>2460</v>
      </c>
      <c r="B134" s="8" t="s">
        <v>260</v>
      </c>
      <c r="C134" s="8">
        <v>360.86</v>
      </c>
      <c r="D134" s="27">
        <v>7.62</v>
      </c>
      <c r="E134" s="16">
        <v>7.7218205145827996</v>
      </c>
      <c r="F134" s="16">
        <v>7.5422089539999897</v>
      </c>
      <c r="G134" s="16">
        <v>7.3530087540000002</v>
      </c>
      <c r="H134" s="16">
        <v>6.8390000000000004</v>
      </c>
      <c r="I134" s="16">
        <v>6.8689</v>
      </c>
      <c r="J134" s="16">
        <v>7.27</v>
      </c>
      <c r="K134" s="16">
        <v>7.16</v>
      </c>
      <c r="L134" s="16">
        <v>6.2</v>
      </c>
      <c r="M134" s="39">
        <v>7.2827299999999999</v>
      </c>
      <c r="N134" s="16">
        <f t="shared" si="90"/>
        <v>7.1857668222582785</v>
      </c>
      <c r="O134" s="16">
        <f t="shared" si="126"/>
        <v>7.3422512080427902</v>
      </c>
      <c r="P134" s="16">
        <f t="shared" si="91"/>
        <v>7.2763650000000002</v>
      </c>
      <c r="Q134" s="16" t="s">
        <v>2891</v>
      </c>
      <c r="R134" s="114"/>
      <c r="S134" s="18">
        <v>146.34</v>
      </c>
      <c r="T134" s="16">
        <v>87.08</v>
      </c>
      <c r="U134" s="16">
        <v>156.43</v>
      </c>
      <c r="V134" s="16">
        <v>110.66</v>
      </c>
      <c r="W134" s="16">
        <v>96</v>
      </c>
      <c r="X134" s="16">
        <v>103</v>
      </c>
      <c r="Y134" s="16">
        <v>123</v>
      </c>
      <c r="Z134" s="16"/>
      <c r="AA134" s="39">
        <v>96.664199999999994</v>
      </c>
      <c r="AB134" s="16">
        <f t="shared" si="92"/>
        <v>114.89677499999999</v>
      </c>
      <c r="AC134" s="114">
        <f t="shared" si="93"/>
        <v>112.6507082560837</v>
      </c>
      <c r="AD134" s="16">
        <f t="shared" si="94"/>
        <v>106.83</v>
      </c>
      <c r="AE134" s="16" t="s">
        <v>2891</v>
      </c>
      <c r="AF134" s="40"/>
      <c r="AG134" s="19">
        <f t="shared" si="95"/>
        <v>87.08</v>
      </c>
      <c r="AH134" s="18">
        <v>2.5100000000000001E-6</v>
      </c>
      <c r="AI134" s="34">
        <v>6.1013766718839505E-8</v>
      </c>
      <c r="AJ134" s="16">
        <v>4.2657951880159181E-6</v>
      </c>
      <c r="AK134" s="16">
        <v>1.0232929922807527E-6</v>
      </c>
      <c r="AL134" s="16">
        <v>2.7542287033381663E-6</v>
      </c>
      <c r="AM134" s="16">
        <v>3.7153522909717272E-6</v>
      </c>
      <c r="AN134" s="94"/>
      <c r="AO134" s="34">
        <v>4.5943500000000003E-6</v>
      </c>
      <c r="AP134" s="94">
        <f t="shared" si="96"/>
        <v>2.7034332773322005E-6</v>
      </c>
      <c r="AQ134" s="114">
        <f t="shared" si="97"/>
        <v>1.6364534733787256E-6</v>
      </c>
      <c r="AR134" s="94">
        <f t="shared" si="98"/>
        <v>2.7542287033381663E-6</v>
      </c>
      <c r="AS134" s="114" t="s">
        <v>2891</v>
      </c>
      <c r="AT134" s="156"/>
      <c r="AU134" s="18">
        <v>2.8289999999999999E-3</v>
      </c>
      <c r="AV134" s="16">
        <v>1.6469E-3</v>
      </c>
      <c r="AW134" s="16">
        <v>7.2600961328737402E-4</v>
      </c>
      <c r="AX134" s="16">
        <v>4.4900000000000001E-3</v>
      </c>
      <c r="AY134" s="16">
        <v>2.2399999999999998E-3</v>
      </c>
      <c r="AZ134" s="16">
        <v>1.6299999999999999E-3</v>
      </c>
      <c r="BA134" s="16">
        <v>2.2399999999999998E-3</v>
      </c>
      <c r="BB134" s="68">
        <v>-8.24</v>
      </c>
      <c r="BC134" s="16">
        <f t="shared" si="99"/>
        <v>2.0765325578748581E-3</v>
      </c>
      <c r="BD134" s="67">
        <v>-8.0399999999999991</v>
      </c>
      <c r="BE134" s="16">
        <f t="shared" si="127"/>
        <v>3.2910823148997316E-3</v>
      </c>
      <c r="BF134" s="16">
        <v>2.1700000000000001E-3</v>
      </c>
      <c r="BG134" s="16">
        <v>3.0000000000000001E-3</v>
      </c>
      <c r="BH134" s="16">
        <v>2.1700000000000001E-3</v>
      </c>
      <c r="BI134" s="68"/>
      <c r="BJ134" s="94" t="str">
        <f t="shared" si="128"/>
        <v/>
      </c>
      <c r="BK134" s="68">
        <v>3.34578E-9</v>
      </c>
      <c r="BL134" s="16">
        <f t="shared" si="129"/>
        <v>1.2073581708E-3</v>
      </c>
      <c r="BM134" s="16">
        <f t="shared" si="130"/>
        <v>2.2859140505278432E-3</v>
      </c>
      <c r="BN134" s="114">
        <f t="shared" si="131"/>
        <v>2.0895651330472601E-3</v>
      </c>
      <c r="BO134" s="16">
        <f t="shared" si="132"/>
        <v>2.1700000000000001E-3</v>
      </c>
      <c r="BP134" s="114" t="s">
        <v>2891</v>
      </c>
      <c r="BQ134" s="98"/>
      <c r="BR134" s="18">
        <f t="shared" si="100"/>
        <v>-5.6003262785189616</v>
      </c>
      <c r="BS134" s="114">
        <f t="shared" si="101"/>
        <v>-7.2145721627684658</v>
      </c>
      <c r="BT134" s="114">
        <f t="shared" si="102"/>
        <v>-5.370000000000001</v>
      </c>
      <c r="BU134" s="114">
        <f t="shared" si="103"/>
        <v>-5.99</v>
      </c>
      <c r="BV134" s="114">
        <f t="shared" si="104"/>
        <v>-5.56</v>
      </c>
      <c r="BW134" s="114">
        <f t="shared" si="105"/>
        <v>-5.43</v>
      </c>
      <c r="BX134" s="114" t="str">
        <f t="shared" si="106"/>
        <v>N/A</v>
      </c>
      <c r="BY134" s="114">
        <f t="shared" si="107"/>
        <v>-5.337775923098615</v>
      </c>
      <c r="BZ134" s="114">
        <f t="shared" si="108"/>
        <v>-5.7860963377694361</v>
      </c>
      <c r="CA134" s="114">
        <f t="shared" si="109"/>
        <v>-5.56</v>
      </c>
      <c r="CB134" s="98" t="str">
        <f t="shared" si="110"/>
        <v>---</v>
      </c>
      <c r="CC134" s="18">
        <f t="shared" si="111"/>
        <v>-2.5483670525430093</v>
      </c>
      <c r="CD134" s="114">
        <f t="shared" si="112"/>
        <v>-2.7833327704517909</v>
      </c>
      <c r="CE134" s="114">
        <f t="shared" si="113"/>
        <v>-3.1390576286524983</v>
      </c>
      <c r="CF134" s="114">
        <f t="shared" si="114"/>
        <v>-2.3477536589966768</v>
      </c>
      <c r="CG134" s="114">
        <f t="shared" si="115"/>
        <v>-2.6497519816658373</v>
      </c>
      <c r="CH134" s="114">
        <f t="shared" si="116"/>
        <v>-2.7878123955960423</v>
      </c>
      <c r="CI134" s="114">
        <f t="shared" si="117"/>
        <v>-2.6497519816658373</v>
      </c>
      <c r="CJ134" s="114">
        <f t="shared" si="118"/>
        <v>-2.6826612552140863</v>
      </c>
      <c r="CK134" s="114">
        <f t="shared" si="119"/>
        <v>-2.4826612552140856</v>
      </c>
      <c r="CL134" s="114">
        <f t="shared" si="120"/>
        <v>-2.6635402661514704</v>
      </c>
      <c r="CM134" s="114">
        <f t="shared" si="121"/>
        <v>-2.5228787452803374</v>
      </c>
      <c r="CN134" s="114">
        <f t="shared" si="122"/>
        <v>-2.6635402661514704</v>
      </c>
      <c r="CO134" s="114" t="str">
        <f t="shared" si="123"/>
        <v>N/A</v>
      </c>
      <c r="CP134" s="114">
        <f t="shared" si="124"/>
        <v>-2.9181638744535783</v>
      </c>
      <c r="CQ134" s="114">
        <f t="shared" ref="CQ134:CQ197" si="133">AVERAGE(CC134:CP134)</f>
        <v>-2.6799440870797477</v>
      </c>
      <c r="CR134" s="114">
        <f t="shared" ref="CR134:CR197" si="134">MEDIAN(CC134:CP134)</f>
        <v>-2.6635402661514704</v>
      </c>
      <c r="CS134" s="98" t="str">
        <f t="shared" si="125"/>
        <v>---</v>
      </c>
    </row>
    <row r="135" spans="1:97" x14ac:dyDescent="0.25">
      <c r="A135" s="15" t="s">
        <v>2461</v>
      </c>
      <c r="B135" s="8" t="s">
        <v>262</v>
      </c>
      <c r="C135" s="8">
        <v>360.86</v>
      </c>
      <c r="D135" s="27">
        <v>7.62</v>
      </c>
      <c r="E135" s="16">
        <v>7.7585197687704701</v>
      </c>
      <c r="F135" s="16">
        <v>7.5422089539999897</v>
      </c>
      <c r="G135" s="16">
        <v>7.3530087540000002</v>
      </c>
      <c r="H135" s="16">
        <v>6.8390000000000004</v>
      </c>
      <c r="I135" s="16">
        <v>6.8018000000000001</v>
      </c>
      <c r="J135" s="16">
        <v>7.28</v>
      </c>
      <c r="K135" s="16">
        <v>6.94</v>
      </c>
      <c r="L135" s="16">
        <v>6.22</v>
      </c>
      <c r="M135" s="39">
        <v>7.2987200000000003</v>
      </c>
      <c r="N135" s="16">
        <f t="shared" si="90"/>
        <v>7.1653257476770467</v>
      </c>
      <c r="O135" s="16">
        <f t="shared" si="126"/>
        <v>7.3404131520181908</v>
      </c>
      <c r="P135" s="16">
        <f t="shared" si="91"/>
        <v>7.2893600000000003</v>
      </c>
      <c r="Q135" s="16" t="s">
        <v>2891</v>
      </c>
      <c r="R135" s="114"/>
      <c r="S135" s="18">
        <v>146.34</v>
      </c>
      <c r="T135" s="16">
        <v>83.29</v>
      </c>
      <c r="U135" s="16">
        <v>156.43</v>
      </c>
      <c r="V135" s="16">
        <v>101.91</v>
      </c>
      <c r="W135" s="16">
        <v>96</v>
      </c>
      <c r="X135" s="16">
        <v>110</v>
      </c>
      <c r="Y135" s="16">
        <v>127</v>
      </c>
      <c r="Z135" s="16"/>
      <c r="AA135" s="39">
        <v>92.400899999999993</v>
      </c>
      <c r="AB135" s="16">
        <f t="shared" si="92"/>
        <v>114.1713625</v>
      </c>
      <c r="AC135" s="114">
        <f t="shared" si="93"/>
        <v>111.61037697813317</v>
      </c>
      <c r="AD135" s="16">
        <f t="shared" si="94"/>
        <v>105.955</v>
      </c>
      <c r="AE135" s="16" t="s">
        <v>2891</v>
      </c>
      <c r="AF135" s="40"/>
      <c r="AG135" s="19">
        <f t="shared" si="95"/>
        <v>83.29</v>
      </c>
      <c r="AH135" s="18">
        <v>2.74E-6</v>
      </c>
      <c r="AI135" s="34">
        <v>6.1070687859423101E-8</v>
      </c>
      <c r="AJ135" s="16">
        <v>6.1659500186148109E-6</v>
      </c>
      <c r="AK135" s="16">
        <v>1.0232929922807527E-6</v>
      </c>
      <c r="AL135" s="16">
        <v>4.8977881936844583E-6</v>
      </c>
      <c r="AM135" s="16">
        <v>3.5481338923357504E-6</v>
      </c>
      <c r="AN135" s="94"/>
      <c r="AO135" s="34">
        <v>1.9529E-6</v>
      </c>
      <c r="AP135" s="94">
        <f t="shared" si="96"/>
        <v>2.9127336835393135E-6</v>
      </c>
      <c r="AQ135" s="114">
        <f t="shared" si="97"/>
        <v>1.6673916630451323E-6</v>
      </c>
      <c r="AR135" s="94">
        <f t="shared" si="98"/>
        <v>2.74E-6</v>
      </c>
      <c r="AS135" s="114" t="s">
        <v>2891</v>
      </c>
      <c r="AT135" s="156"/>
      <c r="AU135" s="18">
        <v>4.1780000000000003E-3</v>
      </c>
      <c r="AV135" s="16">
        <v>1.6469E-3</v>
      </c>
      <c r="AW135" s="16">
        <v>5.8453397870309105E-4</v>
      </c>
      <c r="AX135" s="16">
        <v>4.5799999999999999E-3</v>
      </c>
      <c r="AY135" s="16">
        <v>2.2399999999999998E-3</v>
      </c>
      <c r="AZ135" s="16">
        <v>5.47E-3</v>
      </c>
      <c r="BA135" s="16">
        <v>3.5300000000000002E-3</v>
      </c>
      <c r="BB135" s="68">
        <v>-8.24</v>
      </c>
      <c r="BC135" s="16">
        <f t="shared" si="99"/>
        <v>2.0765325578748581E-3</v>
      </c>
      <c r="BD135" s="67">
        <v>-7.97</v>
      </c>
      <c r="BE135" s="16">
        <f t="shared" si="127"/>
        <v>3.8666845648804189E-3</v>
      </c>
      <c r="BF135" s="16">
        <v>1.73E-3</v>
      </c>
      <c r="BG135" s="16">
        <v>2.0300000000000001E-3</v>
      </c>
      <c r="BH135" s="16">
        <v>1.6900000000000001E-3</v>
      </c>
      <c r="BI135" s="68">
        <v>9.5200000000000005E-8</v>
      </c>
      <c r="BJ135" s="94">
        <f t="shared" si="128"/>
        <v>3.4353872000000001E-2</v>
      </c>
      <c r="BK135" s="68">
        <v>2.8541500000000001E-9</v>
      </c>
      <c r="BL135" s="16">
        <f t="shared" si="129"/>
        <v>1.029948569E-3</v>
      </c>
      <c r="BM135" s="16">
        <f t="shared" si="130"/>
        <v>4.9290336907470257E-3</v>
      </c>
      <c r="BN135" s="114">
        <f t="shared" si="131"/>
        <v>2.7398696043928025E-3</v>
      </c>
      <c r="BO135" s="16">
        <f t="shared" si="132"/>
        <v>2.158266278937429E-3</v>
      </c>
      <c r="BP135" s="114" t="s">
        <v>2891</v>
      </c>
      <c r="BQ135" s="98"/>
      <c r="BR135" s="18">
        <f t="shared" si="100"/>
        <v>-5.5622494371796121</v>
      </c>
      <c r="BS135" s="114">
        <f t="shared" si="101"/>
        <v>-7.21416718837372</v>
      </c>
      <c r="BT135" s="114">
        <f t="shared" si="102"/>
        <v>-5.2100000000000009</v>
      </c>
      <c r="BU135" s="114">
        <f t="shared" si="103"/>
        <v>-5.99</v>
      </c>
      <c r="BV135" s="114">
        <f t="shared" si="104"/>
        <v>-5.3100000000000005</v>
      </c>
      <c r="BW135" s="114">
        <f t="shared" si="105"/>
        <v>-5.45</v>
      </c>
      <c r="BX135" s="114" t="str">
        <f t="shared" si="106"/>
        <v>N/A</v>
      </c>
      <c r="BY135" s="114">
        <f t="shared" si="107"/>
        <v>-5.7093199945821373</v>
      </c>
      <c r="BZ135" s="114">
        <f t="shared" si="108"/>
        <v>-5.7779623743050683</v>
      </c>
      <c r="CA135" s="114">
        <f t="shared" si="109"/>
        <v>-5.5622494371796121</v>
      </c>
      <c r="CB135" s="98" t="str">
        <f t="shared" si="110"/>
        <v>---</v>
      </c>
      <c r="CC135" s="18">
        <f t="shared" si="111"/>
        <v>-2.3790315643557101</v>
      </c>
      <c r="CD135" s="114">
        <f t="shared" si="112"/>
        <v>-2.7833327704517909</v>
      </c>
      <c r="CE135" s="114">
        <f t="shared" si="113"/>
        <v>-3.2331902384211415</v>
      </c>
      <c r="CF135" s="114">
        <f t="shared" si="114"/>
        <v>-2.3391345219961308</v>
      </c>
      <c r="CG135" s="114">
        <f t="shared" si="115"/>
        <v>-2.6497519816658373</v>
      </c>
      <c r="CH135" s="114">
        <f t="shared" si="116"/>
        <v>-2.2620126736665691</v>
      </c>
      <c r="CI135" s="114">
        <f t="shared" si="117"/>
        <v>-2.4522252946121772</v>
      </c>
      <c r="CJ135" s="114">
        <f t="shared" si="118"/>
        <v>-2.6826612552140863</v>
      </c>
      <c r="CK135" s="114">
        <f t="shared" si="119"/>
        <v>-2.4126612552140858</v>
      </c>
      <c r="CL135" s="114">
        <f t="shared" si="120"/>
        <v>-2.7619538968712045</v>
      </c>
      <c r="CM135" s="114">
        <f t="shared" si="121"/>
        <v>-2.692503962086787</v>
      </c>
      <c r="CN135" s="114">
        <f t="shared" si="122"/>
        <v>-2.7721132953863266</v>
      </c>
      <c r="CO135" s="114">
        <f t="shared" si="123"/>
        <v>-1.4640243068296106</v>
      </c>
      <c r="CP135" s="114">
        <f t="shared" si="124"/>
        <v>-2.9871844614668417</v>
      </c>
      <c r="CQ135" s="114">
        <f t="shared" si="133"/>
        <v>-2.5622701055884494</v>
      </c>
      <c r="CR135" s="114">
        <f t="shared" si="134"/>
        <v>-2.6662066184399618</v>
      </c>
      <c r="CS135" s="98" t="str">
        <f t="shared" si="125"/>
        <v>---</v>
      </c>
    </row>
    <row r="136" spans="1:97" x14ac:dyDescent="0.25">
      <c r="A136" s="15" t="s">
        <v>2462</v>
      </c>
      <c r="B136" s="8" t="s">
        <v>264</v>
      </c>
      <c r="C136" s="8">
        <v>360.86</v>
      </c>
      <c r="D136" s="27">
        <v>7.62</v>
      </c>
      <c r="E136" s="16">
        <v>7.70291364098399</v>
      </c>
      <c r="F136" s="16">
        <v>7.5422089539999897</v>
      </c>
      <c r="G136" s="16">
        <v>7.3530087540000002</v>
      </c>
      <c r="H136" s="16">
        <v>6.8390000000000004</v>
      </c>
      <c r="I136" s="16">
        <v>6.8441999999999998</v>
      </c>
      <c r="J136" s="16">
        <v>7.28</v>
      </c>
      <c r="K136" s="16">
        <v>6.94</v>
      </c>
      <c r="L136" s="16">
        <v>6.33</v>
      </c>
      <c r="M136" s="39">
        <v>7.2408799999999998</v>
      </c>
      <c r="N136" s="16">
        <f t="shared" si="90"/>
        <v>7.1692211348983985</v>
      </c>
      <c r="O136" s="16">
        <f t="shared" si="126"/>
        <v>7.3237465136593221</v>
      </c>
      <c r="P136" s="16">
        <f t="shared" si="91"/>
        <v>7.26044</v>
      </c>
      <c r="Q136" s="16" t="s">
        <v>2891</v>
      </c>
      <c r="R136" s="114"/>
      <c r="S136" s="18">
        <v>146.34</v>
      </c>
      <c r="T136" s="16">
        <v>86</v>
      </c>
      <c r="U136" s="16">
        <v>156.43</v>
      </c>
      <c r="V136" s="16">
        <v>102.2</v>
      </c>
      <c r="W136" s="16">
        <v>96</v>
      </c>
      <c r="X136" s="16">
        <v>110</v>
      </c>
      <c r="Y136" s="16">
        <v>127</v>
      </c>
      <c r="Z136" s="16"/>
      <c r="AA136" s="39">
        <v>95.458100000000002</v>
      </c>
      <c r="AB136" s="16">
        <f t="shared" si="92"/>
        <v>114.92851250000001</v>
      </c>
      <c r="AC136" s="114">
        <f t="shared" si="93"/>
        <v>112.55482278225853</v>
      </c>
      <c r="AD136" s="16">
        <f t="shared" si="94"/>
        <v>106.1</v>
      </c>
      <c r="AE136" s="16" t="s">
        <v>2891</v>
      </c>
      <c r="AF136" s="40"/>
      <c r="AG136" s="19">
        <f t="shared" si="95"/>
        <v>86</v>
      </c>
      <c r="AH136" s="18">
        <v>2.57E-6</v>
      </c>
      <c r="AI136" s="34">
        <v>4.35357100262395E-8</v>
      </c>
      <c r="AJ136" s="16">
        <v>6.3095734448019212E-6</v>
      </c>
      <c r="AK136" s="16">
        <v>1.0232929922807527E-6</v>
      </c>
      <c r="AL136" s="16">
        <v>3.8018939632056064E-6</v>
      </c>
      <c r="AM136" s="16">
        <v>1.7378008287493753E-6</v>
      </c>
      <c r="AN136" s="94"/>
      <c r="AO136" s="34">
        <v>3.1892899999999998E-6</v>
      </c>
      <c r="AP136" s="94">
        <f t="shared" si="96"/>
        <v>2.6679124198662705E-6</v>
      </c>
      <c r="AQ136" s="114">
        <f t="shared" si="97"/>
        <v>1.4754506256759702E-6</v>
      </c>
      <c r="AR136" s="94">
        <f t="shared" si="98"/>
        <v>2.57E-6</v>
      </c>
      <c r="AS136" s="114" t="s">
        <v>2891</v>
      </c>
      <c r="AT136" s="156"/>
      <c r="AU136" s="18">
        <v>6.2750000000000002E-3</v>
      </c>
      <c r="AV136" s="16">
        <v>1.6469E-3</v>
      </c>
      <c r="AW136" s="16">
        <v>6.4913042834526002E-4</v>
      </c>
      <c r="AX136" s="16">
        <v>6.8999999999999999E-3</v>
      </c>
      <c r="AY136" s="16">
        <v>2.2399999999999998E-3</v>
      </c>
      <c r="AZ136" s="16">
        <v>5.1000000000000004E-3</v>
      </c>
      <c r="BA136" s="16">
        <v>3.5300000000000002E-3</v>
      </c>
      <c r="BB136" s="68">
        <v>-8.24</v>
      </c>
      <c r="BC136" s="16">
        <f t="shared" si="99"/>
        <v>2.0765325578748581E-3</v>
      </c>
      <c r="BD136" s="67">
        <v>-8.0399999999999991</v>
      </c>
      <c r="BE136" s="16">
        <f t="shared" si="127"/>
        <v>3.2910823148997316E-3</v>
      </c>
      <c r="BF136" s="16">
        <v>1.7700000000000001E-3</v>
      </c>
      <c r="BG136" s="16">
        <v>2.0300000000000001E-3</v>
      </c>
      <c r="BH136" s="16">
        <v>1.6900000000000001E-3</v>
      </c>
      <c r="BI136" s="68">
        <v>5.7100000000000002E-8</v>
      </c>
      <c r="BJ136" s="94">
        <f t="shared" si="128"/>
        <v>2.0605106000000002E-2</v>
      </c>
      <c r="BK136" s="68">
        <v>9.9403099999999996E-9</v>
      </c>
      <c r="BL136" s="16">
        <f t="shared" si="129"/>
        <v>3.5870602665999999E-3</v>
      </c>
      <c r="BM136" s="16">
        <f t="shared" si="130"/>
        <v>4.3850579691228466E-3</v>
      </c>
      <c r="BN136" s="114">
        <f t="shared" si="131"/>
        <v>3.0387861529129444E-3</v>
      </c>
      <c r="BO136" s="16">
        <f t="shared" si="132"/>
        <v>2.7655411574498655E-3</v>
      </c>
      <c r="BP136" s="114" t="s">
        <v>2891</v>
      </c>
      <c r="BQ136" s="98"/>
      <c r="BR136" s="18">
        <f t="shared" si="100"/>
        <v>-5.5900668766687058</v>
      </c>
      <c r="BS136" s="114">
        <f t="shared" si="101"/>
        <v>-7.3611543682146179</v>
      </c>
      <c r="BT136" s="114">
        <f t="shared" si="102"/>
        <v>-5.2000000000000011</v>
      </c>
      <c r="BU136" s="114">
        <f t="shared" si="103"/>
        <v>-5.99</v>
      </c>
      <c r="BV136" s="114">
        <f t="shared" si="104"/>
        <v>-5.4200000000000008</v>
      </c>
      <c r="BW136" s="114">
        <f t="shared" si="105"/>
        <v>-5.76</v>
      </c>
      <c r="BX136" s="114" t="str">
        <f t="shared" si="106"/>
        <v>N/A</v>
      </c>
      <c r="BY136" s="114">
        <f t="shared" si="107"/>
        <v>-5.4963059888556574</v>
      </c>
      <c r="BZ136" s="114">
        <f t="shared" si="108"/>
        <v>-5.8310753191055698</v>
      </c>
      <c r="CA136" s="114">
        <f t="shared" si="109"/>
        <v>-5.5900668766687058</v>
      </c>
      <c r="CB136" s="98" t="str">
        <f t="shared" si="110"/>
        <v>---</v>
      </c>
      <c r="CC136" s="18">
        <f t="shared" si="111"/>
        <v>-2.2023862698469241</v>
      </c>
      <c r="CD136" s="114">
        <f t="shared" si="112"/>
        <v>-2.7833327704517909</v>
      </c>
      <c r="CE136" s="114">
        <f t="shared" si="113"/>
        <v>-3.1876680325994138</v>
      </c>
      <c r="CF136" s="114">
        <f t="shared" si="114"/>
        <v>-2.1611509092627448</v>
      </c>
      <c r="CG136" s="114">
        <f t="shared" si="115"/>
        <v>-2.6497519816658373</v>
      </c>
      <c r="CH136" s="114">
        <f t="shared" si="116"/>
        <v>-2.2924298239020637</v>
      </c>
      <c r="CI136" s="114">
        <f t="shared" si="117"/>
        <v>-2.4522252946121772</v>
      </c>
      <c r="CJ136" s="114">
        <f t="shared" si="118"/>
        <v>-2.6826612552140863</v>
      </c>
      <c r="CK136" s="114">
        <f t="shared" si="119"/>
        <v>-2.4826612552140856</v>
      </c>
      <c r="CL136" s="114">
        <f t="shared" si="120"/>
        <v>-2.7520267336381932</v>
      </c>
      <c r="CM136" s="114">
        <f t="shared" si="121"/>
        <v>-2.692503962086787</v>
      </c>
      <c r="CN136" s="114">
        <f t="shared" si="122"/>
        <v>-2.7721132953863266</v>
      </c>
      <c r="CO136" s="114">
        <f t="shared" si="123"/>
        <v>-1.6860251469682368</v>
      </c>
      <c r="CP136" s="114">
        <f t="shared" si="124"/>
        <v>-2.4452613266326617</v>
      </c>
      <c r="CQ136" s="114">
        <f t="shared" si="133"/>
        <v>-2.5172998612486661</v>
      </c>
      <c r="CR136" s="114">
        <f t="shared" si="134"/>
        <v>-2.5662066184399617</v>
      </c>
      <c r="CS136" s="98" t="str">
        <f t="shared" si="125"/>
        <v>---</v>
      </c>
    </row>
    <row r="137" spans="1:97" x14ac:dyDescent="0.25">
      <c r="A137" s="15" t="s">
        <v>2463</v>
      </c>
      <c r="B137" s="8" t="s">
        <v>266</v>
      </c>
      <c r="C137" s="8">
        <v>360.86</v>
      </c>
      <c r="D137" s="27">
        <v>7.62</v>
      </c>
      <c r="E137" s="16">
        <v>7.7048720124030003</v>
      </c>
      <c r="F137" s="16">
        <v>7.5422089539999897</v>
      </c>
      <c r="G137" s="16">
        <v>7.3530087540000002</v>
      </c>
      <c r="H137" s="16">
        <v>6.8390000000000004</v>
      </c>
      <c r="I137" s="16">
        <v>6.7091000000000003</v>
      </c>
      <c r="J137" s="16">
        <v>7.28</v>
      </c>
      <c r="K137" s="16">
        <v>7.03</v>
      </c>
      <c r="L137" s="16">
        <v>6.07</v>
      </c>
      <c r="M137" s="39">
        <v>7.0066899999999999</v>
      </c>
      <c r="N137" s="16">
        <f t="shared" si="90"/>
        <v>7.1154879720403006</v>
      </c>
      <c r="O137" s="16">
        <f t="shared" si="126"/>
        <v>7.307249382791694</v>
      </c>
      <c r="P137" s="16">
        <f t="shared" si="91"/>
        <v>7.1550000000000002</v>
      </c>
      <c r="Q137" s="16" t="s">
        <v>2891</v>
      </c>
      <c r="R137" s="114"/>
      <c r="S137" s="18">
        <v>146.34</v>
      </c>
      <c r="T137" s="16">
        <v>128.97</v>
      </c>
      <c r="U137" s="16">
        <v>156.43</v>
      </c>
      <c r="V137" s="16">
        <v>97.69</v>
      </c>
      <c r="W137" s="16">
        <v>91.67</v>
      </c>
      <c r="X137" s="16">
        <v>114</v>
      </c>
      <c r="Y137" s="16">
        <v>120</v>
      </c>
      <c r="Z137" s="16"/>
      <c r="AA137" s="39">
        <v>89.4084</v>
      </c>
      <c r="AB137" s="16">
        <f t="shared" si="92"/>
        <v>118.06355000000001</v>
      </c>
      <c r="AC137" s="114">
        <f t="shared" si="93"/>
        <v>115.80150259301277</v>
      </c>
      <c r="AD137" s="16">
        <f t="shared" si="94"/>
        <v>117</v>
      </c>
      <c r="AE137" s="16" t="s">
        <v>2891</v>
      </c>
      <c r="AF137" s="40"/>
      <c r="AG137" s="19">
        <f t="shared" si="95"/>
        <v>128.97</v>
      </c>
      <c r="AH137" s="18">
        <v>9.02E-7</v>
      </c>
      <c r="AI137" s="34">
        <v>5.9432460850005298E-8</v>
      </c>
      <c r="AJ137" s="16">
        <v>4.8977881936844583E-6</v>
      </c>
      <c r="AK137" s="16">
        <v>1.0232929922807527E-6</v>
      </c>
      <c r="AL137" s="16">
        <v>6.456542290346543E-6</v>
      </c>
      <c r="AM137" s="16">
        <v>3.3113112148259022E-6</v>
      </c>
      <c r="AN137" s="94"/>
      <c r="AO137" s="34">
        <v>5.0443400000000004E-6</v>
      </c>
      <c r="AP137" s="94">
        <f t="shared" si="96"/>
        <v>3.0992438788553801E-6</v>
      </c>
      <c r="AQ137" s="114">
        <f t="shared" si="97"/>
        <v>1.6175662836974291E-6</v>
      </c>
      <c r="AR137" s="94">
        <f t="shared" si="98"/>
        <v>3.3113112148259022E-6</v>
      </c>
      <c r="AS137" s="114" t="s">
        <v>2891</v>
      </c>
      <c r="AT137" s="156"/>
      <c r="AU137" s="18">
        <v>2.3630000000000001E-3</v>
      </c>
      <c r="AV137" s="16">
        <v>1.6469E-3</v>
      </c>
      <c r="AW137" s="16">
        <v>6.1195289084881596E-4</v>
      </c>
      <c r="AX137" s="16">
        <v>4.0299999999999997E-3</v>
      </c>
      <c r="AY137" s="16">
        <v>2.2399999999999998E-3</v>
      </c>
      <c r="AZ137" s="16">
        <v>1.4300000000000001E-3</v>
      </c>
      <c r="BA137" s="16">
        <v>2.9099999999999998E-3</v>
      </c>
      <c r="BB137" s="68">
        <v>-8.24</v>
      </c>
      <c r="BC137" s="16">
        <f t="shared" si="99"/>
        <v>2.0765325578748581E-3</v>
      </c>
      <c r="BD137" s="67">
        <v>-8.1999999999999993</v>
      </c>
      <c r="BE137" s="16">
        <f t="shared" si="127"/>
        <v>2.2768726732912254E-3</v>
      </c>
      <c r="BF137" s="16">
        <v>2.2300000000000002E-3</v>
      </c>
      <c r="BG137" s="16">
        <v>1.4E-3</v>
      </c>
      <c r="BH137" s="16">
        <v>2.1299999999999999E-3</v>
      </c>
      <c r="BI137" s="68"/>
      <c r="BJ137" s="94" t="str">
        <f t="shared" si="128"/>
        <v/>
      </c>
      <c r="BK137" s="68">
        <v>2.8511999999999998E-9</v>
      </c>
      <c r="BL137" s="16">
        <f t="shared" si="129"/>
        <v>1.028884032E-3</v>
      </c>
      <c r="BM137" s="16">
        <f t="shared" si="130"/>
        <v>2.0287801656934533E-3</v>
      </c>
      <c r="BN137" s="114">
        <f t="shared" si="131"/>
        <v>1.846155444975475E-3</v>
      </c>
      <c r="BO137" s="16">
        <f t="shared" si="132"/>
        <v>2.1299999999999999E-3</v>
      </c>
      <c r="BP137" s="114" t="s">
        <v>2891</v>
      </c>
      <c r="BQ137" s="98"/>
      <c r="BR137" s="18">
        <f t="shared" si="100"/>
        <v>-6.0447934624580579</v>
      </c>
      <c r="BS137" s="114">
        <f t="shared" si="101"/>
        <v>-7.2259762870486748</v>
      </c>
      <c r="BT137" s="114">
        <f t="shared" si="102"/>
        <v>-5.3100000000000005</v>
      </c>
      <c r="BU137" s="114">
        <f t="shared" si="103"/>
        <v>-5.99</v>
      </c>
      <c r="BV137" s="114">
        <f t="shared" si="104"/>
        <v>-5.19</v>
      </c>
      <c r="BW137" s="114">
        <f t="shared" si="105"/>
        <v>-5.4800000000000013</v>
      </c>
      <c r="BX137" s="114" t="str">
        <f t="shared" si="106"/>
        <v>N/A</v>
      </c>
      <c r="BY137" s="114">
        <f t="shared" si="107"/>
        <v>-5.2971956486755971</v>
      </c>
      <c r="BZ137" s="114">
        <f t="shared" si="108"/>
        <v>-5.7911379140260477</v>
      </c>
      <c r="CA137" s="114">
        <f t="shared" si="109"/>
        <v>-5.4800000000000013</v>
      </c>
      <c r="CB137" s="98" t="str">
        <f t="shared" si="110"/>
        <v>---</v>
      </c>
      <c r="CC137" s="18">
        <f t="shared" si="111"/>
        <v>-2.6265362783676309</v>
      </c>
      <c r="CD137" s="114">
        <f t="shared" si="112"/>
        <v>-2.7833327704517909</v>
      </c>
      <c r="CE137" s="114">
        <f t="shared" si="113"/>
        <v>-3.2132820092790784</v>
      </c>
      <c r="CF137" s="114">
        <f t="shared" si="114"/>
        <v>-2.3946949538588904</v>
      </c>
      <c r="CG137" s="114">
        <f t="shared" si="115"/>
        <v>-2.6497519816658373</v>
      </c>
      <c r="CH137" s="114">
        <f t="shared" si="116"/>
        <v>-2.8446639625349381</v>
      </c>
      <c r="CI137" s="114">
        <f t="shared" si="117"/>
        <v>-2.5361070110140926</v>
      </c>
      <c r="CJ137" s="114">
        <f t="shared" si="118"/>
        <v>-2.6826612552140863</v>
      </c>
      <c r="CK137" s="114">
        <f t="shared" si="119"/>
        <v>-2.6426612552140849</v>
      </c>
      <c r="CL137" s="114">
        <f t="shared" si="120"/>
        <v>-2.6516951369518393</v>
      </c>
      <c r="CM137" s="114">
        <f t="shared" si="121"/>
        <v>-2.8538719643217618</v>
      </c>
      <c r="CN137" s="114">
        <f t="shared" si="122"/>
        <v>-2.6716203965612624</v>
      </c>
      <c r="CO137" s="114" t="str">
        <f t="shared" si="123"/>
        <v>N/A</v>
      </c>
      <c r="CP137" s="114">
        <f t="shared" si="124"/>
        <v>-2.987633572857304</v>
      </c>
      <c r="CQ137" s="114">
        <f t="shared" si="133"/>
        <v>-2.7337317344840462</v>
      </c>
      <c r="CR137" s="114">
        <f t="shared" si="134"/>
        <v>-2.6716203965612624</v>
      </c>
      <c r="CS137" s="98" t="str">
        <f t="shared" si="125"/>
        <v>---</v>
      </c>
    </row>
    <row r="138" spans="1:97" x14ac:dyDescent="0.25">
      <c r="A138" s="15" t="s">
        <v>2464</v>
      </c>
      <c r="B138" s="8" t="s">
        <v>268</v>
      </c>
      <c r="C138" s="8">
        <v>360.86</v>
      </c>
      <c r="D138" s="27">
        <v>7.62</v>
      </c>
      <c r="E138" s="16">
        <v>7.7182608569891098</v>
      </c>
      <c r="F138" s="16">
        <v>7.5422089539999897</v>
      </c>
      <c r="G138" s="16">
        <v>7.3530087540000002</v>
      </c>
      <c r="H138" s="16">
        <v>6.8390000000000004</v>
      </c>
      <c r="I138" s="16">
        <v>6.7645999999999997</v>
      </c>
      <c r="J138" s="16">
        <v>7.28</v>
      </c>
      <c r="K138" s="16">
        <v>6.94</v>
      </c>
      <c r="L138" s="16">
        <v>5.93</v>
      </c>
      <c r="M138" s="39">
        <v>7.2554100000000004</v>
      </c>
      <c r="N138" s="16">
        <f t="shared" si="90"/>
        <v>7.1242488564989106</v>
      </c>
      <c r="O138" s="16">
        <f t="shared" si="126"/>
        <v>7.3236448258428837</v>
      </c>
      <c r="P138" s="16">
        <f t="shared" si="91"/>
        <v>7.2677050000000003</v>
      </c>
      <c r="Q138" s="16" t="s">
        <v>2891</v>
      </c>
      <c r="R138" s="114"/>
      <c r="S138" s="18">
        <v>146.34</v>
      </c>
      <c r="T138" s="16">
        <v>103.27</v>
      </c>
      <c r="U138" s="16">
        <v>156.43</v>
      </c>
      <c r="V138" s="16">
        <v>108.74</v>
      </c>
      <c r="W138" s="16">
        <v>96</v>
      </c>
      <c r="X138" s="16">
        <v>112</v>
      </c>
      <c r="Y138" s="16">
        <v>127</v>
      </c>
      <c r="Z138" s="16">
        <v>140</v>
      </c>
      <c r="AA138" s="39">
        <v>88.790300000000002</v>
      </c>
      <c r="AB138" s="16">
        <f t="shared" si="92"/>
        <v>119.84114444444442</v>
      </c>
      <c r="AC138" s="114">
        <f t="shared" si="93"/>
        <v>117.78570095708113</v>
      </c>
      <c r="AD138" s="16">
        <f t="shared" si="94"/>
        <v>112</v>
      </c>
      <c r="AE138" s="16">
        <v>100</v>
      </c>
      <c r="AF138" s="149" t="s">
        <v>2947</v>
      </c>
      <c r="AG138" s="19">
        <f t="shared" si="95"/>
        <v>100</v>
      </c>
      <c r="AH138" s="18">
        <v>1.84E-6</v>
      </c>
      <c r="AI138" s="34">
        <v>3.9944092249141797E-8</v>
      </c>
      <c r="AJ138" s="16">
        <v>4.0738027780411272E-6</v>
      </c>
      <c r="AK138" s="16">
        <v>1.0232929922807527E-6</v>
      </c>
      <c r="AL138" s="16">
        <v>6.0255958607435782E-6</v>
      </c>
      <c r="AM138" s="16">
        <v>3.6307805477010082E-6</v>
      </c>
      <c r="AN138" s="94">
        <v>5.7799999999999997E-6</v>
      </c>
      <c r="AO138" s="34">
        <v>2.3432400000000001E-6</v>
      </c>
      <c r="AP138" s="94">
        <f t="shared" si="96"/>
        <v>3.0945820338769509E-6</v>
      </c>
      <c r="AQ138" s="114">
        <f t="shared" si="97"/>
        <v>1.7569195430289096E-6</v>
      </c>
      <c r="AR138" s="94">
        <f t="shared" si="98"/>
        <v>2.9870102738505039E-6</v>
      </c>
      <c r="AS138" s="114" t="s">
        <v>2891</v>
      </c>
      <c r="AT138" s="156"/>
      <c r="AU138" s="18">
        <v>2.9320000000000001E-3</v>
      </c>
      <c r="AV138" s="16">
        <v>1.6469E-3</v>
      </c>
      <c r="AW138" s="16">
        <v>5.2406150426537396E-4</v>
      </c>
      <c r="AX138" s="16">
        <v>6.5300000000000002E-3</v>
      </c>
      <c r="AY138" s="16">
        <v>2.2399999999999998E-3</v>
      </c>
      <c r="AZ138" s="16">
        <v>3.8600000000000001E-3</v>
      </c>
      <c r="BA138" s="16">
        <v>4.1000000000000003E-3</v>
      </c>
      <c r="BB138" s="68">
        <v>-8.24</v>
      </c>
      <c r="BC138" s="16">
        <f t="shared" si="99"/>
        <v>2.0765325578748581E-3</v>
      </c>
      <c r="BD138" s="67">
        <v>-8.07</v>
      </c>
      <c r="BE138" s="16">
        <f t="shared" si="127"/>
        <v>3.0714167246570921E-3</v>
      </c>
      <c r="BF138" s="16">
        <v>1.7700000000000001E-3</v>
      </c>
      <c r="BG138" s="16">
        <v>2.0300000000000001E-3</v>
      </c>
      <c r="BH138" s="16">
        <v>1.6900000000000001E-3</v>
      </c>
      <c r="BI138" s="68">
        <v>8.8699999999999994E-8</v>
      </c>
      <c r="BJ138" s="94">
        <f t="shared" si="128"/>
        <v>3.2008281999999999E-2</v>
      </c>
      <c r="BK138" s="68">
        <v>3.3099500000000001E-9</v>
      </c>
      <c r="BL138" s="16">
        <f t="shared" si="129"/>
        <v>1.1944285570000001E-3</v>
      </c>
      <c r="BM138" s="16">
        <f t="shared" si="130"/>
        <v>4.690972953128379E-3</v>
      </c>
      <c r="BN138" s="114">
        <f t="shared" si="131"/>
        <v>2.6555670754615777E-3</v>
      </c>
      <c r="BO138" s="16">
        <f t="shared" si="132"/>
        <v>2.158266278937429E-3</v>
      </c>
      <c r="BP138" s="114" t="s">
        <v>2891</v>
      </c>
      <c r="BQ138" s="98"/>
      <c r="BR138" s="18">
        <f t="shared" si="100"/>
        <v>-5.7351821769904632</v>
      </c>
      <c r="BS138" s="114">
        <f t="shared" si="101"/>
        <v>-7.3985474439675922</v>
      </c>
      <c r="BT138" s="114">
        <f t="shared" si="102"/>
        <v>-5.39</v>
      </c>
      <c r="BU138" s="114">
        <f t="shared" si="103"/>
        <v>-5.99</v>
      </c>
      <c r="BV138" s="114">
        <f t="shared" si="104"/>
        <v>-5.22</v>
      </c>
      <c r="BW138" s="114">
        <f t="shared" si="105"/>
        <v>-5.44</v>
      </c>
      <c r="BX138" s="114">
        <f t="shared" si="106"/>
        <v>-5.2380721615794705</v>
      </c>
      <c r="BY138" s="114">
        <f t="shared" si="107"/>
        <v>-5.6301832276908295</v>
      </c>
      <c r="BZ138" s="114">
        <f t="shared" si="108"/>
        <v>-5.755248126278544</v>
      </c>
      <c r="CA138" s="114">
        <f t="shared" si="109"/>
        <v>-5.5350916138454149</v>
      </c>
      <c r="CB138" s="98" t="str">
        <f t="shared" si="110"/>
        <v>---</v>
      </c>
      <c r="CC138" s="18">
        <f t="shared" si="111"/>
        <v>-2.5328360340309097</v>
      </c>
      <c r="CD138" s="114">
        <f t="shared" si="112"/>
        <v>-2.7833327704517909</v>
      </c>
      <c r="CE138" s="114">
        <f t="shared" si="113"/>
        <v>-3.2806177408872763</v>
      </c>
      <c r="CF138" s="114">
        <f t="shared" si="114"/>
        <v>-2.1850868187249262</v>
      </c>
      <c r="CG138" s="114">
        <f t="shared" si="115"/>
        <v>-2.6497519816658373</v>
      </c>
      <c r="CH138" s="114">
        <f t="shared" si="116"/>
        <v>-2.4134126953282449</v>
      </c>
      <c r="CI138" s="114">
        <f t="shared" si="117"/>
        <v>-2.3872161432802645</v>
      </c>
      <c r="CJ138" s="114">
        <f t="shared" si="118"/>
        <v>-2.6826612552140863</v>
      </c>
      <c r="CK138" s="114">
        <f t="shared" si="119"/>
        <v>-2.5126612552140855</v>
      </c>
      <c r="CL138" s="114">
        <f t="shared" si="120"/>
        <v>-2.7520267336381932</v>
      </c>
      <c r="CM138" s="114">
        <f t="shared" si="121"/>
        <v>-2.692503962086787</v>
      </c>
      <c r="CN138" s="114">
        <f t="shared" si="122"/>
        <v>-2.7721132953863266</v>
      </c>
      <c r="CO138" s="114">
        <f t="shared" si="123"/>
        <v>-1.4947376353823585</v>
      </c>
      <c r="CP138" s="114">
        <f t="shared" si="124"/>
        <v>-2.9228398218275218</v>
      </c>
      <c r="CQ138" s="114">
        <f t="shared" si="133"/>
        <v>-2.5758427245084716</v>
      </c>
      <c r="CR138" s="114">
        <f t="shared" si="134"/>
        <v>-2.6662066184399618</v>
      </c>
      <c r="CS138" s="98" t="str">
        <f t="shared" si="125"/>
        <v>---</v>
      </c>
    </row>
    <row r="139" spans="1:97" x14ac:dyDescent="0.25">
      <c r="A139" s="15" t="s">
        <v>2465</v>
      </c>
      <c r="B139" s="8" t="s">
        <v>270</v>
      </c>
      <c r="C139" s="8">
        <v>360.86</v>
      </c>
      <c r="D139" s="27">
        <v>7.62</v>
      </c>
      <c r="E139" s="16">
        <v>7.68621186466045</v>
      </c>
      <c r="F139" s="16">
        <v>7.5422089539999897</v>
      </c>
      <c r="G139" s="16">
        <v>7.3530087540000002</v>
      </c>
      <c r="H139" s="16">
        <v>6.8390000000000004</v>
      </c>
      <c r="I139" s="16">
        <v>6.6901999999999999</v>
      </c>
      <c r="J139" s="16">
        <v>7.28</v>
      </c>
      <c r="K139" s="16">
        <v>6.97</v>
      </c>
      <c r="L139" s="16">
        <v>6.02</v>
      </c>
      <c r="M139" s="39">
        <v>7.1542599999999998</v>
      </c>
      <c r="N139" s="16">
        <f t="shared" si="90"/>
        <v>7.1154889572660434</v>
      </c>
      <c r="O139" s="16">
        <f t="shared" si="126"/>
        <v>7.3077829288590737</v>
      </c>
      <c r="P139" s="16">
        <f t="shared" si="91"/>
        <v>7.21713</v>
      </c>
      <c r="Q139" s="16" t="s">
        <v>2891</v>
      </c>
      <c r="R139" s="114"/>
      <c r="S139" s="18">
        <v>146.34</v>
      </c>
      <c r="T139" s="16">
        <v>86.2</v>
      </c>
      <c r="U139" s="16">
        <v>156.43</v>
      </c>
      <c r="V139" s="16">
        <v>109.57</v>
      </c>
      <c r="W139" s="16">
        <v>96</v>
      </c>
      <c r="X139" s="16">
        <v>101</v>
      </c>
      <c r="Y139" s="16">
        <v>123</v>
      </c>
      <c r="Z139" s="16"/>
      <c r="AA139" s="39">
        <v>88.067999999999998</v>
      </c>
      <c r="AB139" s="16">
        <f t="shared" si="92"/>
        <v>113.32599999999999</v>
      </c>
      <c r="AC139" s="114">
        <f t="shared" si="93"/>
        <v>110.79616654757857</v>
      </c>
      <c r="AD139" s="16">
        <f t="shared" si="94"/>
        <v>105.285</v>
      </c>
      <c r="AE139" s="16" t="s">
        <v>2891</v>
      </c>
      <c r="AF139" s="40"/>
      <c r="AG139" s="19">
        <f t="shared" si="95"/>
        <v>86.2</v>
      </c>
      <c r="AH139" s="18">
        <v>2.5600000000000001E-6</v>
      </c>
      <c r="AI139" s="34">
        <v>6.41588349423438E-8</v>
      </c>
      <c r="AJ139" s="16">
        <v>6.0255958607435782E-6</v>
      </c>
      <c r="AK139" s="16">
        <v>1.0232929922807527E-6</v>
      </c>
      <c r="AL139" s="16">
        <v>6.456542290346543E-6</v>
      </c>
      <c r="AM139" s="16">
        <v>2.3442288153199192E-6</v>
      </c>
      <c r="AN139" s="94"/>
      <c r="AO139" s="34">
        <v>3.7659499999999999E-6</v>
      </c>
      <c r="AP139" s="94">
        <f t="shared" si="96"/>
        <v>3.1771098276618773E-6</v>
      </c>
      <c r="AQ139" s="114">
        <f t="shared" si="97"/>
        <v>1.7849433052997242E-6</v>
      </c>
      <c r="AR139" s="94">
        <f t="shared" si="98"/>
        <v>2.5600000000000001E-6</v>
      </c>
      <c r="AS139" s="114" t="s">
        <v>2891</v>
      </c>
      <c r="AT139" s="156"/>
      <c r="AU139" s="18">
        <v>4.8999999999999998E-3</v>
      </c>
      <c r="AV139" s="16">
        <v>1.6469E-3</v>
      </c>
      <c r="AW139" s="16">
        <v>8.2602101708150496E-4</v>
      </c>
      <c r="AX139" s="16">
        <v>5.5100000000000001E-3</v>
      </c>
      <c r="AY139" s="16">
        <v>2.2399999999999998E-3</v>
      </c>
      <c r="AZ139" s="16">
        <v>3.7299999999999998E-3</v>
      </c>
      <c r="BA139" s="16">
        <v>2.6700000000000002E-2</v>
      </c>
      <c r="BB139" s="68">
        <v>-8.24</v>
      </c>
      <c r="BC139" s="16">
        <f t="shared" si="99"/>
        <v>2.0765325578748581E-3</v>
      </c>
      <c r="BD139" s="67">
        <v>-8.1999999999999993</v>
      </c>
      <c r="BE139" s="16">
        <f t="shared" si="127"/>
        <v>2.2768726732912254E-3</v>
      </c>
      <c r="BF139" s="16">
        <v>2.1700000000000001E-3</v>
      </c>
      <c r="BG139" s="16">
        <v>4.1399999999999996E-3</v>
      </c>
      <c r="BH139" s="16">
        <v>2.1299999999999999E-3</v>
      </c>
      <c r="BI139" s="68">
        <v>8.8699999999999994E-8</v>
      </c>
      <c r="BJ139" s="94">
        <f t="shared" si="128"/>
        <v>3.2008281999999999E-2</v>
      </c>
      <c r="BK139" s="68">
        <v>5.0625699999999998E-9</v>
      </c>
      <c r="BL139" s="16">
        <f t="shared" si="129"/>
        <v>1.8268790101999999E-3</v>
      </c>
      <c r="BM139" s="16">
        <f t="shared" si="130"/>
        <v>6.5843919470319704E-3</v>
      </c>
      <c r="BN139" s="114">
        <f t="shared" si="131"/>
        <v>3.5115381278436643E-3</v>
      </c>
      <c r="BO139" s="16">
        <f t="shared" si="132"/>
        <v>2.2584363366456124E-3</v>
      </c>
      <c r="BP139" s="114" t="s">
        <v>2891</v>
      </c>
      <c r="BQ139" s="98"/>
      <c r="BR139" s="18">
        <f t="shared" si="100"/>
        <v>-5.5917600346881509</v>
      </c>
      <c r="BS139" s="114">
        <f t="shared" si="101"/>
        <v>-7.1927435309880012</v>
      </c>
      <c r="BT139" s="114">
        <f t="shared" si="102"/>
        <v>-5.22</v>
      </c>
      <c r="BU139" s="114">
        <f t="shared" si="103"/>
        <v>-5.99</v>
      </c>
      <c r="BV139" s="114">
        <f t="shared" si="104"/>
        <v>-5.19</v>
      </c>
      <c r="BW139" s="114">
        <f t="shared" si="105"/>
        <v>-5.6300000000000008</v>
      </c>
      <c r="BX139" s="114" t="str">
        <f t="shared" si="106"/>
        <v>N/A</v>
      </c>
      <c r="BY139" s="114">
        <f t="shared" si="107"/>
        <v>-5.4241254503491589</v>
      </c>
      <c r="BZ139" s="114">
        <f t="shared" si="108"/>
        <v>-5.7483755737179019</v>
      </c>
      <c r="CA139" s="114">
        <f t="shared" si="109"/>
        <v>-5.5917600346881509</v>
      </c>
      <c r="CB139" s="98" t="str">
        <f t="shared" si="110"/>
        <v>---</v>
      </c>
      <c r="CC139" s="18">
        <f t="shared" si="111"/>
        <v>-2.3098039199714862</v>
      </c>
      <c r="CD139" s="114">
        <f t="shared" si="112"/>
        <v>-2.7833327704517909</v>
      </c>
      <c r="CE139" s="114">
        <f t="shared" si="113"/>
        <v>-3.0830089024539493</v>
      </c>
      <c r="CF139" s="114">
        <f t="shared" si="114"/>
        <v>-2.2588484011482151</v>
      </c>
      <c r="CG139" s="114">
        <f t="shared" si="115"/>
        <v>-2.6497519816658373</v>
      </c>
      <c r="CH139" s="114">
        <f t="shared" si="116"/>
        <v>-2.4282911681913126</v>
      </c>
      <c r="CI139" s="114">
        <f t="shared" si="117"/>
        <v>-1.5734887386354248</v>
      </c>
      <c r="CJ139" s="114">
        <f t="shared" si="118"/>
        <v>-2.6826612552140863</v>
      </c>
      <c r="CK139" s="114">
        <f t="shared" si="119"/>
        <v>-2.6426612552140849</v>
      </c>
      <c r="CL139" s="114">
        <f t="shared" si="120"/>
        <v>-2.6635402661514704</v>
      </c>
      <c r="CM139" s="114">
        <f t="shared" si="121"/>
        <v>-2.3829996588791009</v>
      </c>
      <c r="CN139" s="114">
        <f t="shared" si="122"/>
        <v>-2.6716203965612624</v>
      </c>
      <c r="CO139" s="114">
        <f t="shared" si="123"/>
        <v>-1.4947376353823585</v>
      </c>
      <c r="CP139" s="114">
        <f t="shared" si="124"/>
        <v>-2.7382902139733734</v>
      </c>
      <c r="CQ139" s="114">
        <f t="shared" si="133"/>
        <v>-2.454502611706697</v>
      </c>
      <c r="CR139" s="114">
        <f t="shared" si="134"/>
        <v>-2.6462066184399609</v>
      </c>
      <c r="CS139" s="98" t="str">
        <f t="shared" si="125"/>
        <v>---</v>
      </c>
    </row>
    <row r="140" spans="1:97" x14ac:dyDescent="0.25">
      <c r="A140" s="15" t="s">
        <v>2466</v>
      </c>
      <c r="B140" s="8" t="s">
        <v>272</v>
      </c>
      <c r="C140" s="8">
        <v>360.86</v>
      </c>
      <c r="D140" s="27">
        <v>7.62</v>
      </c>
      <c r="E140" s="16">
        <v>7.6753585862581497</v>
      </c>
      <c r="F140" s="16">
        <v>7.5422089539999897</v>
      </c>
      <c r="G140" s="16">
        <v>7.3530087540000002</v>
      </c>
      <c r="H140" s="16">
        <v>6.8390000000000004</v>
      </c>
      <c r="I140" s="16">
        <v>6.6711999999999998</v>
      </c>
      <c r="J140" s="16">
        <v>7.28</v>
      </c>
      <c r="K140" s="16">
        <v>6.94</v>
      </c>
      <c r="L140" s="16">
        <v>6.07</v>
      </c>
      <c r="M140" s="39">
        <v>7.15055</v>
      </c>
      <c r="N140" s="16">
        <f t="shared" si="90"/>
        <v>7.1141326294258134</v>
      </c>
      <c r="O140" s="16">
        <f t="shared" si="126"/>
        <v>7.3034327946071143</v>
      </c>
      <c r="P140" s="16">
        <f t="shared" si="91"/>
        <v>7.2152750000000001</v>
      </c>
      <c r="Q140" s="16">
        <v>7.1180000000000003</v>
      </c>
      <c r="R140" s="113" t="s">
        <v>3029</v>
      </c>
      <c r="S140" s="18">
        <v>146.34</v>
      </c>
      <c r="T140" s="16">
        <v>124.34</v>
      </c>
      <c r="U140" s="16">
        <v>156.43</v>
      </c>
      <c r="V140" s="16">
        <v>129.44</v>
      </c>
      <c r="W140" s="16">
        <v>96</v>
      </c>
      <c r="X140" s="16">
        <v>116</v>
      </c>
      <c r="Y140" s="16">
        <v>127</v>
      </c>
      <c r="Z140" s="16">
        <v>146</v>
      </c>
      <c r="AA140" s="39">
        <v>87.074100000000001</v>
      </c>
      <c r="AB140" s="16">
        <f t="shared" si="92"/>
        <v>125.40267777777778</v>
      </c>
      <c r="AC140" s="114">
        <f t="shared" si="93"/>
        <v>123.37792814051278</v>
      </c>
      <c r="AD140" s="16">
        <f t="shared" si="94"/>
        <v>127</v>
      </c>
      <c r="AE140" s="16">
        <v>112.05000000000001</v>
      </c>
      <c r="AF140" s="149" t="s">
        <v>2329</v>
      </c>
      <c r="AG140" s="19">
        <f t="shared" si="95"/>
        <v>112.05000000000001</v>
      </c>
      <c r="AH140" s="18">
        <v>1.37E-6</v>
      </c>
      <c r="AI140" s="34">
        <v>3.4825561081712202E-8</v>
      </c>
      <c r="AJ140" s="16">
        <v>6.9183097091893498E-6</v>
      </c>
      <c r="AK140" s="16">
        <v>1.0232929922807527E-6</v>
      </c>
      <c r="AL140" s="16">
        <v>3.090295432513586E-5</v>
      </c>
      <c r="AM140" s="16">
        <v>4.5708818961487476E-6</v>
      </c>
      <c r="AN140" s="94"/>
      <c r="AO140" s="34">
        <v>2.7184000000000001E-6</v>
      </c>
      <c r="AP140" s="94">
        <f t="shared" si="96"/>
        <v>6.7912377834052034E-6</v>
      </c>
      <c r="AQ140" s="114">
        <f t="shared" si="97"/>
        <v>2.0037679960983796E-6</v>
      </c>
      <c r="AR140" s="94">
        <f t="shared" si="98"/>
        <v>2.7184000000000001E-6</v>
      </c>
      <c r="AS140" s="114" t="s">
        <v>2891</v>
      </c>
      <c r="AT140" s="156"/>
      <c r="AU140" s="18">
        <v>3.0279999999999999E-3</v>
      </c>
      <c r="AV140" s="16">
        <v>1.6469E-3</v>
      </c>
      <c r="AW140" s="16">
        <v>5.6042727443216304E-4</v>
      </c>
      <c r="AX140" s="16">
        <v>6.5599999999999999E-3</v>
      </c>
      <c r="AY140" s="16">
        <v>2.2399999999999998E-3</v>
      </c>
      <c r="AZ140" s="16">
        <v>6.4700000000000001E-3</v>
      </c>
      <c r="BA140" s="16">
        <v>4.7800000000000004E-3</v>
      </c>
      <c r="BB140" s="68">
        <v>-8.24</v>
      </c>
      <c r="BC140" s="16">
        <f t="shared" si="99"/>
        <v>2.0765325578748581E-3</v>
      </c>
      <c r="BD140" s="67">
        <v>-8.1999999999999993</v>
      </c>
      <c r="BE140" s="16">
        <f t="shared" si="127"/>
        <v>2.2768726732912254E-3</v>
      </c>
      <c r="BF140" s="16">
        <v>1.8500000000000001E-3</v>
      </c>
      <c r="BG140" s="16">
        <v>2.0300000000000001E-3</v>
      </c>
      <c r="BH140" s="16">
        <v>1.6900000000000001E-3</v>
      </c>
      <c r="BI140" s="68">
        <v>6.0800000000000002E-8</v>
      </c>
      <c r="BJ140" s="94">
        <f t="shared" si="128"/>
        <v>2.1940288000000002E-2</v>
      </c>
      <c r="BK140" s="68">
        <v>9.2114999999999995E-9</v>
      </c>
      <c r="BL140" s="16">
        <f t="shared" si="129"/>
        <v>3.3240618899999996E-3</v>
      </c>
      <c r="BM140" s="16">
        <f t="shared" si="130"/>
        <v>4.3195058853998745E-3</v>
      </c>
      <c r="BN140" s="114">
        <f t="shared" si="131"/>
        <v>2.885915136322019E-3</v>
      </c>
      <c r="BO140" s="16">
        <f t="shared" si="132"/>
        <v>2.2584363366456124E-3</v>
      </c>
      <c r="BP140" s="114" t="s">
        <v>2891</v>
      </c>
      <c r="BQ140" s="98"/>
      <c r="BR140" s="18">
        <f t="shared" si="100"/>
        <v>-5.8632794328435933</v>
      </c>
      <c r="BS140" s="114">
        <f t="shared" si="101"/>
        <v>-7.4581018778407238</v>
      </c>
      <c r="BT140" s="114">
        <f t="shared" si="102"/>
        <v>-5.160000000000001</v>
      </c>
      <c r="BU140" s="114">
        <f t="shared" si="103"/>
        <v>-5.99</v>
      </c>
      <c r="BV140" s="114">
        <f t="shared" si="104"/>
        <v>-4.5100000000000007</v>
      </c>
      <c r="BW140" s="114">
        <f t="shared" si="105"/>
        <v>-5.34</v>
      </c>
      <c r="BX140" s="114" t="str">
        <f t="shared" si="106"/>
        <v>N/A</v>
      </c>
      <c r="BY140" s="114">
        <f t="shared" si="107"/>
        <v>-5.5656866384750296</v>
      </c>
      <c r="BZ140" s="114">
        <f t="shared" si="108"/>
        <v>-5.6981525641656203</v>
      </c>
      <c r="CA140" s="114">
        <f t="shared" si="109"/>
        <v>-5.5656866384750296</v>
      </c>
      <c r="CB140" s="98" t="str">
        <f t="shared" si="110"/>
        <v>---</v>
      </c>
      <c r="CC140" s="18">
        <f t="shared" si="111"/>
        <v>-2.5188441291719648</v>
      </c>
      <c r="CD140" s="114">
        <f t="shared" si="112"/>
        <v>-2.7833327704517909</v>
      </c>
      <c r="CE140" s="114">
        <f t="shared" si="113"/>
        <v>-3.251480736970942</v>
      </c>
      <c r="CF140" s="114">
        <f t="shared" si="114"/>
        <v>-2.1830961606243395</v>
      </c>
      <c r="CG140" s="114">
        <f t="shared" si="115"/>
        <v>-2.6497519816658373</v>
      </c>
      <c r="CH140" s="114">
        <f t="shared" si="116"/>
        <v>-2.1890957193312994</v>
      </c>
      <c r="CI140" s="114">
        <f t="shared" si="117"/>
        <v>-2.3205721033878812</v>
      </c>
      <c r="CJ140" s="114">
        <f t="shared" si="118"/>
        <v>-2.6826612552140863</v>
      </c>
      <c r="CK140" s="114">
        <f t="shared" si="119"/>
        <v>-2.6426612552140849</v>
      </c>
      <c r="CL140" s="114">
        <f t="shared" si="120"/>
        <v>-2.7328282715969863</v>
      </c>
      <c r="CM140" s="114">
        <f t="shared" si="121"/>
        <v>-2.692503962086787</v>
      </c>
      <c r="CN140" s="114">
        <f t="shared" si="122"/>
        <v>-2.7721132953863266</v>
      </c>
      <c r="CO140" s="114">
        <f t="shared" si="123"/>
        <v>-1.65875767594135</v>
      </c>
      <c r="CP140" s="114">
        <f t="shared" si="124"/>
        <v>-2.4783308987762358</v>
      </c>
      <c r="CQ140" s="114">
        <f t="shared" si="133"/>
        <v>-2.5397164439871363</v>
      </c>
      <c r="CR140" s="114">
        <f t="shared" si="134"/>
        <v>-2.6462066184399609</v>
      </c>
      <c r="CS140" s="98" t="str">
        <f t="shared" si="125"/>
        <v>---</v>
      </c>
    </row>
    <row r="141" spans="1:97" x14ac:dyDescent="0.25">
      <c r="A141" s="15" t="s">
        <v>2467</v>
      </c>
      <c r="B141" s="8" t="s">
        <v>274</v>
      </c>
      <c r="C141" s="8">
        <v>360.86</v>
      </c>
      <c r="D141" s="27">
        <v>7.62</v>
      </c>
      <c r="E141" s="16">
        <v>7.7323305240300302</v>
      </c>
      <c r="F141" s="16">
        <v>7.5422089539999897</v>
      </c>
      <c r="G141" s="16">
        <v>7.3530087540000002</v>
      </c>
      <c r="H141" s="16">
        <v>6.8390000000000004</v>
      </c>
      <c r="I141" s="16">
        <v>6.9615999999999998</v>
      </c>
      <c r="J141" s="16">
        <v>7.27</v>
      </c>
      <c r="K141" s="16">
        <v>7.2</v>
      </c>
      <c r="L141" s="16">
        <v>6.29</v>
      </c>
      <c r="M141" s="39">
        <v>7.36069</v>
      </c>
      <c r="N141" s="16">
        <f t="shared" si="90"/>
        <v>7.2168838232030028</v>
      </c>
      <c r="O141" s="16">
        <f t="shared" si="126"/>
        <v>7.3588735390895126</v>
      </c>
      <c r="P141" s="16">
        <f t="shared" si="91"/>
        <v>7.3115043770000003</v>
      </c>
      <c r="Q141" s="16" t="s">
        <v>2891</v>
      </c>
      <c r="R141" s="114"/>
      <c r="S141" s="18">
        <v>146.34</v>
      </c>
      <c r="T141" s="16">
        <v>87.85</v>
      </c>
      <c r="U141" s="16">
        <v>156.43</v>
      </c>
      <c r="V141" s="16">
        <v>115.36</v>
      </c>
      <c r="W141" s="16">
        <v>96</v>
      </c>
      <c r="X141" s="16">
        <v>104</v>
      </c>
      <c r="Y141" s="16">
        <v>123</v>
      </c>
      <c r="Z141" s="16"/>
      <c r="AA141" s="39">
        <v>95.804500000000004</v>
      </c>
      <c r="AB141" s="16">
        <f t="shared" si="92"/>
        <v>115.5980625</v>
      </c>
      <c r="AC141" s="114">
        <f t="shared" si="93"/>
        <v>113.37295403099348</v>
      </c>
      <c r="AD141" s="16">
        <f t="shared" si="94"/>
        <v>109.68</v>
      </c>
      <c r="AE141" s="16" t="s">
        <v>2891</v>
      </c>
      <c r="AF141" s="40"/>
      <c r="AG141" s="19">
        <f t="shared" si="95"/>
        <v>87.85</v>
      </c>
      <c r="AH141" s="18">
        <v>2.4600000000000002E-6</v>
      </c>
      <c r="AI141" s="34">
        <v>1.13086270486258E-7</v>
      </c>
      <c r="AJ141" s="16">
        <v>4.168693834703354E-6</v>
      </c>
      <c r="AK141" s="16">
        <v>1.0232929922807527E-6</v>
      </c>
      <c r="AL141" s="16">
        <v>2.2908676527677705E-6</v>
      </c>
      <c r="AM141" s="16">
        <v>1.8197008586099798E-6</v>
      </c>
      <c r="AN141" s="94"/>
      <c r="AO141" s="34">
        <v>3.8556599999999999E-6</v>
      </c>
      <c r="AP141" s="94">
        <f t="shared" si="96"/>
        <v>2.2473288012640166E-6</v>
      </c>
      <c r="AQ141" s="114">
        <f t="shared" si="97"/>
        <v>1.5237739026348814E-6</v>
      </c>
      <c r="AR141" s="94">
        <f t="shared" si="98"/>
        <v>2.2908676527677705E-6</v>
      </c>
      <c r="AS141" s="114" t="s">
        <v>2891</v>
      </c>
      <c r="AT141" s="156"/>
      <c r="AU141" s="18">
        <v>2.4919999999999999E-3</v>
      </c>
      <c r="AV141" s="16">
        <v>1.6469E-3</v>
      </c>
      <c r="AW141" s="16">
        <v>7.4415050612711598E-4</v>
      </c>
      <c r="AX141" s="16">
        <v>2.6900000000000001E-3</v>
      </c>
      <c r="AY141" s="16">
        <v>2.2399999999999998E-3</v>
      </c>
      <c r="AZ141" s="16">
        <v>2.8500000000000001E-3</v>
      </c>
      <c r="BA141" s="16">
        <v>2.4399999999999999E-3</v>
      </c>
      <c r="BB141" s="68">
        <v>-8.24</v>
      </c>
      <c r="BC141" s="16">
        <f t="shared" si="99"/>
        <v>2.0765325578748581E-3</v>
      </c>
      <c r="BD141" s="67">
        <v>-8.15</v>
      </c>
      <c r="BE141" s="16">
        <f t="shared" si="127"/>
        <v>2.5546931575285898E-3</v>
      </c>
      <c r="BF141" s="16">
        <v>2.1700000000000001E-3</v>
      </c>
      <c r="BG141" s="16">
        <v>3.6099999999999999E-3</v>
      </c>
      <c r="BH141" s="16">
        <v>2.1700000000000001E-3</v>
      </c>
      <c r="BI141" s="68">
        <v>1.24E-7</v>
      </c>
      <c r="BJ141" s="94">
        <f t="shared" si="128"/>
        <v>4.4746639999999997E-2</v>
      </c>
      <c r="BK141" s="68">
        <v>7.7260000000000008E-9</v>
      </c>
      <c r="BL141" s="16">
        <f t="shared" si="129"/>
        <v>2.7880043600000005E-3</v>
      </c>
      <c r="BM141" s="16">
        <f t="shared" si="130"/>
        <v>5.372780041537897E-3</v>
      </c>
      <c r="BN141" s="114">
        <f t="shared" si="131"/>
        <v>2.7534447233321792E-3</v>
      </c>
      <c r="BO141" s="16">
        <f t="shared" si="132"/>
        <v>2.4659999999999999E-3</v>
      </c>
      <c r="BP141" s="114" t="s">
        <v>2891</v>
      </c>
      <c r="BQ141" s="98"/>
      <c r="BR141" s="18">
        <f t="shared" si="100"/>
        <v>-5.6090648928966207</v>
      </c>
      <c r="BS141" s="114">
        <f t="shared" si="101"/>
        <v>-6.9465901184520673</v>
      </c>
      <c r="BT141" s="114">
        <f t="shared" si="102"/>
        <v>-5.38</v>
      </c>
      <c r="BU141" s="114">
        <f t="shared" si="103"/>
        <v>-5.99</v>
      </c>
      <c r="BV141" s="114">
        <f t="shared" si="104"/>
        <v>-5.6400000000000006</v>
      </c>
      <c r="BW141" s="114">
        <f t="shared" si="105"/>
        <v>-5.7400000000000011</v>
      </c>
      <c r="BX141" s="114" t="str">
        <f t="shared" si="106"/>
        <v>N/A</v>
      </c>
      <c r="BY141" s="114">
        <f t="shared" si="107"/>
        <v>-5.4139012700581439</v>
      </c>
      <c r="BZ141" s="114">
        <f t="shared" si="108"/>
        <v>-5.8170794687724054</v>
      </c>
      <c r="CA141" s="114">
        <f t="shared" si="109"/>
        <v>-5.6400000000000006</v>
      </c>
      <c r="CB141" s="98" t="str">
        <f t="shared" si="110"/>
        <v>---</v>
      </c>
      <c r="CC141" s="18">
        <f t="shared" si="111"/>
        <v>-2.6034519620128682</v>
      </c>
      <c r="CD141" s="114">
        <f t="shared" si="112"/>
        <v>-2.7833327704517909</v>
      </c>
      <c r="CE141" s="114">
        <f t="shared" si="113"/>
        <v>-3.128339218526639</v>
      </c>
      <c r="CF141" s="114">
        <f t="shared" si="114"/>
        <v>-2.5702477199975919</v>
      </c>
      <c r="CG141" s="114">
        <f t="shared" si="115"/>
        <v>-2.6497519816658373</v>
      </c>
      <c r="CH141" s="114">
        <f t="shared" si="116"/>
        <v>-2.5451551399914898</v>
      </c>
      <c r="CI141" s="114">
        <f t="shared" si="117"/>
        <v>-2.6126101736612708</v>
      </c>
      <c r="CJ141" s="114">
        <f t="shared" si="118"/>
        <v>-2.6826612552140863</v>
      </c>
      <c r="CK141" s="114">
        <f t="shared" si="119"/>
        <v>-2.5926612552140869</v>
      </c>
      <c r="CL141" s="114">
        <f t="shared" si="120"/>
        <v>-2.6635402661514704</v>
      </c>
      <c r="CM141" s="114">
        <f t="shared" si="121"/>
        <v>-2.4424927980943423</v>
      </c>
      <c r="CN141" s="114">
        <f t="shared" si="122"/>
        <v>-2.6635402661514704</v>
      </c>
      <c r="CO141" s="114">
        <f t="shared" si="123"/>
        <v>-1.3492395700518498</v>
      </c>
      <c r="CP141" s="114">
        <f t="shared" si="124"/>
        <v>-2.5547065514052831</v>
      </c>
      <c r="CQ141" s="114">
        <f t="shared" si="133"/>
        <v>-2.5601236377564338</v>
      </c>
      <c r="CR141" s="114">
        <f t="shared" si="134"/>
        <v>-2.6080310678370697</v>
      </c>
      <c r="CS141" s="98" t="str">
        <f t="shared" si="125"/>
        <v>---</v>
      </c>
    </row>
    <row r="142" spans="1:97" x14ac:dyDescent="0.25">
      <c r="A142" s="15" t="s">
        <v>2468</v>
      </c>
      <c r="B142" s="8" t="s">
        <v>276</v>
      </c>
      <c r="C142" s="8">
        <v>360.86</v>
      </c>
      <c r="D142" s="27">
        <v>7.62</v>
      </c>
      <c r="E142" s="16">
        <v>7.6964200153053302</v>
      </c>
      <c r="F142" s="16">
        <v>7.5422089539999897</v>
      </c>
      <c r="G142" s="16">
        <v>7.3530087540000002</v>
      </c>
      <c r="H142" s="16">
        <v>6.8390000000000004</v>
      </c>
      <c r="I142" s="16">
        <v>6.8700999999999999</v>
      </c>
      <c r="J142" s="16">
        <v>7.27</v>
      </c>
      <c r="K142" s="16">
        <v>7.16</v>
      </c>
      <c r="L142" s="16">
        <v>6.34</v>
      </c>
      <c r="M142" s="39">
        <v>7.3296599999999996</v>
      </c>
      <c r="N142" s="16">
        <f t="shared" si="90"/>
        <v>7.2020397723305321</v>
      </c>
      <c r="O142" s="16">
        <f t="shared" si="126"/>
        <v>7.3418907195415963</v>
      </c>
      <c r="P142" s="16">
        <f t="shared" si="91"/>
        <v>7.29983</v>
      </c>
      <c r="Q142" s="16" t="s">
        <v>2891</v>
      </c>
      <c r="R142" s="114"/>
      <c r="S142" s="18">
        <v>146.34</v>
      </c>
      <c r="T142" s="16">
        <v>90.69</v>
      </c>
      <c r="U142" s="16">
        <v>156.43</v>
      </c>
      <c r="V142" s="16">
        <v>96.45</v>
      </c>
      <c r="W142" s="16">
        <v>88.67</v>
      </c>
      <c r="X142" s="16">
        <v>104</v>
      </c>
      <c r="Y142" s="16">
        <v>123</v>
      </c>
      <c r="Z142" s="16">
        <v>141</v>
      </c>
      <c r="AA142" s="39">
        <v>96.664900000000003</v>
      </c>
      <c r="AB142" s="16">
        <f t="shared" si="92"/>
        <v>115.91610000000001</v>
      </c>
      <c r="AC142" s="114">
        <f t="shared" si="93"/>
        <v>113.37767170693313</v>
      </c>
      <c r="AD142" s="16">
        <f t="shared" si="94"/>
        <v>104</v>
      </c>
      <c r="AE142" s="16">
        <v>80.5</v>
      </c>
      <c r="AF142" s="149" t="s">
        <v>2947</v>
      </c>
      <c r="AG142" s="19">
        <f t="shared" si="95"/>
        <v>80.5</v>
      </c>
      <c r="AH142" s="18">
        <v>2.92E-6</v>
      </c>
      <c r="AI142" s="34">
        <v>7.5392840501622196E-8</v>
      </c>
      <c r="AJ142" s="16">
        <v>3.2359365692962801E-6</v>
      </c>
      <c r="AK142" s="16">
        <v>1.0232929922807527E-6</v>
      </c>
      <c r="AL142" s="16">
        <v>3.2359365692962801E-6</v>
      </c>
      <c r="AM142" s="16">
        <v>2.3442288153199192E-6</v>
      </c>
      <c r="AN142" s="94">
        <v>1.42E-5</v>
      </c>
      <c r="AO142" s="34">
        <v>4.3935000000000004E-6</v>
      </c>
      <c r="AP142" s="94">
        <f t="shared" si="96"/>
        <v>3.9285359733368562E-6</v>
      </c>
      <c r="AQ142" s="114">
        <f t="shared" si="97"/>
        <v>2.0759959005703658E-6</v>
      </c>
      <c r="AR142" s="94">
        <f t="shared" si="98"/>
        <v>3.07796828464814E-6</v>
      </c>
      <c r="AS142" s="114">
        <v>1.1497376355172193E-6</v>
      </c>
      <c r="AT142" s="156" t="s">
        <v>2914</v>
      </c>
      <c r="AU142" s="18">
        <v>2.9120000000000001E-3</v>
      </c>
      <c r="AV142" s="16">
        <v>1.6469E-3</v>
      </c>
      <c r="AW142" s="16">
        <v>8.6045480884985404E-4</v>
      </c>
      <c r="AX142" s="16">
        <v>5.3099999999999996E-3</v>
      </c>
      <c r="AY142" s="16">
        <v>2.2399999999999998E-3</v>
      </c>
      <c r="AZ142" s="16">
        <v>8.0800000000000004E-3</v>
      </c>
      <c r="BA142" s="16">
        <v>4.0499999999999998E-3</v>
      </c>
      <c r="BB142" s="68">
        <v>-8.24</v>
      </c>
      <c r="BC142" s="16">
        <f t="shared" si="99"/>
        <v>2.0765325578748581E-3</v>
      </c>
      <c r="BD142" s="67">
        <v>-8.0399999999999991</v>
      </c>
      <c r="BE142" s="16">
        <f t="shared" si="127"/>
        <v>3.2910823148997316E-3</v>
      </c>
      <c r="BF142" s="16">
        <v>2.2300000000000002E-3</v>
      </c>
      <c r="BG142" s="16">
        <v>3.6099999999999999E-3</v>
      </c>
      <c r="BH142" s="16">
        <v>2.1700000000000001E-3</v>
      </c>
      <c r="BI142" s="68">
        <v>7.4200000000000003E-8</v>
      </c>
      <c r="BJ142" s="94">
        <f t="shared" si="128"/>
        <v>2.6775812E-2</v>
      </c>
      <c r="BK142" s="68">
        <v>9.9403099999999996E-9</v>
      </c>
      <c r="BL142" s="16">
        <f t="shared" si="129"/>
        <v>3.5870602665999999E-3</v>
      </c>
      <c r="BM142" s="16">
        <f t="shared" si="130"/>
        <v>4.9171315677303176E-3</v>
      </c>
      <c r="BN142" s="114">
        <f t="shared" si="131"/>
        <v>3.3032749859714041E-3</v>
      </c>
      <c r="BO142" s="16">
        <f t="shared" si="132"/>
        <v>3.1015411574498658E-3</v>
      </c>
      <c r="BP142" s="114">
        <v>2.1424162453538868E-3</v>
      </c>
      <c r="BQ142" s="156" t="s">
        <v>3919</v>
      </c>
      <c r="BR142" s="18">
        <f t="shared" si="100"/>
        <v>-5.5346171485515816</v>
      </c>
      <c r="BS142" s="114">
        <f t="shared" si="101"/>
        <v>-7.1226698938950674</v>
      </c>
      <c r="BT142" s="114">
        <f t="shared" si="102"/>
        <v>-5.49</v>
      </c>
      <c r="BU142" s="114">
        <f t="shared" si="103"/>
        <v>-5.99</v>
      </c>
      <c r="BV142" s="114">
        <f t="shared" si="104"/>
        <v>-5.49</v>
      </c>
      <c r="BW142" s="114">
        <f t="shared" si="105"/>
        <v>-5.6300000000000008</v>
      </c>
      <c r="BX142" s="114">
        <f t="shared" si="106"/>
        <v>-4.8477116556169433</v>
      </c>
      <c r="BY142" s="114">
        <f t="shared" si="107"/>
        <v>-5.3571893692627199</v>
      </c>
      <c r="BZ142" s="114">
        <f t="shared" si="108"/>
        <v>-5.6827735084157895</v>
      </c>
      <c r="CA142" s="114">
        <f t="shared" si="109"/>
        <v>-5.5123085742757905</v>
      </c>
      <c r="CB142" s="98">
        <f t="shared" si="110"/>
        <v>-5.9394012522088211</v>
      </c>
      <c r="CC142" s="18">
        <f t="shared" si="111"/>
        <v>-2.5358086293590003</v>
      </c>
      <c r="CD142" s="114">
        <f t="shared" si="112"/>
        <v>-2.7833327704517909</v>
      </c>
      <c r="CE142" s="114">
        <f t="shared" si="113"/>
        <v>-3.0652719339157546</v>
      </c>
      <c r="CF142" s="114">
        <f t="shared" si="114"/>
        <v>-2.274905478918531</v>
      </c>
      <c r="CG142" s="114">
        <f t="shared" si="115"/>
        <v>-2.6497519816658373</v>
      </c>
      <c r="CH142" s="114">
        <f t="shared" si="116"/>
        <v>-2.0925886392254136</v>
      </c>
      <c r="CI142" s="114">
        <f t="shared" si="117"/>
        <v>-2.3925449767853313</v>
      </c>
      <c r="CJ142" s="114">
        <f t="shared" si="118"/>
        <v>-2.6826612552140863</v>
      </c>
      <c r="CK142" s="114">
        <f t="shared" si="119"/>
        <v>-2.4826612552140856</v>
      </c>
      <c r="CL142" s="114">
        <f t="shared" si="120"/>
        <v>-2.6516951369518393</v>
      </c>
      <c r="CM142" s="114">
        <f t="shared" si="121"/>
        <v>-2.4424927980943423</v>
      </c>
      <c r="CN142" s="114">
        <f t="shared" si="122"/>
        <v>-2.6635402661514704</v>
      </c>
      <c r="CO142" s="114">
        <f t="shared" si="123"/>
        <v>-1.5722573499350578</v>
      </c>
      <c r="CP142" s="114">
        <f t="shared" si="124"/>
        <v>-2.4452613266326617</v>
      </c>
      <c r="CQ142" s="114">
        <f t="shared" si="133"/>
        <v>-2.4810552713225147</v>
      </c>
      <c r="CR142" s="114">
        <f t="shared" si="134"/>
        <v>-2.5092349422865432</v>
      </c>
      <c r="CS142" s="98">
        <f t="shared" si="125"/>
        <v>-2.6690961471838213</v>
      </c>
    </row>
    <row r="143" spans="1:97" x14ac:dyDescent="0.25">
      <c r="A143" s="15" t="s">
        <v>2469</v>
      </c>
      <c r="B143" s="8" t="s">
        <v>278</v>
      </c>
      <c r="C143" s="8">
        <v>360.86</v>
      </c>
      <c r="D143" s="27">
        <v>7.62</v>
      </c>
      <c r="E143" s="16">
        <v>7.7275539045412804</v>
      </c>
      <c r="F143" s="16">
        <v>7.5422089539999897</v>
      </c>
      <c r="G143" s="16">
        <v>7.3530087540000002</v>
      </c>
      <c r="H143" s="16">
        <v>6.8390000000000004</v>
      </c>
      <c r="I143" s="16">
        <v>6.7088000000000001</v>
      </c>
      <c r="J143" s="16">
        <v>7.28</v>
      </c>
      <c r="K143" s="16">
        <v>7.05</v>
      </c>
      <c r="L143" s="16"/>
      <c r="M143" s="39">
        <v>7.2033100000000001</v>
      </c>
      <c r="N143" s="16">
        <f t="shared" si="90"/>
        <v>7.2582090680601414</v>
      </c>
      <c r="O143" s="16">
        <f t="shared" si="126"/>
        <v>7.3237545500568757</v>
      </c>
      <c r="P143" s="16">
        <f t="shared" si="91"/>
        <v>7.28</v>
      </c>
      <c r="Q143" s="16" t="s">
        <v>2891</v>
      </c>
      <c r="R143" s="114"/>
      <c r="S143" s="18">
        <v>146.34</v>
      </c>
      <c r="T143" s="16">
        <v>90.62</v>
      </c>
      <c r="U143" s="16">
        <v>156.43</v>
      </c>
      <c r="V143" s="16">
        <v>102.71</v>
      </c>
      <c r="W143" s="16">
        <v>96</v>
      </c>
      <c r="X143" s="16">
        <v>103</v>
      </c>
      <c r="Y143" s="16">
        <v>123</v>
      </c>
      <c r="Z143" s="16">
        <v>135</v>
      </c>
      <c r="AA143" s="39">
        <v>84.9131</v>
      </c>
      <c r="AB143" s="16">
        <f t="shared" si="92"/>
        <v>115.33478888888888</v>
      </c>
      <c r="AC143" s="114">
        <f t="shared" si="93"/>
        <v>112.85946593113505</v>
      </c>
      <c r="AD143" s="16">
        <f t="shared" si="94"/>
        <v>103</v>
      </c>
      <c r="AE143" s="16" t="s">
        <v>2891</v>
      </c>
      <c r="AF143" s="40"/>
      <c r="AG143" s="19">
        <f t="shared" si="95"/>
        <v>90.62</v>
      </c>
      <c r="AH143" s="18">
        <v>3.4800000000000001E-6</v>
      </c>
      <c r="AI143" s="34">
        <v>1.67205416339815E-7</v>
      </c>
      <c r="AJ143" s="16">
        <v>5.2480746024977206E-6</v>
      </c>
      <c r="AK143" s="16">
        <v>1.0232929922807527E-6</v>
      </c>
      <c r="AL143" s="16">
        <v>6.7608297539198155E-6</v>
      </c>
      <c r="AM143" s="16">
        <v>4.8977881936844583E-6</v>
      </c>
      <c r="AN143" s="94"/>
      <c r="AO143" s="34">
        <v>3.7227700000000002E-6</v>
      </c>
      <c r="AP143" s="94">
        <f t="shared" si="96"/>
        <v>3.6142801369603657E-6</v>
      </c>
      <c r="AQ143" s="114">
        <f t="shared" si="97"/>
        <v>2.3409121351664771E-6</v>
      </c>
      <c r="AR143" s="94">
        <f t="shared" si="98"/>
        <v>3.7227700000000002E-6</v>
      </c>
      <c r="AS143" s="114" t="s">
        <v>2891</v>
      </c>
      <c r="AT143" s="156"/>
      <c r="AU143" s="18">
        <v>2.2729999999999998E-3</v>
      </c>
      <c r="AV143" s="16">
        <v>1.6469E-3</v>
      </c>
      <c r="AW143" s="16">
        <v>8.9075058969594295E-4</v>
      </c>
      <c r="AX143" s="16">
        <v>3.2799999999999999E-3</v>
      </c>
      <c r="AY143" s="16">
        <v>2.2399999999999998E-3</v>
      </c>
      <c r="AZ143" s="16">
        <v>4.0499999999999998E-3</v>
      </c>
      <c r="BA143" s="16">
        <v>3.2100000000000002E-3</v>
      </c>
      <c r="BB143" s="68">
        <v>-8.24</v>
      </c>
      <c r="BC143" s="16">
        <f t="shared" si="99"/>
        <v>2.0765325578748581E-3</v>
      </c>
      <c r="BD143" s="67">
        <v>-8.08</v>
      </c>
      <c r="BE143" s="16">
        <f t="shared" si="127"/>
        <v>3.0015027444010955E-3</v>
      </c>
      <c r="BF143" s="16">
        <v>2.1700000000000001E-3</v>
      </c>
      <c r="BG143" s="16">
        <v>3.7799999999999999E-3</v>
      </c>
      <c r="BH143" s="16">
        <v>2.1299999999999999E-3</v>
      </c>
      <c r="BI143" s="68">
        <v>1.24E-7</v>
      </c>
      <c r="BJ143" s="94">
        <f t="shared" si="128"/>
        <v>4.4746639999999997E-2</v>
      </c>
      <c r="BK143" s="68">
        <v>9.9403099999999996E-9</v>
      </c>
      <c r="BL143" s="16">
        <f t="shared" si="129"/>
        <v>3.5870602665999999E-3</v>
      </c>
      <c r="BM143" s="16">
        <f t="shared" si="130"/>
        <v>5.6487418684694202E-3</v>
      </c>
      <c r="BN143" s="114">
        <f t="shared" si="131"/>
        <v>3.0327000567571191E-3</v>
      </c>
      <c r="BO143" s="16">
        <f t="shared" si="132"/>
        <v>2.6372513722005475E-3</v>
      </c>
      <c r="BP143" s="114" t="s">
        <v>2891</v>
      </c>
      <c r="BQ143" s="98"/>
      <c r="BR143" s="18">
        <f t="shared" si="100"/>
        <v>-5.4584207560534193</v>
      </c>
      <c r="BS143" s="114">
        <f t="shared" si="101"/>
        <v>-6.7767496584257456</v>
      </c>
      <c r="BT143" s="114">
        <f t="shared" si="102"/>
        <v>-5.28</v>
      </c>
      <c r="BU143" s="114">
        <f t="shared" si="103"/>
        <v>-5.99</v>
      </c>
      <c r="BV143" s="114">
        <f t="shared" si="104"/>
        <v>-5.17</v>
      </c>
      <c r="BW143" s="114">
        <f t="shared" si="105"/>
        <v>-5.3100000000000005</v>
      </c>
      <c r="BX143" s="114" t="str">
        <f t="shared" si="106"/>
        <v>N/A</v>
      </c>
      <c r="BY143" s="114">
        <f t="shared" si="107"/>
        <v>-5.4291337945139215</v>
      </c>
      <c r="BZ143" s="114">
        <f t="shared" si="108"/>
        <v>-5.6306148869990134</v>
      </c>
      <c r="CA143" s="114">
        <f t="shared" si="109"/>
        <v>-5.4291337945139215</v>
      </c>
      <c r="CB143" s="98" t="str">
        <f t="shared" si="110"/>
        <v>---</v>
      </c>
      <c r="CC143" s="18">
        <f t="shared" si="111"/>
        <v>-2.6434005642750291</v>
      </c>
      <c r="CD143" s="114">
        <f t="shared" si="112"/>
        <v>-2.7833327704517909</v>
      </c>
      <c r="CE143" s="114">
        <f t="shared" si="113"/>
        <v>-3.0502438814646156</v>
      </c>
      <c r="CF143" s="114">
        <f t="shared" si="114"/>
        <v>-2.4841261562883208</v>
      </c>
      <c r="CG143" s="114">
        <f t="shared" si="115"/>
        <v>-2.6497519816658373</v>
      </c>
      <c r="CH143" s="114">
        <f t="shared" si="116"/>
        <v>-2.3925449767853313</v>
      </c>
      <c r="CI143" s="114">
        <f t="shared" si="117"/>
        <v>-2.4934949675951277</v>
      </c>
      <c r="CJ143" s="114">
        <f t="shared" si="118"/>
        <v>-2.6826612552140863</v>
      </c>
      <c r="CK143" s="114">
        <f t="shared" si="119"/>
        <v>-2.5226612552140852</v>
      </c>
      <c r="CL143" s="114">
        <f t="shared" si="120"/>
        <v>-2.6635402661514704</v>
      </c>
      <c r="CM143" s="114">
        <f t="shared" si="121"/>
        <v>-2.4225082001627745</v>
      </c>
      <c r="CN143" s="114">
        <f t="shared" si="122"/>
        <v>-2.6716203965612624</v>
      </c>
      <c r="CO143" s="114">
        <f t="shared" si="123"/>
        <v>-1.3492395700518498</v>
      </c>
      <c r="CP143" s="114">
        <f t="shared" si="124"/>
        <v>-2.4452613266326617</v>
      </c>
      <c r="CQ143" s="114">
        <f t="shared" si="133"/>
        <v>-2.5181705406081605</v>
      </c>
      <c r="CR143" s="114">
        <f t="shared" si="134"/>
        <v>-2.583030909744557</v>
      </c>
      <c r="CS143" s="98" t="str">
        <f t="shared" si="125"/>
        <v>---</v>
      </c>
    </row>
    <row r="144" spans="1:97" x14ac:dyDescent="0.25">
      <c r="A144" s="15" t="s">
        <v>2470</v>
      </c>
      <c r="B144" s="8" t="s">
        <v>280</v>
      </c>
      <c r="C144" s="8">
        <v>360.86</v>
      </c>
      <c r="D144" s="27">
        <v>7.62</v>
      </c>
      <c r="E144" s="16">
        <v>7.7580688859293598</v>
      </c>
      <c r="F144" s="16">
        <v>7.5422089539999897</v>
      </c>
      <c r="G144" s="16">
        <v>7.3530087540000002</v>
      </c>
      <c r="H144" s="16">
        <v>6.8390000000000004</v>
      </c>
      <c r="I144" s="16">
        <v>6.7625000000000002</v>
      </c>
      <c r="J144" s="16">
        <v>7.28</v>
      </c>
      <c r="K144" s="16">
        <v>7.05</v>
      </c>
      <c r="L144" s="16">
        <v>6.22</v>
      </c>
      <c r="M144" s="39">
        <v>7.2165100000000004</v>
      </c>
      <c r="N144" s="16">
        <f t="shared" si="90"/>
        <v>7.1641296593929358</v>
      </c>
      <c r="O144" s="16">
        <f t="shared" si="126"/>
        <v>7.3373722032751614</v>
      </c>
      <c r="P144" s="16">
        <f t="shared" si="91"/>
        <v>7.2482550000000003</v>
      </c>
      <c r="Q144" s="16" t="s">
        <v>2891</v>
      </c>
      <c r="R144" s="114"/>
      <c r="S144" s="18">
        <v>146.34</v>
      </c>
      <c r="T144" s="16">
        <v>101.38</v>
      </c>
      <c r="U144" s="16">
        <v>156.43</v>
      </c>
      <c r="V144" s="16">
        <v>103.19</v>
      </c>
      <c r="W144" s="16">
        <v>96</v>
      </c>
      <c r="X144" s="16">
        <v>102</v>
      </c>
      <c r="Y144" s="16">
        <v>123</v>
      </c>
      <c r="Z144" s="16"/>
      <c r="AA144" s="39">
        <v>91.275700000000001</v>
      </c>
      <c r="AB144" s="16">
        <f t="shared" si="92"/>
        <v>114.95196249999999</v>
      </c>
      <c r="AC144" s="114">
        <f t="shared" si="93"/>
        <v>112.86273894287899</v>
      </c>
      <c r="AD144" s="16">
        <f t="shared" si="94"/>
        <v>102.595</v>
      </c>
      <c r="AE144" s="16" t="s">
        <v>2891</v>
      </c>
      <c r="AF144" s="40"/>
      <c r="AG144" s="19">
        <f t="shared" si="95"/>
        <v>101.38</v>
      </c>
      <c r="AH144" s="18">
        <v>1.7799999999999999E-6</v>
      </c>
      <c r="AI144" s="34">
        <v>6.4281592170305101E-8</v>
      </c>
      <c r="AJ144" s="16">
        <v>5.4954087385762383E-6</v>
      </c>
      <c r="AK144" s="16">
        <v>1.0232929922807527E-6</v>
      </c>
      <c r="AL144" s="16">
        <v>2.3988329190194872E-6</v>
      </c>
      <c r="AM144" s="16">
        <v>3.5481338923357504E-6</v>
      </c>
      <c r="AN144" s="94"/>
      <c r="AO144" s="34">
        <v>4.3095799999999997E-6</v>
      </c>
      <c r="AP144" s="94">
        <f t="shared" si="96"/>
        <v>2.6599328763403615E-6</v>
      </c>
      <c r="AQ144" s="114">
        <f t="shared" si="97"/>
        <v>1.5708492558831643E-6</v>
      </c>
      <c r="AR144" s="94">
        <f t="shared" si="98"/>
        <v>2.3988329190194872E-6</v>
      </c>
      <c r="AS144" s="114" t="s">
        <v>2891</v>
      </c>
      <c r="AT144" s="156"/>
      <c r="AU144" s="18">
        <v>2.8479999999999998E-3</v>
      </c>
      <c r="AV144" s="16">
        <v>1.6469E-3</v>
      </c>
      <c r="AW144" s="16">
        <v>5.29459447822067E-4</v>
      </c>
      <c r="AX144" s="16">
        <v>3.7100000000000002E-3</v>
      </c>
      <c r="AY144" s="16">
        <v>2.2399999999999998E-3</v>
      </c>
      <c r="AZ144" s="16">
        <v>1.81E-3</v>
      </c>
      <c r="BA144" s="16">
        <v>1.4599999999999999E-3</v>
      </c>
      <c r="BB144" s="68">
        <v>-8.24</v>
      </c>
      <c r="BC144" s="16">
        <f t="shared" si="99"/>
        <v>2.0765325578748581E-3</v>
      </c>
      <c r="BD144" s="67">
        <v>-7.81</v>
      </c>
      <c r="BE144" s="16">
        <f t="shared" si="127"/>
        <v>5.5890596510075807E-3</v>
      </c>
      <c r="BF144" s="16">
        <v>2.1700000000000001E-3</v>
      </c>
      <c r="BG144" s="16">
        <v>3.7799999999999999E-3</v>
      </c>
      <c r="BH144" s="16">
        <v>2.1299999999999999E-3</v>
      </c>
      <c r="BI144" s="68">
        <v>5.4499999999999998E-8</v>
      </c>
      <c r="BJ144" s="94">
        <f t="shared" si="128"/>
        <v>1.9666869999999999E-2</v>
      </c>
      <c r="BK144" s="68">
        <v>9.2084699999999997E-9</v>
      </c>
      <c r="BL144" s="16">
        <f t="shared" si="129"/>
        <v>3.3229684841999999E-3</v>
      </c>
      <c r="BM144" s="16">
        <f t="shared" si="130"/>
        <v>3.7842707243503216E-3</v>
      </c>
      <c r="BN144" s="114">
        <f t="shared" si="131"/>
        <v>2.6211832478319798E-3</v>
      </c>
      <c r="BO144" s="16">
        <f t="shared" si="132"/>
        <v>2.2049999999999999E-3</v>
      </c>
      <c r="BP144" s="114" t="s">
        <v>2891</v>
      </c>
      <c r="BQ144" s="98"/>
      <c r="BR144" s="18">
        <f t="shared" si="100"/>
        <v>-5.7495799976911064</v>
      </c>
      <c r="BS144" s="114">
        <f t="shared" si="101"/>
        <v>-7.1919133748736233</v>
      </c>
      <c r="BT144" s="114">
        <f t="shared" si="102"/>
        <v>-5.2600000000000007</v>
      </c>
      <c r="BU144" s="114">
        <f t="shared" si="103"/>
        <v>-5.99</v>
      </c>
      <c r="BV144" s="114">
        <f t="shared" si="104"/>
        <v>-5.620000000000001</v>
      </c>
      <c r="BW144" s="114">
        <f t="shared" si="105"/>
        <v>-5.45</v>
      </c>
      <c r="BX144" s="114" t="str">
        <f t="shared" si="106"/>
        <v>N/A</v>
      </c>
      <c r="BY144" s="114">
        <f t="shared" si="107"/>
        <v>-5.3655650529414487</v>
      </c>
      <c r="BZ144" s="114">
        <f t="shared" si="108"/>
        <v>-5.8038654893580253</v>
      </c>
      <c r="CA144" s="114">
        <f t="shared" si="109"/>
        <v>-5.620000000000001</v>
      </c>
      <c r="CB144" s="98" t="str">
        <f t="shared" si="110"/>
        <v>---</v>
      </c>
      <c r="CC144" s="18">
        <f t="shared" si="111"/>
        <v>-2.5454600150351814</v>
      </c>
      <c r="CD144" s="114">
        <f t="shared" si="112"/>
        <v>-2.7833327704517909</v>
      </c>
      <c r="CE144" s="114">
        <f t="shared" si="113"/>
        <v>-3.2761672976179477</v>
      </c>
      <c r="CF144" s="114">
        <f t="shared" si="114"/>
        <v>-2.4306260903849539</v>
      </c>
      <c r="CG144" s="114">
        <f t="shared" si="115"/>
        <v>-2.6497519816658373</v>
      </c>
      <c r="CH144" s="114">
        <f t="shared" si="116"/>
        <v>-2.7423214251308154</v>
      </c>
      <c r="CI144" s="114">
        <f t="shared" si="117"/>
        <v>-2.8356471442155629</v>
      </c>
      <c r="CJ144" s="114">
        <f t="shared" si="118"/>
        <v>-2.6826612552140863</v>
      </c>
      <c r="CK144" s="114">
        <f t="shared" si="119"/>
        <v>-2.2526612552140848</v>
      </c>
      <c r="CL144" s="114">
        <f t="shared" si="120"/>
        <v>-2.6635402661514704</v>
      </c>
      <c r="CM144" s="114">
        <f t="shared" si="121"/>
        <v>-2.4225082001627745</v>
      </c>
      <c r="CN144" s="114">
        <f t="shared" si="122"/>
        <v>-2.6716203965612624</v>
      </c>
      <c r="CO144" s="114">
        <f t="shared" si="123"/>
        <v>-1.7062647529374424</v>
      </c>
      <c r="CP144" s="114">
        <f t="shared" si="124"/>
        <v>-2.4784737776508523</v>
      </c>
      <c r="CQ144" s="114">
        <f t="shared" si="133"/>
        <v>-2.5815026163138621</v>
      </c>
      <c r="CR144" s="114">
        <f t="shared" si="134"/>
        <v>-2.6566461239086538</v>
      </c>
      <c r="CS144" s="98" t="str">
        <f t="shared" si="125"/>
        <v>---</v>
      </c>
    </row>
    <row r="145" spans="1:97" x14ac:dyDescent="0.25">
      <c r="A145" s="15" t="s">
        <v>2471</v>
      </c>
      <c r="B145" s="8" t="s">
        <v>282</v>
      </c>
      <c r="C145" s="8">
        <v>360.86</v>
      </c>
      <c r="D145" s="27">
        <v>7.62</v>
      </c>
      <c r="E145" s="16">
        <v>7.7004093442128703</v>
      </c>
      <c r="F145" s="16">
        <v>7.5422089539999897</v>
      </c>
      <c r="G145" s="16">
        <v>7.3530087540000002</v>
      </c>
      <c r="H145" s="16">
        <v>6.8390000000000004</v>
      </c>
      <c r="I145" s="16">
        <v>6.6829999999999998</v>
      </c>
      <c r="J145" s="16">
        <v>7.28</v>
      </c>
      <c r="K145" s="16">
        <v>7.13</v>
      </c>
      <c r="L145" s="16">
        <v>6.27</v>
      </c>
      <c r="M145" s="39">
        <v>7.29298</v>
      </c>
      <c r="N145" s="16">
        <f t="shared" si="90"/>
        <v>7.1710607052212865</v>
      </c>
      <c r="O145" s="16">
        <f t="shared" si="126"/>
        <v>7.3324529285733826</v>
      </c>
      <c r="P145" s="16">
        <f t="shared" si="91"/>
        <v>7.2864900000000006</v>
      </c>
      <c r="Q145" s="16" t="s">
        <v>2891</v>
      </c>
      <c r="R145" s="114"/>
      <c r="S145" s="18">
        <v>146.34</v>
      </c>
      <c r="T145" s="16">
        <v>87.16</v>
      </c>
      <c r="U145" s="16">
        <v>156.43</v>
      </c>
      <c r="V145" s="16">
        <v>100.07</v>
      </c>
      <c r="W145" s="16">
        <v>96</v>
      </c>
      <c r="X145" s="16">
        <v>104</v>
      </c>
      <c r="Y145" s="16">
        <v>123</v>
      </c>
      <c r="Z145" s="16">
        <v>124</v>
      </c>
      <c r="AA145" s="39">
        <v>91.527500000000003</v>
      </c>
      <c r="AB145" s="16">
        <f t="shared" si="92"/>
        <v>114.28083333333332</v>
      </c>
      <c r="AC145" s="114">
        <f t="shared" si="93"/>
        <v>112.04370596906115</v>
      </c>
      <c r="AD145" s="16">
        <f t="shared" si="94"/>
        <v>104</v>
      </c>
      <c r="AE145" s="16">
        <v>85</v>
      </c>
      <c r="AF145" s="149" t="s">
        <v>2947</v>
      </c>
      <c r="AG145" s="19">
        <f t="shared" si="95"/>
        <v>85</v>
      </c>
      <c r="AH145" s="18">
        <v>2.6299999999999998E-6</v>
      </c>
      <c r="AI145" s="34">
        <v>9.9596148413211201E-8</v>
      </c>
      <c r="AJ145" s="16">
        <v>4.4668359215096296E-6</v>
      </c>
      <c r="AK145" s="16">
        <v>1.0232929922807527E-6</v>
      </c>
      <c r="AL145" s="16">
        <v>3.4673685045253126E-6</v>
      </c>
      <c r="AM145" s="16">
        <v>3.5481338923357504E-6</v>
      </c>
      <c r="AN145" s="94"/>
      <c r="AO145" s="34">
        <v>3.6437599999999999E-6</v>
      </c>
      <c r="AP145" s="94">
        <f t="shared" si="96"/>
        <v>2.6969982084378085E-6</v>
      </c>
      <c r="AQ145" s="114">
        <f t="shared" si="97"/>
        <v>1.7664724362685754E-6</v>
      </c>
      <c r="AR145" s="94">
        <f t="shared" si="98"/>
        <v>3.4673685045253126E-6</v>
      </c>
      <c r="AS145" s="114" t="s">
        <v>2891</v>
      </c>
      <c r="AT145" s="156"/>
      <c r="AU145" s="18">
        <v>4.5999999999999999E-3</v>
      </c>
      <c r="AV145" s="16">
        <v>1.6469E-3</v>
      </c>
      <c r="AW145" s="16">
        <v>8.5584408196673497E-4</v>
      </c>
      <c r="AX145" s="16">
        <v>4.7000000000000002E-3</v>
      </c>
      <c r="AY145" s="16">
        <v>2.2399999999999998E-3</v>
      </c>
      <c r="AZ145" s="16">
        <v>1.4499999999999999E-3</v>
      </c>
      <c r="BA145" s="16">
        <v>1.91E-3</v>
      </c>
      <c r="BB145" s="68">
        <v>-8.24</v>
      </c>
      <c r="BC145" s="16">
        <f t="shared" si="99"/>
        <v>2.0765325578748581E-3</v>
      </c>
      <c r="BD145" s="67">
        <v>-8.1999999999999993</v>
      </c>
      <c r="BE145" s="16">
        <f t="shared" si="127"/>
        <v>2.2768726732912254E-3</v>
      </c>
      <c r="BF145" s="16">
        <v>1.65E-3</v>
      </c>
      <c r="BG145" s="16">
        <v>3.4499999999999999E-3</v>
      </c>
      <c r="BH145" s="16">
        <v>2.1299999999999999E-3</v>
      </c>
      <c r="BI145" s="68">
        <v>1.24E-7</v>
      </c>
      <c r="BJ145" s="94">
        <f t="shared" si="128"/>
        <v>4.4746639999999997E-2</v>
      </c>
      <c r="BK145" s="68">
        <v>1.12332E-8</v>
      </c>
      <c r="BL145" s="16">
        <f t="shared" si="129"/>
        <v>4.0536125520000002E-3</v>
      </c>
      <c r="BM145" s="16">
        <f t="shared" si="130"/>
        <v>5.556171561795201E-3</v>
      </c>
      <c r="BN145" s="114">
        <f t="shared" si="131"/>
        <v>2.8153853071826579E-3</v>
      </c>
      <c r="BO145" s="16">
        <f t="shared" si="132"/>
        <v>2.1849999999999999E-3</v>
      </c>
      <c r="BP145" s="114" t="s">
        <v>2891</v>
      </c>
      <c r="BQ145" s="98"/>
      <c r="BR145" s="18">
        <f t="shared" si="100"/>
        <v>-5.580044251510242</v>
      </c>
      <c r="BS145" s="114">
        <f t="shared" si="101"/>
        <v>-7.0017574563075495</v>
      </c>
      <c r="BT145" s="114">
        <f t="shared" si="102"/>
        <v>-5.3500000000000005</v>
      </c>
      <c r="BU145" s="114">
        <f t="shared" si="103"/>
        <v>-5.99</v>
      </c>
      <c r="BV145" s="114">
        <f t="shared" si="104"/>
        <v>-5.4600000000000009</v>
      </c>
      <c r="BW145" s="114">
        <f t="shared" si="105"/>
        <v>-5.45</v>
      </c>
      <c r="BX145" s="114" t="str">
        <f t="shared" si="106"/>
        <v>N/A</v>
      </c>
      <c r="BY145" s="114">
        <f t="shared" si="107"/>
        <v>-5.4384502360097455</v>
      </c>
      <c r="BZ145" s="114">
        <f t="shared" si="108"/>
        <v>-5.7528931348325054</v>
      </c>
      <c r="CA145" s="114">
        <f t="shared" si="109"/>
        <v>-5.4600000000000009</v>
      </c>
      <c r="CB145" s="98" t="str">
        <f t="shared" si="110"/>
        <v>---</v>
      </c>
      <c r="CC145" s="18">
        <f t="shared" si="111"/>
        <v>-2.3372421683184261</v>
      </c>
      <c r="CD145" s="114">
        <f t="shared" si="112"/>
        <v>-2.7833327704517909</v>
      </c>
      <c r="CE145" s="114">
        <f t="shared" si="113"/>
        <v>-3.0676053480672572</v>
      </c>
      <c r="CF145" s="114">
        <f t="shared" si="114"/>
        <v>-2.3279021420642825</v>
      </c>
      <c r="CG145" s="114">
        <f t="shared" si="115"/>
        <v>-2.6497519816658373</v>
      </c>
      <c r="CH145" s="114">
        <f t="shared" si="116"/>
        <v>-2.8386319977650252</v>
      </c>
      <c r="CI145" s="114">
        <f t="shared" si="117"/>
        <v>-2.7189666327522723</v>
      </c>
      <c r="CJ145" s="114">
        <f t="shared" si="118"/>
        <v>-2.6826612552140863</v>
      </c>
      <c r="CK145" s="114">
        <f t="shared" si="119"/>
        <v>-2.6426612552140849</v>
      </c>
      <c r="CL145" s="114">
        <f t="shared" si="120"/>
        <v>-2.7825160557860937</v>
      </c>
      <c r="CM145" s="114">
        <f t="shared" si="121"/>
        <v>-2.462180904926726</v>
      </c>
      <c r="CN145" s="114">
        <f t="shared" si="122"/>
        <v>-2.6716203965612624</v>
      </c>
      <c r="CO145" s="114">
        <f t="shared" si="123"/>
        <v>-1.3492395700518498</v>
      </c>
      <c r="CP145" s="114">
        <f t="shared" si="124"/>
        <v>-2.3921577639236471</v>
      </c>
      <c r="CQ145" s="114">
        <f t="shared" si="133"/>
        <v>-2.5504621601973314</v>
      </c>
      <c r="CR145" s="114">
        <f t="shared" si="134"/>
        <v>-2.6606861891135498</v>
      </c>
      <c r="CS145" s="98" t="str">
        <f t="shared" si="125"/>
        <v>---</v>
      </c>
    </row>
    <row r="146" spans="1:97" x14ac:dyDescent="0.25">
      <c r="A146" s="15" t="s">
        <v>2472</v>
      </c>
      <c r="B146" s="8" t="s">
        <v>284</v>
      </c>
      <c r="C146" s="8">
        <v>360.86</v>
      </c>
      <c r="D146" s="27">
        <v>7.62</v>
      </c>
      <c r="E146" s="16">
        <v>7.83571344113163</v>
      </c>
      <c r="F146" s="16">
        <v>7.5422089539999897</v>
      </c>
      <c r="G146" s="16">
        <v>7.3530087540000002</v>
      </c>
      <c r="H146" s="16">
        <v>6.8390000000000004</v>
      </c>
      <c r="I146" s="16">
        <v>6.8563999999999998</v>
      </c>
      <c r="J146" s="16">
        <v>7.27</v>
      </c>
      <c r="K146" s="16">
        <v>6.9</v>
      </c>
      <c r="L146" s="16"/>
      <c r="M146" s="39">
        <v>7.3101200000000004</v>
      </c>
      <c r="N146" s="16">
        <f t="shared" si="90"/>
        <v>7.2807167943479589</v>
      </c>
      <c r="O146" s="16">
        <f t="shared" si="126"/>
        <v>7.3591864365281525</v>
      </c>
      <c r="P146" s="16">
        <f t="shared" si="91"/>
        <v>7.3101200000000004</v>
      </c>
      <c r="Q146" s="16" t="s">
        <v>2891</v>
      </c>
      <c r="R146" s="114"/>
      <c r="S146" s="18">
        <v>146.34</v>
      </c>
      <c r="T146" s="16">
        <v>99.93</v>
      </c>
      <c r="U146" s="16">
        <v>156.43</v>
      </c>
      <c r="V146" s="16">
        <v>93.55</v>
      </c>
      <c r="W146" s="16">
        <v>91.67</v>
      </c>
      <c r="X146" s="16">
        <v>154</v>
      </c>
      <c r="Y146" s="16">
        <v>133</v>
      </c>
      <c r="Z146" s="16"/>
      <c r="AA146" s="39">
        <v>89.915199999999999</v>
      </c>
      <c r="AB146" s="16">
        <f t="shared" si="92"/>
        <v>120.60440000000001</v>
      </c>
      <c r="AC146" s="114">
        <f t="shared" si="93"/>
        <v>117.41725830556418</v>
      </c>
      <c r="AD146" s="16">
        <f t="shared" si="94"/>
        <v>116.465</v>
      </c>
      <c r="AE146" s="16" t="s">
        <v>2891</v>
      </c>
      <c r="AF146" s="40"/>
      <c r="AG146" s="19">
        <f t="shared" si="95"/>
        <v>99.93</v>
      </c>
      <c r="AH146" s="18">
        <v>1.84E-6</v>
      </c>
      <c r="AI146" s="34">
        <v>4.8541650402988398E-8</v>
      </c>
      <c r="AJ146" s="16">
        <v>5.7543993733715608E-6</v>
      </c>
      <c r="AK146" s="16">
        <v>1.0232929922807527E-6</v>
      </c>
      <c r="AL146" s="16">
        <v>5.6234132519034836E-6</v>
      </c>
      <c r="AM146" s="16">
        <v>3.8904514499428046E-5</v>
      </c>
      <c r="AN146" s="94"/>
      <c r="AO146" s="34">
        <v>1.57273E-6</v>
      </c>
      <c r="AP146" s="94">
        <f t="shared" si="96"/>
        <v>7.8238416810552624E-6</v>
      </c>
      <c r="AQ146" s="114">
        <f t="shared" si="97"/>
        <v>2.1014175828945633E-6</v>
      </c>
      <c r="AR146" s="94">
        <f t="shared" si="98"/>
        <v>1.84E-6</v>
      </c>
      <c r="AS146" s="114" t="s">
        <v>2891</v>
      </c>
      <c r="AT146" s="156"/>
      <c r="AU146" s="18">
        <v>1.2849999999999999E-3</v>
      </c>
      <c r="AV146" s="16">
        <v>1.6469E-3</v>
      </c>
      <c r="AW146" s="16">
        <v>2.8873968947922397E-4</v>
      </c>
      <c r="AX146" s="16">
        <v>2.1800000000000001E-3</v>
      </c>
      <c r="AY146" s="16">
        <v>2.2399999999999998E-3</v>
      </c>
      <c r="AZ146" s="16">
        <v>1.91E-3</v>
      </c>
      <c r="BA146" s="16">
        <v>7.2700000000000004E-3</v>
      </c>
      <c r="BB146" s="68">
        <v>-8.24</v>
      </c>
      <c r="BC146" s="16">
        <f t="shared" si="99"/>
        <v>2.0765325578748581E-3</v>
      </c>
      <c r="BD146" s="67">
        <v>-8.17</v>
      </c>
      <c r="BE146" s="16">
        <f t="shared" si="127"/>
        <v>2.4397130249995051E-3</v>
      </c>
      <c r="BF146" s="16">
        <v>1.65E-3</v>
      </c>
      <c r="BG146" s="16">
        <v>1.73E-3</v>
      </c>
      <c r="BH146" s="16">
        <v>1.73E-3</v>
      </c>
      <c r="BI146" s="68"/>
      <c r="BJ146" s="94" t="str">
        <f t="shared" si="128"/>
        <v/>
      </c>
      <c r="BK146" s="68">
        <v>1.07439E-8</v>
      </c>
      <c r="BL146" s="16">
        <f t="shared" si="129"/>
        <v>3.8770437539999997E-3</v>
      </c>
      <c r="BM146" s="16">
        <f t="shared" si="130"/>
        <v>2.3326099251041216E-3</v>
      </c>
      <c r="BN146" s="114">
        <f t="shared" si="131"/>
        <v>1.8933841134184002E-3</v>
      </c>
      <c r="BO146" s="16">
        <f t="shared" si="132"/>
        <v>1.91E-3</v>
      </c>
      <c r="BP146" s="114" t="s">
        <v>2891</v>
      </c>
      <c r="BQ146" s="98"/>
      <c r="BR146" s="18">
        <f t="shared" si="100"/>
        <v>-5.7351821769904632</v>
      </c>
      <c r="BS146" s="114">
        <f t="shared" si="101"/>
        <v>-7.3138854618581055</v>
      </c>
      <c r="BT146" s="114">
        <f t="shared" si="102"/>
        <v>-5.24</v>
      </c>
      <c r="BU146" s="114">
        <f t="shared" si="103"/>
        <v>-5.99</v>
      </c>
      <c r="BV146" s="114">
        <f t="shared" si="104"/>
        <v>-5.2500000000000009</v>
      </c>
      <c r="BW146" s="114">
        <f t="shared" si="105"/>
        <v>-4.41</v>
      </c>
      <c r="BX146" s="114" t="str">
        <f t="shared" si="106"/>
        <v>N/A</v>
      </c>
      <c r="BY146" s="114">
        <f t="shared" si="107"/>
        <v>-5.803345828918264</v>
      </c>
      <c r="BZ146" s="114">
        <f t="shared" si="108"/>
        <v>-5.6774876382524058</v>
      </c>
      <c r="CA146" s="114">
        <f t="shared" si="109"/>
        <v>-5.7351821769904632</v>
      </c>
      <c r="CB146" s="98" t="str">
        <f t="shared" si="110"/>
        <v>---</v>
      </c>
      <c r="CC146" s="18">
        <f t="shared" si="111"/>
        <v>-2.8910968723326866</v>
      </c>
      <c r="CD146" s="114">
        <f t="shared" si="112"/>
        <v>-2.7833327704517909</v>
      </c>
      <c r="CE146" s="114">
        <f t="shared" si="113"/>
        <v>-3.5394935149170319</v>
      </c>
      <c r="CF146" s="114">
        <f t="shared" si="114"/>
        <v>-2.6615435063953949</v>
      </c>
      <c r="CG146" s="114">
        <f t="shared" si="115"/>
        <v>-2.6497519816658373</v>
      </c>
      <c r="CH146" s="114">
        <f t="shared" si="116"/>
        <v>-2.7189666327522723</v>
      </c>
      <c r="CI146" s="114">
        <f t="shared" si="117"/>
        <v>-2.1384655891409623</v>
      </c>
      <c r="CJ146" s="114">
        <f t="shared" si="118"/>
        <v>-2.6826612552140863</v>
      </c>
      <c r="CK146" s="114">
        <f t="shared" si="119"/>
        <v>-2.6126612552140851</v>
      </c>
      <c r="CL146" s="114">
        <f t="shared" si="120"/>
        <v>-2.7825160557860937</v>
      </c>
      <c r="CM146" s="114">
        <f t="shared" si="121"/>
        <v>-2.7619538968712045</v>
      </c>
      <c r="CN146" s="114">
        <f t="shared" si="122"/>
        <v>-2.7619538968712045</v>
      </c>
      <c r="CO146" s="114" t="str">
        <f t="shared" si="123"/>
        <v>N/A</v>
      </c>
      <c r="CP146" s="114">
        <f t="shared" si="124"/>
        <v>-2.4114992977770209</v>
      </c>
      <c r="CQ146" s="114">
        <f t="shared" si="133"/>
        <v>-2.7227612711838209</v>
      </c>
      <c r="CR146" s="114">
        <f t="shared" si="134"/>
        <v>-2.7189666327522723</v>
      </c>
      <c r="CS146" s="98" t="str">
        <f t="shared" si="125"/>
        <v>---</v>
      </c>
    </row>
    <row r="147" spans="1:97" x14ac:dyDescent="0.25">
      <c r="A147" s="15" t="s">
        <v>2473</v>
      </c>
      <c r="B147" s="8" t="s">
        <v>286</v>
      </c>
      <c r="C147" s="8">
        <v>360.86</v>
      </c>
      <c r="D147" s="27">
        <v>7.62</v>
      </c>
      <c r="E147" s="16">
        <v>7.7585201765529304</v>
      </c>
      <c r="F147" s="16">
        <v>7.5422089539999897</v>
      </c>
      <c r="G147" s="16">
        <v>7.3530087540000002</v>
      </c>
      <c r="H147" s="16">
        <v>6.8390000000000004</v>
      </c>
      <c r="I147" s="16">
        <v>6.9401999999999999</v>
      </c>
      <c r="J147" s="16">
        <v>7.28</v>
      </c>
      <c r="K147" s="16">
        <v>6.94</v>
      </c>
      <c r="L147" s="16"/>
      <c r="M147" s="39">
        <v>7.29657</v>
      </c>
      <c r="N147" s="16">
        <f t="shared" si="90"/>
        <v>7.2855008760614357</v>
      </c>
      <c r="O147" s="16">
        <f t="shared" si="126"/>
        <v>7.3416411985854904</v>
      </c>
      <c r="P147" s="16">
        <f t="shared" si="91"/>
        <v>7.29657</v>
      </c>
      <c r="Q147" s="16" t="s">
        <v>2891</v>
      </c>
      <c r="R147" s="114"/>
      <c r="S147" s="18">
        <v>146.34</v>
      </c>
      <c r="T147" s="16">
        <v>94.42</v>
      </c>
      <c r="U147" s="16">
        <v>156.43</v>
      </c>
      <c r="V147" s="16">
        <v>99.66</v>
      </c>
      <c r="W147" s="16">
        <v>91.67</v>
      </c>
      <c r="X147" s="16">
        <v>109</v>
      </c>
      <c r="Y147" s="16">
        <v>127</v>
      </c>
      <c r="Z147" s="16"/>
      <c r="AA147" s="39">
        <v>92.397599999999997</v>
      </c>
      <c r="AB147" s="16">
        <f t="shared" si="92"/>
        <v>114.6147</v>
      </c>
      <c r="AC147" s="114">
        <f t="shared" si="93"/>
        <v>112.27892980824183</v>
      </c>
      <c r="AD147" s="16">
        <f t="shared" si="94"/>
        <v>104.33</v>
      </c>
      <c r="AE147" s="16" t="s">
        <v>2891</v>
      </c>
      <c r="AF147" s="40"/>
      <c r="AG147" s="19">
        <f t="shared" si="95"/>
        <v>94.42</v>
      </c>
      <c r="AH147" s="18">
        <v>2.0999999999999998E-6</v>
      </c>
      <c r="AI147" s="34">
        <v>4.2839445654878001E-8</v>
      </c>
      <c r="AJ147" s="16">
        <v>4.7863009232263716E-6</v>
      </c>
      <c r="AK147" s="16">
        <v>1.0232929922807527E-6</v>
      </c>
      <c r="AL147" s="16">
        <v>6.456542290346543E-6</v>
      </c>
      <c r="AM147" s="16">
        <v>1.2882495516931347E-5</v>
      </c>
      <c r="AN147" s="94"/>
      <c r="AO147" s="34">
        <v>1.9440400000000002E-6</v>
      </c>
      <c r="AP147" s="94">
        <f t="shared" si="96"/>
        <v>4.1765015954914135E-6</v>
      </c>
      <c r="AQ147" s="114">
        <f t="shared" si="97"/>
        <v>1.8394212125075097E-6</v>
      </c>
      <c r="AR147" s="94">
        <f t="shared" si="98"/>
        <v>2.0999999999999998E-6</v>
      </c>
      <c r="AS147" s="114" t="s">
        <v>2891</v>
      </c>
      <c r="AT147" s="156"/>
      <c r="AU147" s="18">
        <v>1.444E-3</v>
      </c>
      <c r="AV147" s="16">
        <v>1.6469E-3</v>
      </c>
      <c r="AW147" s="16">
        <v>4.7027717430533997E-4</v>
      </c>
      <c r="AX147" s="16">
        <v>3.4499999999999999E-3</v>
      </c>
      <c r="AY147" s="16">
        <v>2.2399999999999998E-3</v>
      </c>
      <c r="AZ147" s="16">
        <v>1.0500000000000001E-2</v>
      </c>
      <c r="BA147" s="16">
        <v>2.0500000000000001E-2</v>
      </c>
      <c r="BB147" s="68">
        <v>-8.24</v>
      </c>
      <c r="BC147" s="16">
        <f t="shared" si="99"/>
        <v>2.0765325578748581E-3</v>
      </c>
      <c r="BD147" s="67">
        <v>-8.15</v>
      </c>
      <c r="BE147" s="16">
        <f t="shared" si="127"/>
        <v>2.5546931575285898E-3</v>
      </c>
      <c r="BF147" s="16">
        <v>1.6100000000000001E-3</v>
      </c>
      <c r="BG147" s="16">
        <v>2.0300000000000001E-3</v>
      </c>
      <c r="BH147" s="16">
        <v>1.6900000000000001E-3</v>
      </c>
      <c r="BI147" s="68">
        <v>5.4499999999999998E-8</v>
      </c>
      <c r="BJ147" s="94">
        <f t="shared" si="128"/>
        <v>1.9666869999999999E-2</v>
      </c>
      <c r="BK147" s="68">
        <v>7.7260000000000008E-9</v>
      </c>
      <c r="BL147" s="16">
        <f t="shared" si="129"/>
        <v>2.7880043600000005E-3</v>
      </c>
      <c r="BM147" s="16">
        <f t="shared" si="130"/>
        <v>5.1905198035506273E-3</v>
      </c>
      <c r="BN147" s="114">
        <f t="shared" si="131"/>
        <v>2.9009261399697509E-3</v>
      </c>
      <c r="BO147" s="16">
        <f t="shared" si="132"/>
        <v>2.158266278937429E-3</v>
      </c>
      <c r="BP147" s="114" t="s">
        <v>2891</v>
      </c>
      <c r="BQ147" s="98"/>
      <c r="BR147" s="18">
        <f t="shared" si="100"/>
        <v>-5.6777807052660805</v>
      </c>
      <c r="BS147" s="114">
        <f t="shared" si="101"/>
        <v>-7.3681561576017414</v>
      </c>
      <c r="BT147" s="114">
        <f t="shared" si="102"/>
        <v>-5.3200000000000012</v>
      </c>
      <c r="BU147" s="114">
        <f t="shared" si="103"/>
        <v>-5.99</v>
      </c>
      <c r="BV147" s="114">
        <f t="shared" si="104"/>
        <v>-5.19</v>
      </c>
      <c r="BW147" s="114">
        <f t="shared" si="105"/>
        <v>-4.8899999999999997</v>
      </c>
      <c r="BX147" s="114" t="str">
        <f t="shared" si="106"/>
        <v>N/A</v>
      </c>
      <c r="BY147" s="114">
        <f t="shared" si="107"/>
        <v>-5.7112948034012279</v>
      </c>
      <c r="BZ147" s="114">
        <f t="shared" si="108"/>
        <v>-5.7353188094670076</v>
      </c>
      <c r="CA147" s="114">
        <f t="shared" si="109"/>
        <v>-5.6777807052660805</v>
      </c>
      <c r="CB147" s="98" t="str">
        <f t="shared" si="110"/>
        <v>---</v>
      </c>
      <c r="CC147" s="18">
        <f t="shared" si="111"/>
        <v>-2.8404328067663798</v>
      </c>
      <c r="CD147" s="114">
        <f t="shared" si="112"/>
        <v>-2.7833327704517909</v>
      </c>
      <c r="CE147" s="114">
        <f t="shared" si="113"/>
        <v>-3.3276460999564645</v>
      </c>
      <c r="CF147" s="114">
        <f t="shared" si="114"/>
        <v>-2.462180904926726</v>
      </c>
      <c r="CG147" s="114">
        <f t="shared" si="115"/>
        <v>-2.6497519816658373</v>
      </c>
      <c r="CH147" s="114">
        <f t="shared" si="116"/>
        <v>-1.9788107009300619</v>
      </c>
      <c r="CI147" s="114">
        <f t="shared" si="117"/>
        <v>-1.6882461389442456</v>
      </c>
      <c r="CJ147" s="114">
        <f t="shared" si="118"/>
        <v>-2.6826612552140863</v>
      </c>
      <c r="CK147" s="114">
        <f t="shared" si="119"/>
        <v>-2.5926612552140869</v>
      </c>
      <c r="CL147" s="114">
        <f t="shared" si="120"/>
        <v>-2.7931741239681505</v>
      </c>
      <c r="CM147" s="114">
        <f t="shared" si="121"/>
        <v>-2.692503962086787</v>
      </c>
      <c r="CN147" s="114">
        <f t="shared" si="122"/>
        <v>-2.7721132953863266</v>
      </c>
      <c r="CO147" s="114">
        <f t="shared" si="123"/>
        <v>-1.7062647529374424</v>
      </c>
      <c r="CP147" s="114">
        <f t="shared" si="124"/>
        <v>-2.5547065514052831</v>
      </c>
      <c r="CQ147" s="114">
        <f t="shared" si="133"/>
        <v>-2.5374633285609756</v>
      </c>
      <c r="CR147" s="114">
        <f t="shared" si="134"/>
        <v>-2.6662066184399618</v>
      </c>
      <c r="CS147" s="98" t="str">
        <f t="shared" si="125"/>
        <v>---</v>
      </c>
    </row>
    <row r="148" spans="1:97" x14ac:dyDescent="0.25">
      <c r="A148" s="15" t="s">
        <v>2474</v>
      </c>
      <c r="B148" s="8" t="s">
        <v>288</v>
      </c>
      <c r="C148" s="8">
        <v>360.86</v>
      </c>
      <c r="D148" s="27">
        <v>7.62</v>
      </c>
      <c r="E148" s="16">
        <v>7.6958715117280496</v>
      </c>
      <c r="F148" s="16">
        <v>7.5422089539999897</v>
      </c>
      <c r="G148" s="16">
        <v>7.3530087540000002</v>
      </c>
      <c r="H148" s="16">
        <v>6.8390000000000004</v>
      </c>
      <c r="I148" s="16">
        <v>6.6124999999999998</v>
      </c>
      <c r="J148" s="16">
        <v>7.28</v>
      </c>
      <c r="K148" s="16">
        <v>7</v>
      </c>
      <c r="L148" s="16"/>
      <c r="M148" s="39">
        <v>7.0555700000000003</v>
      </c>
      <c r="N148" s="16">
        <f t="shared" si="90"/>
        <v>7.2220176910808931</v>
      </c>
      <c r="O148" s="16">
        <f t="shared" si="126"/>
        <v>7.3013429320042897</v>
      </c>
      <c r="P148" s="16">
        <f t="shared" si="91"/>
        <v>7.28</v>
      </c>
      <c r="Q148" s="16" t="s">
        <v>2891</v>
      </c>
      <c r="R148" s="114"/>
      <c r="S148" s="18">
        <v>146.34</v>
      </c>
      <c r="T148" s="16">
        <v>83.54</v>
      </c>
      <c r="U148" s="16">
        <v>156.43</v>
      </c>
      <c r="V148" s="16">
        <v>94.67</v>
      </c>
      <c r="W148" s="16">
        <v>96</v>
      </c>
      <c r="X148" s="16">
        <v>103</v>
      </c>
      <c r="Y148" s="16">
        <v>123</v>
      </c>
      <c r="Z148" s="16"/>
      <c r="AA148" s="39">
        <v>85.489800000000002</v>
      </c>
      <c r="AB148" s="16">
        <f t="shared" si="92"/>
        <v>111.05872500000001</v>
      </c>
      <c r="AC148" s="114">
        <f t="shared" si="93"/>
        <v>108.2280233788362</v>
      </c>
      <c r="AD148" s="16">
        <f t="shared" si="94"/>
        <v>99.5</v>
      </c>
      <c r="AE148" s="16" t="s">
        <v>2891</v>
      </c>
      <c r="AF148" s="40"/>
      <c r="AG148" s="19">
        <f t="shared" si="95"/>
        <v>83.54</v>
      </c>
      <c r="AH148" s="18">
        <v>2.7199999999999998E-6</v>
      </c>
      <c r="AI148" s="34">
        <v>1.2853057927545401E-7</v>
      </c>
      <c r="AJ148" s="16">
        <v>6.9183097091893498E-6</v>
      </c>
      <c r="AK148" s="16">
        <v>1.0232929922807527E-6</v>
      </c>
      <c r="AL148" s="16">
        <v>5.7543993733715608E-6</v>
      </c>
      <c r="AM148" s="16">
        <v>3.5481338923357504E-6</v>
      </c>
      <c r="AN148" s="94"/>
      <c r="AO148" s="34">
        <v>3.3633099999999999E-6</v>
      </c>
      <c r="AP148" s="94">
        <f t="shared" si="96"/>
        <v>3.35085379235041E-6</v>
      </c>
      <c r="AQ148" s="114">
        <f t="shared" si="97"/>
        <v>2.0826693414845639E-6</v>
      </c>
      <c r="AR148" s="94">
        <f t="shared" si="98"/>
        <v>3.3633099999999999E-6</v>
      </c>
      <c r="AS148" s="114" t="s">
        <v>2891</v>
      </c>
      <c r="AT148" s="156"/>
      <c r="AU148" s="18">
        <v>1.818E-3</v>
      </c>
      <c r="AV148" s="16">
        <v>1.6469E-3</v>
      </c>
      <c r="AW148" s="16">
        <v>8.9235904188723003E-4</v>
      </c>
      <c r="AX148" s="16">
        <v>7.4999999999999997E-3</v>
      </c>
      <c r="AY148" s="16">
        <v>2.2399999999999998E-3</v>
      </c>
      <c r="AZ148" s="16">
        <v>3.1800000000000001E-3</v>
      </c>
      <c r="BA148" s="16">
        <v>3.3800000000000002E-3</v>
      </c>
      <c r="BB148" s="68">
        <v>-8.24</v>
      </c>
      <c r="BC148" s="16">
        <f t="shared" si="99"/>
        <v>2.0765325578748581E-3</v>
      </c>
      <c r="BD148" s="67">
        <v>-8.11</v>
      </c>
      <c r="BE148" s="16">
        <f t="shared" si="127"/>
        <v>2.8011653450662954E-3</v>
      </c>
      <c r="BF148" s="16">
        <v>2.1700000000000001E-3</v>
      </c>
      <c r="BG148" s="16">
        <v>3.7799999999999999E-3</v>
      </c>
      <c r="BH148" s="16">
        <v>2.1299999999999999E-3</v>
      </c>
      <c r="BI148" s="68">
        <v>1.24E-7</v>
      </c>
      <c r="BJ148" s="94">
        <f t="shared" si="128"/>
        <v>4.4746639999999997E-2</v>
      </c>
      <c r="BK148" s="68">
        <v>8.7515000000000006E-9</v>
      </c>
      <c r="BL148" s="16">
        <f t="shared" si="129"/>
        <v>3.1580662900000003E-3</v>
      </c>
      <c r="BM148" s="16">
        <f t="shared" si="130"/>
        <v>5.8228330882020276E-3</v>
      </c>
      <c r="BN148" s="114">
        <f t="shared" si="131"/>
        <v>3.0804732254805078E-3</v>
      </c>
      <c r="BO148" s="16">
        <f t="shared" si="132"/>
        <v>2.5205826725331476E-3</v>
      </c>
      <c r="BP148" s="114" t="s">
        <v>2891</v>
      </c>
      <c r="BQ148" s="98"/>
      <c r="BR148" s="18">
        <f t="shared" si="100"/>
        <v>-5.5654310959658018</v>
      </c>
      <c r="BS148" s="114">
        <f t="shared" si="101"/>
        <v>-6.8909935351290716</v>
      </c>
      <c r="BT148" s="114">
        <f t="shared" si="102"/>
        <v>-5.160000000000001</v>
      </c>
      <c r="BU148" s="114">
        <f t="shared" si="103"/>
        <v>-5.99</v>
      </c>
      <c r="BV148" s="114">
        <f t="shared" si="104"/>
        <v>-5.24</v>
      </c>
      <c r="BW148" s="114">
        <f t="shared" si="105"/>
        <v>-5.45</v>
      </c>
      <c r="BX148" s="114" t="str">
        <f t="shared" si="106"/>
        <v>N/A</v>
      </c>
      <c r="BY148" s="114">
        <f t="shared" si="107"/>
        <v>-5.4732331014380726</v>
      </c>
      <c r="BZ148" s="114">
        <f t="shared" si="108"/>
        <v>-5.6813796760761353</v>
      </c>
      <c r="CA148" s="114">
        <f t="shared" si="109"/>
        <v>-5.4732331014380726</v>
      </c>
      <c r="CB148" s="98" t="str">
        <f t="shared" si="110"/>
        <v>---</v>
      </c>
      <c r="CC148" s="18">
        <f t="shared" si="111"/>
        <v>-2.7404061211140514</v>
      </c>
      <c r="CD148" s="114">
        <f t="shared" si="112"/>
        <v>-2.7833327704517909</v>
      </c>
      <c r="CE148" s="114">
        <f t="shared" si="113"/>
        <v>-3.0494603714793911</v>
      </c>
      <c r="CF148" s="114">
        <f t="shared" si="114"/>
        <v>-2.1249387366082999</v>
      </c>
      <c r="CG148" s="114">
        <f t="shared" si="115"/>
        <v>-2.6497519816658373</v>
      </c>
      <c r="CH148" s="114">
        <f t="shared" si="116"/>
        <v>-2.4975728800155674</v>
      </c>
      <c r="CI148" s="114">
        <f t="shared" si="117"/>
        <v>-2.4710832997223453</v>
      </c>
      <c r="CJ148" s="114">
        <f t="shared" si="118"/>
        <v>-2.6826612552140863</v>
      </c>
      <c r="CK148" s="114">
        <f t="shared" si="119"/>
        <v>-2.552661255214085</v>
      </c>
      <c r="CL148" s="114">
        <f t="shared" si="120"/>
        <v>-2.6635402661514704</v>
      </c>
      <c r="CM148" s="114">
        <f t="shared" si="121"/>
        <v>-2.4225082001627745</v>
      </c>
      <c r="CN148" s="114">
        <f t="shared" si="122"/>
        <v>-2.6716203965612624</v>
      </c>
      <c r="CO148" s="114">
        <f t="shared" si="123"/>
        <v>-1.3492395700518498</v>
      </c>
      <c r="CP148" s="114">
        <f t="shared" si="124"/>
        <v>-2.5005787580899002</v>
      </c>
      <c r="CQ148" s="114">
        <f t="shared" si="133"/>
        <v>-2.5113825616073364</v>
      </c>
      <c r="CR148" s="114">
        <f t="shared" si="134"/>
        <v>-2.6012066184399609</v>
      </c>
      <c r="CS148" s="98" t="str">
        <f t="shared" si="125"/>
        <v>---</v>
      </c>
    </row>
    <row r="149" spans="1:97" x14ac:dyDescent="0.25">
      <c r="A149" s="15" t="s">
        <v>2475</v>
      </c>
      <c r="B149" s="8" t="s">
        <v>290</v>
      </c>
      <c r="C149" s="8">
        <v>360.86</v>
      </c>
      <c r="D149" s="27">
        <v>7.62</v>
      </c>
      <c r="E149" s="16">
        <v>7.7615800062550804</v>
      </c>
      <c r="F149" s="16">
        <v>7.5422089539999897</v>
      </c>
      <c r="G149" s="16">
        <v>7.3530087540000002</v>
      </c>
      <c r="H149" s="16">
        <v>6.8390000000000004</v>
      </c>
      <c r="I149" s="16">
        <v>6.6840000000000002</v>
      </c>
      <c r="J149" s="16">
        <v>7.28</v>
      </c>
      <c r="K149" s="16">
        <v>6.93</v>
      </c>
      <c r="L149" s="16"/>
      <c r="M149" s="39">
        <v>7.2219300000000004</v>
      </c>
      <c r="N149" s="16">
        <f t="shared" si="90"/>
        <v>7.2479697460283417</v>
      </c>
      <c r="O149" s="16">
        <f t="shared" si="126"/>
        <v>7.3279772676348065</v>
      </c>
      <c r="P149" s="16">
        <f t="shared" si="91"/>
        <v>7.28</v>
      </c>
      <c r="Q149" s="16" t="s">
        <v>2891</v>
      </c>
      <c r="R149" s="114"/>
      <c r="S149" s="18">
        <v>146.34</v>
      </c>
      <c r="T149" s="16">
        <v>99</v>
      </c>
      <c r="U149" s="16">
        <v>156.43</v>
      </c>
      <c r="V149" s="16">
        <v>102.8</v>
      </c>
      <c r="W149" s="16">
        <v>77.67</v>
      </c>
      <c r="X149" s="16">
        <v>113</v>
      </c>
      <c r="Y149" s="16">
        <v>127</v>
      </c>
      <c r="Z149" s="16"/>
      <c r="AA149" s="39">
        <v>85.793999999999997</v>
      </c>
      <c r="AB149" s="16">
        <f t="shared" si="92"/>
        <v>113.50425</v>
      </c>
      <c r="AC149" s="114">
        <f t="shared" si="93"/>
        <v>110.53198614776697</v>
      </c>
      <c r="AD149" s="16">
        <f t="shared" si="94"/>
        <v>107.9</v>
      </c>
      <c r="AE149" s="16" t="s">
        <v>2891</v>
      </c>
      <c r="AF149" s="40"/>
      <c r="AG149" s="19">
        <f t="shared" si="95"/>
        <v>99</v>
      </c>
      <c r="AH149" s="18">
        <v>1.8899999999999999E-6</v>
      </c>
      <c r="AI149" s="34">
        <v>5.5251610925181503E-8</v>
      </c>
      <c r="AJ149" s="16">
        <v>6.1659500186148109E-6</v>
      </c>
      <c r="AK149" s="16">
        <v>1.0232929922807527E-6</v>
      </c>
      <c r="AL149" s="16">
        <v>6.9183097091893498E-6</v>
      </c>
      <c r="AM149" s="16">
        <v>1.2882495516931347E-5</v>
      </c>
      <c r="AN149" s="94"/>
      <c r="AO149" s="34">
        <v>2.5144500000000001E-6</v>
      </c>
      <c r="AP149" s="94">
        <f t="shared" si="96"/>
        <v>4.4928214068487773E-6</v>
      </c>
      <c r="AQ149" s="114">
        <f t="shared" si="97"/>
        <v>2.0412341329758173E-6</v>
      </c>
      <c r="AR149" s="94">
        <f t="shared" si="98"/>
        <v>2.5144500000000001E-6</v>
      </c>
      <c r="AS149" s="114" t="s">
        <v>2891</v>
      </c>
      <c r="AT149" s="156"/>
      <c r="AU149" s="18">
        <v>1.31E-3</v>
      </c>
      <c r="AV149" s="16">
        <v>1.6469E-3</v>
      </c>
      <c r="AW149" s="16">
        <v>4.7471472577046803E-4</v>
      </c>
      <c r="AX149" s="16">
        <v>4.5100000000000001E-3</v>
      </c>
      <c r="AY149" s="16">
        <v>2.2399999999999998E-3</v>
      </c>
      <c r="AZ149" s="16">
        <v>6.96E-3</v>
      </c>
      <c r="BA149" s="16">
        <v>1.29E-2</v>
      </c>
      <c r="BB149" s="68">
        <v>-8.24</v>
      </c>
      <c r="BC149" s="16">
        <f t="shared" si="99"/>
        <v>2.0765325578748581E-3</v>
      </c>
      <c r="BD149" s="67">
        <v>-8.08</v>
      </c>
      <c r="BE149" s="16">
        <f t="shared" si="127"/>
        <v>3.0015027444010955E-3</v>
      </c>
      <c r="BF149" s="16">
        <v>1.73E-3</v>
      </c>
      <c r="BG149" s="16">
        <v>2.2799999999999999E-3</v>
      </c>
      <c r="BH149" s="16">
        <v>1.6900000000000001E-3</v>
      </c>
      <c r="BI149" s="68"/>
      <c r="BJ149" s="94" t="str">
        <f t="shared" si="128"/>
        <v/>
      </c>
      <c r="BK149" s="68">
        <v>9.9403099999999996E-9</v>
      </c>
      <c r="BL149" s="16">
        <f t="shared" si="129"/>
        <v>3.5870602665999999E-3</v>
      </c>
      <c r="BM149" s="16">
        <f t="shared" si="130"/>
        <v>3.4159007918958778E-3</v>
      </c>
      <c r="BN149" s="114">
        <f t="shared" si="131"/>
        <v>2.4858960594158156E-3</v>
      </c>
      <c r="BO149" s="16">
        <f t="shared" si="132"/>
        <v>2.2399999999999998E-3</v>
      </c>
      <c r="BP149" s="114" t="s">
        <v>2891</v>
      </c>
      <c r="BQ149" s="98"/>
      <c r="BR149" s="18">
        <f t="shared" si="100"/>
        <v>-5.7235381958267562</v>
      </c>
      <c r="BS149" s="114">
        <f t="shared" si="101"/>
        <v>-7.2576550550959205</v>
      </c>
      <c r="BT149" s="114">
        <f t="shared" si="102"/>
        <v>-5.2100000000000009</v>
      </c>
      <c r="BU149" s="114">
        <f t="shared" si="103"/>
        <v>-5.99</v>
      </c>
      <c r="BV149" s="114">
        <f t="shared" si="104"/>
        <v>-5.160000000000001</v>
      </c>
      <c r="BW149" s="114">
        <f t="shared" si="105"/>
        <v>-4.8899999999999997</v>
      </c>
      <c r="BX149" s="114" t="str">
        <f t="shared" si="106"/>
        <v>N/A</v>
      </c>
      <c r="BY149" s="114">
        <f t="shared" si="107"/>
        <v>-5.5995569959309019</v>
      </c>
      <c r="BZ149" s="114">
        <f t="shared" si="108"/>
        <v>-5.6901071781219397</v>
      </c>
      <c r="CA149" s="114">
        <f t="shared" si="109"/>
        <v>-5.5995569959309019</v>
      </c>
      <c r="CB149" s="98" t="str">
        <f t="shared" si="110"/>
        <v>---</v>
      </c>
      <c r="CC149" s="18">
        <f t="shared" si="111"/>
        <v>-2.8827287043442356</v>
      </c>
      <c r="CD149" s="114">
        <f t="shared" si="112"/>
        <v>-2.7833327704517909</v>
      </c>
      <c r="CE149" s="114">
        <f t="shared" si="113"/>
        <v>-3.3235672961483709</v>
      </c>
      <c r="CF149" s="114">
        <f t="shared" si="114"/>
        <v>-2.3458234581220396</v>
      </c>
      <c r="CG149" s="114">
        <f t="shared" si="115"/>
        <v>-2.6497519816658373</v>
      </c>
      <c r="CH149" s="114">
        <f t="shared" si="116"/>
        <v>-2.157390760389438</v>
      </c>
      <c r="CI149" s="114">
        <f t="shared" si="117"/>
        <v>-1.889410289700751</v>
      </c>
      <c r="CJ149" s="114">
        <f t="shared" si="118"/>
        <v>-2.6826612552140863</v>
      </c>
      <c r="CK149" s="114">
        <f t="shared" si="119"/>
        <v>-2.5226612552140852</v>
      </c>
      <c r="CL149" s="114">
        <f t="shared" si="120"/>
        <v>-2.7619538968712045</v>
      </c>
      <c r="CM149" s="114">
        <f t="shared" si="121"/>
        <v>-2.642065152999546</v>
      </c>
      <c r="CN149" s="114">
        <f t="shared" si="122"/>
        <v>-2.7721132953863266</v>
      </c>
      <c r="CO149" s="114" t="str">
        <f t="shared" si="123"/>
        <v>N/A</v>
      </c>
      <c r="CP149" s="114">
        <f t="shared" si="124"/>
        <v>-2.4452613266326617</v>
      </c>
      <c r="CQ149" s="114">
        <f t="shared" si="133"/>
        <v>-2.6045170340877211</v>
      </c>
      <c r="CR149" s="114">
        <f t="shared" si="134"/>
        <v>-2.6497519816658373</v>
      </c>
      <c r="CS149" s="98" t="str">
        <f t="shared" si="125"/>
        <v>---</v>
      </c>
    </row>
    <row r="150" spans="1:97" x14ac:dyDescent="0.25">
      <c r="A150" s="15" t="s">
        <v>2476</v>
      </c>
      <c r="B150" s="8" t="s">
        <v>292</v>
      </c>
      <c r="C150" s="8">
        <v>360.86</v>
      </c>
      <c r="D150" s="27">
        <v>7.62</v>
      </c>
      <c r="E150" s="16">
        <v>7.6794697394705604</v>
      </c>
      <c r="F150" s="16">
        <v>7.5422089539999897</v>
      </c>
      <c r="G150" s="16">
        <v>7.3530087540000002</v>
      </c>
      <c r="H150" s="16">
        <v>6.8390000000000004</v>
      </c>
      <c r="I150" s="16">
        <v>6.7100999999999997</v>
      </c>
      <c r="J150" s="16">
        <v>7.28</v>
      </c>
      <c r="K150" s="16">
        <v>7.09</v>
      </c>
      <c r="L150" s="16">
        <v>6.39</v>
      </c>
      <c r="M150" s="39">
        <v>7.00732</v>
      </c>
      <c r="N150" s="16">
        <f t="shared" si="90"/>
        <v>7.1511107447470552</v>
      </c>
      <c r="O150" s="16">
        <f t="shared" si="126"/>
        <v>7.3072800352406926</v>
      </c>
      <c r="P150" s="16">
        <f t="shared" si="91"/>
        <v>7.1850000000000005</v>
      </c>
      <c r="Q150" s="16" t="s">
        <v>2891</v>
      </c>
      <c r="R150" s="114"/>
      <c r="S150" s="18">
        <v>146.34</v>
      </c>
      <c r="T150" s="16">
        <v>86.42</v>
      </c>
      <c r="U150" s="16">
        <v>156.43</v>
      </c>
      <c r="V150" s="16">
        <v>79.180000000000007</v>
      </c>
      <c r="W150" s="16">
        <v>96</v>
      </c>
      <c r="X150" s="16">
        <v>115</v>
      </c>
      <c r="Y150" s="16">
        <v>120</v>
      </c>
      <c r="Z150" s="16"/>
      <c r="AA150" s="39">
        <v>89.410600000000002</v>
      </c>
      <c r="AB150" s="16">
        <f t="shared" si="92"/>
        <v>111.09757500000001</v>
      </c>
      <c r="AC150" s="114">
        <f t="shared" si="93"/>
        <v>108.03302156812177</v>
      </c>
      <c r="AD150" s="16">
        <f t="shared" si="94"/>
        <v>105.5</v>
      </c>
      <c r="AE150" s="16" t="s">
        <v>2891</v>
      </c>
      <c r="AF150" s="40"/>
      <c r="AG150" s="19">
        <f t="shared" si="95"/>
        <v>86.42</v>
      </c>
      <c r="AH150" s="18">
        <v>2.5399999999999998E-6</v>
      </c>
      <c r="AI150" s="34">
        <v>8.1509749714574394E-8</v>
      </c>
      <c r="AJ150" s="16">
        <v>4.5708818961487476E-6</v>
      </c>
      <c r="AK150" s="16">
        <v>1.0232929922807527E-6</v>
      </c>
      <c r="AL150" s="16">
        <v>4.6773514128719787E-6</v>
      </c>
      <c r="AM150" s="16">
        <v>3.7153522909717272E-6</v>
      </c>
      <c r="AN150" s="94"/>
      <c r="AO150" s="34">
        <v>4.6004299999999996E-6</v>
      </c>
      <c r="AP150" s="94">
        <f t="shared" si="96"/>
        <v>3.0298311917125402E-6</v>
      </c>
      <c r="AQ150" s="114">
        <f t="shared" si="97"/>
        <v>1.8613777960660254E-6</v>
      </c>
      <c r="AR150" s="94">
        <f t="shared" si="98"/>
        <v>3.7153522909717272E-6</v>
      </c>
      <c r="AS150" s="114" t="s">
        <v>2891</v>
      </c>
      <c r="AT150" s="156"/>
      <c r="AU150" s="18">
        <v>5.2110000000000004E-3</v>
      </c>
      <c r="AV150" s="16">
        <v>1.6469E-3</v>
      </c>
      <c r="AW150" s="16">
        <v>9.1936258470604396E-4</v>
      </c>
      <c r="AX150" s="16">
        <v>6.4700000000000001E-3</v>
      </c>
      <c r="AY150" s="16">
        <v>2.2399999999999998E-3</v>
      </c>
      <c r="AZ150" s="16">
        <v>3.6600000000000001E-3</v>
      </c>
      <c r="BA150" s="16">
        <v>4.15E-3</v>
      </c>
      <c r="BB150" s="68">
        <v>-8.24</v>
      </c>
      <c r="BC150" s="16">
        <f t="shared" si="99"/>
        <v>2.0765325578748581E-3</v>
      </c>
      <c r="BD150" s="67">
        <v>-8.1999999999999993</v>
      </c>
      <c r="BE150" s="16">
        <f t="shared" si="127"/>
        <v>2.2768726732912254E-3</v>
      </c>
      <c r="BF150" s="16">
        <v>2.1299999999999999E-3</v>
      </c>
      <c r="BG150" s="16">
        <v>1.4400000000000001E-3</v>
      </c>
      <c r="BH150" s="16">
        <v>2.1299999999999999E-3</v>
      </c>
      <c r="BI150" s="68">
        <v>5.8000000000000003E-8</v>
      </c>
      <c r="BJ150" s="94">
        <f t="shared" si="128"/>
        <v>2.0929880000000001E-2</v>
      </c>
      <c r="BK150" s="68">
        <v>6.81064E-9</v>
      </c>
      <c r="BL150" s="16">
        <f t="shared" si="129"/>
        <v>2.4576875503999999E-3</v>
      </c>
      <c r="BM150" s="16">
        <f t="shared" si="130"/>
        <v>4.1241596690194384E-3</v>
      </c>
      <c r="BN150" s="114">
        <f t="shared" si="131"/>
        <v>2.8844343414722263E-3</v>
      </c>
      <c r="BO150" s="16">
        <f t="shared" si="132"/>
        <v>2.2584363366456124E-3</v>
      </c>
      <c r="BP150" s="114" t="s">
        <v>2891</v>
      </c>
      <c r="BQ150" s="98"/>
      <c r="BR150" s="18">
        <f t="shared" si="100"/>
        <v>-5.5951662833800624</v>
      </c>
      <c r="BS150" s="114">
        <f t="shared" si="101"/>
        <v>-7.0887904404134972</v>
      </c>
      <c r="BT150" s="114">
        <f t="shared" si="102"/>
        <v>-5.34</v>
      </c>
      <c r="BU150" s="114">
        <f t="shared" si="103"/>
        <v>-5.99</v>
      </c>
      <c r="BV150" s="114">
        <f t="shared" si="104"/>
        <v>-5.33</v>
      </c>
      <c r="BW150" s="114">
        <f t="shared" si="105"/>
        <v>-5.43</v>
      </c>
      <c r="BX150" s="114" t="str">
        <f t="shared" si="106"/>
        <v>N/A</v>
      </c>
      <c r="BY150" s="114">
        <f t="shared" si="107"/>
        <v>-5.3372015731229068</v>
      </c>
      <c r="BZ150" s="114">
        <f t="shared" si="108"/>
        <v>-5.7301654709880667</v>
      </c>
      <c r="CA150" s="114">
        <f t="shared" si="109"/>
        <v>-5.43</v>
      </c>
      <c r="CB150" s="98" t="str">
        <f t="shared" si="110"/>
        <v>---</v>
      </c>
      <c r="CC150" s="18">
        <f t="shared" si="111"/>
        <v>-2.2830789268332388</v>
      </c>
      <c r="CD150" s="114">
        <f t="shared" si="112"/>
        <v>-2.7833327704517909</v>
      </c>
      <c r="CE150" s="114">
        <f t="shared" si="113"/>
        <v>-3.0365131747061653</v>
      </c>
      <c r="CF150" s="114">
        <f t="shared" si="114"/>
        <v>-2.1890957193312994</v>
      </c>
      <c r="CG150" s="114">
        <f t="shared" si="115"/>
        <v>-2.6497519816658373</v>
      </c>
      <c r="CH150" s="114">
        <f t="shared" si="116"/>
        <v>-2.4365189146055894</v>
      </c>
      <c r="CI150" s="114">
        <f t="shared" si="117"/>
        <v>-2.3819519032879071</v>
      </c>
      <c r="CJ150" s="114">
        <f t="shared" si="118"/>
        <v>-2.6826612552140863</v>
      </c>
      <c r="CK150" s="114">
        <f t="shared" si="119"/>
        <v>-2.6426612552140849</v>
      </c>
      <c r="CL150" s="114">
        <f t="shared" si="120"/>
        <v>-2.6716203965612624</v>
      </c>
      <c r="CM150" s="114">
        <f t="shared" si="121"/>
        <v>-2.8416375079047502</v>
      </c>
      <c r="CN150" s="114">
        <f t="shared" si="122"/>
        <v>-2.6716203965612624</v>
      </c>
      <c r="CO150" s="114">
        <f t="shared" si="123"/>
        <v>-1.6792332616511476</v>
      </c>
      <c r="CP150" s="114">
        <f t="shared" si="124"/>
        <v>-2.6094733304659816</v>
      </c>
      <c r="CQ150" s="114">
        <f t="shared" si="133"/>
        <v>-2.5399393424610288</v>
      </c>
      <c r="CR150" s="114">
        <f t="shared" si="134"/>
        <v>-2.6462066184399609</v>
      </c>
      <c r="CS150" s="98" t="str">
        <f t="shared" si="125"/>
        <v>---</v>
      </c>
    </row>
    <row r="151" spans="1:97" x14ac:dyDescent="0.25">
      <c r="A151" s="15" t="s">
        <v>2477</v>
      </c>
      <c r="B151" s="8" t="s">
        <v>294</v>
      </c>
      <c r="C151" s="8">
        <v>360.86</v>
      </c>
      <c r="D151" s="27">
        <v>7.62</v>
      </c>
      <c r="E151" s="16">
        <v>7.6873107203053399</v>
      </c>
      <c r="F151" s="16">
        <v>7.5422089539999897</v>
      </c>
      <c r="G151" s="16">
        <v>7.3530087540000002</v>
      </c>
      <c r="H151" s="16">
        <v>6.8390000000000004</v>
      </c>
      <c r="I151" s="16">
        <v>7.0221999999999998</v>
      </c>
      <c r="J151" s="16">
        <v>7.28</v>
      </c>
      <c r="K151" s="16">
        <v>6.96</v>
      </c>
      <c r="L151" s="16"/>
      <c r="M151" s="39">
        <v>7.0462300000000004</v>
      </c>
      <c r="N151" s="16">
        <f t="shared" si="90"/>
        <v>7.2611064920339254</v>
      </c>
      <c r="O151" s="16">
        <f t="shared" si="126"/>
        <v>7.3106521087717287</v>
      </c>
      <c r="P151" s="16">
        <f t="shared" si="91"/>
        <v>7.28</v>
      </c>
      <c r="Q151" s="16" t="s">
        <v>2891</v>
      </c>
      <c r="R151" s="114"/>
      <c r="S151" s="18">
        <v>146.34</v>
      </c>
      <c r="T151" s="16">
        <v>99.81</v>
      </c>
      <c r="U151" s="16">
        <v>156.43</v>
      </c>
      <c r="V151" s="16">
        <v>106.51</v>
      </c>
      <c r="W151" s="16">
        <v>96</v>
      </c>
      <c r="X151" s="16">
        <v>102</v>
      </c>
      <c r="Y151" s="16">
        <v>123</v>
      </c>
      <c r="Z151" s="16"/>
      <c r="AA151" s="39">
        <v>85.490899999999996</v>
      </c>
      <c r="AB151" s="16">
        <f t="shared" si="92"/>
        <v>114.44761250000001</v>
      </c>
      <c r="AC151" s="114">
        <f t="shared" si="93"/>
        <v>112.16774596061443</v>
      </c>
      <c r="AD151" s="16">
        <f t="shared" si="94"/>
        <v>104.255</v>
      </c>
      <c r="AE151" s="16" t="s">
        <v>2891</v>
      </c>
      <c r="AF151" s="40"/>
      <c r="AG151" s="19">
        <f t="shared" si="95"/>
        <v>99.81</v>
      </c>
      <c r="AH151" s="18">
        <v>1.8500000000000001E-6</v>
      </c>
      <c r="AI151" s="34">
        <v>9.9007760095767198E-8</v>
      </c>
      <c r="AJ151" s="16">
        <v>3.5481338923357504E-6</v>
      </c>
      <c r="AK151" s="16">
        <v>1.0232929922807527E-6</v>
      </c>
      <c r="AL151" s="16">
        <v>2.4547089156850267E-6</v>
      </c>
      <c r="AM151" s="16">
        <v>3.7153522909717272E-6</v>
      </c>
      <c r="AN151" s="94"/>
      <c r="AO151" s="34">
        <v>3.9730099999999998E-6</v>
      </c>
      <c r="AP151" s="94">
        <f t="shared" si="96"/>
        <v>2.3805008359098608E-6</v>
      </c>
      <c r="AQ151" s="114">
        <f t="shared" si="97"/>
        <v>1.5755164644301595E-6</v>
      </c>
      <c r="AR151" s="94">
        <f t="shared" si="98"/>
        <v>2.4547089156850267E-6</v>
      </c>
      <c r="AS151" s="114" t="s">
        <v>2891</v>
      </c>
      <c r="AT151" s="156"/>
      <c r="AU151" s="18">
        <v>1.2880000000000001E-3</v>
      </c>
      <c r="AV151" s="16">
        <v>1.6469E-3</v>
      </c>
      <c r="AW151" s="16">
        <v>7.2293202141069204E-4</v>
      </c>
      <c r="AX151" s="16">
        <v>2.65E-3</v>
      </c>
      <c r="AY151" s="16">
        <v>2.2399999999999998E-3</v>
      </c>
      <c r="AZ151" s="16">
        <v>3.1800000000000001E-3</v>
      </c>
      <c r="BA151" s="16">
        <v>1.3500000000000001E-3</v>
      </c>
      <c r="BB151" s="68">
        <v>-8.24</v>
      </c>
      <c r="BC151" s="16">
        <f t="shared" si="99"/>
        <v>2.0765325578748581E-3</v>
      </c>
      <c r="BD151" s="67">
        <v>-8.27</v>
      </c>
      <c r="BE151" s="16">
        <f t="shared" si="127"/>
        <v>1.9379329403816958E-3</v>
      </c>
      <c r="BF151" s="16">
        <v>2.1700000000000001E-3</v>
      </c>
      <c r="BG151" s="16">
        <v>3.7799999999999999E-3</v>
      </c>
      <c r="BH151" s="16">
        <v>2.1299999999999999E-3</v>
      </c>
      <c r="BI151" s="68"/>
      <c r="BJ151" s="94" t="str">
        <f t="shared" si="128"/>
        <v/>
      </c>
      <c r="BK151" s="68">
        <v>5.0625699999999998E-9</v>
      </c>
      <c r="BL151" s="16">
        <f t="shared" si="129"/>
        <v>1.8268790101999999E-3</v>
      </c>
      <c r="BM151" s="16">
        <f t="shared" si="130"/>
        <v>2.076859733066711E-3</v>
      </c>
      <c r="BN151" s="114">
        <f t="shared" si="131"/>
        <v>1.9260416435435811E-3</v>
      </c>
      <c r="BO151" s="16">
        <f t="shared" si="132"/>
        <v>2.0765325578748581E-3</v>
      </c>
      <c r="BP151" s="114" t="s">
        <v>2891</v>
      </c>
      <c r="BQ151" s="98"/>
      <c r="BR151" s="18">
        <f t="shared" si="100"/>
        <v>-5.7328282715969863</v>
      </c>
      <c r="BS151" s="114">
        <f t="shared" si="101"/>
        <v>-7.0043307646479782</v>
      </c>
      <c r="BT151" s="114">
        <f t="shared" si="102"/>
        <v>-5.45</v>
      </c>
      <c r="BU151" s="114">
        <f t="shared" si="103"/>
        <v>-5.99</v>
      </c>
      <c r="BV151" s="114">
        <f t="shared" si="104"/>
        <v>-5.61</v>
      </c>
      <c r="BW151" s="114">
        <f t="shared" si="105"/>
        <v>-5.43</v>
      </c>
      <c r="BX151" s="114" t="str">
        <f t="shared" si="106"/>
        <v>N/A</v>
      </c>
      <c r="BY151" s="114">
        <f t="shared" si="107"/>
        <v>-5.4008803418312841</v>
      </c>
      <c r="BZ151" s="114">
        <f t="shared" si="108"/>
        <v>-5.8025770540108921</v>
      </c>
      <c r="CA151" s="114">
        <f t="shared" si="109"/>
        <v>-5.61</v>
      </c>
      <c r="CB151" s="98" t="str">
        <f t="shared" si="110"/>
        <v>---</v>
      </c>
      <c r="CC151" s="18">
        <f t="shared" si="111"/>
        <v>-2.8900841369762067</v>
      </c>
      <c r="CD151" s="114">
        <f t="shared" si="112"/>
        <v>-2.7833327704517909</v>
      </c>
      <c r="CE151" s="114">
        <f t="shared" si="113"/>
        <v>-3.1409025382714688</v>
      </c>
      <c r="CF151" s="114">
        <f t="shared" si="114"/>
        <v>-2.5767541260631921</v>
      </c>
      <c r="CG151" s="114">
        <f t="shared" si="115"/>
        <v>-2.6497519816658373</v>
      </c>
      <c r="CH151" s="114">
        <f t="shared" si="116"/>
        <v>-2.4975728800155674</v>
      </c>
      <c r="CI151" s="114">
        <f t="shared" si="117"/>
        <v>-2.8696662315049939</v>
      </c>
      <c r="CJ151" s="114">
        <f t="shared" si="118"/>
        <v>-2.6826612552140863</v>
      </c>
      <c r="CK151" s="114">
        <f t="shared" si="119"/>
        <v>-2.7126612552140843</v>
      </c>
      <c r="CL151" s="114">
        <f t="shared" si="120"/>
        <v>-2.6635402661514704</v>
      </c>
      <c r="CM151" s="114">
        <f t="shared" si="121"/>
        <v>-2.4225082001627745</v>
      </c>
      <c r="CN151" s="114">
        <f t="shared" si="122"/>
        <v>-2.6716203965612624</v>
      </c>
      <c r="CO151" s="114" t="str">
        <f t="shared" si="123"/>
        <v>N/A</v>
      </c>
      <c r="CP151" s="114">
        <f t="shared" si="124"/>
        <v>-2.7382902139733734</v>
      </c>
      <c r="CQ151" s="114">
        <f t="shared" si="133"/>
        <v>-2.7153343270943155</v>
      </c>
      <c r="CR151" s="114">
        <f t="shared" si="134"/>
        <v>-2.6826612552140863</v>
      </c>
      <c r="CS151" s="98" t="str">
        <f t="shared" si="125"/>
        <v>---</v>
      </c>
    </row>
    <row r="152" spans="1:97" x14ac:dyDescent="0.25">
      <c r="A152" s="15" t="s">
        <v>2478</v>
      </c>
      <c r="B152" s="8" t="s">
        <v>296</v>
      </c>
      <c r="C152" s="8">
        <v>360.86</v>
      </c>
      <c r="D152" s="27">
        <v>7.62</v>
      </c>
      <c r="E152" s="16">
        <v>7.7413630296959601</v>
      </c>
      <c r="F152" s="16">
        <v>7.5422089539999897</v>
      </c>
      <c r="G152" s="16">
        <v>7.3530087540000002</v>
      </c>
      <c r="H152" s="16">
        <v>6.8390000000000004</v>
      </c>
      <c r="I152" s="16">
        <v>6.7149999999999999</v>
      </c>
      <c r="J152" s="16">
        <v>7.27</v>
      </c>
      <c r="K152" s="16">
        <v>7.02</v>
      </c>
      <c r="L152" s="16">
        <v>6.4</v>
      </c>
      <c r="M152" s="39">
        <v>6.9174100000000003</v>
      </c>
      <c r="N152" s="16">
        <f t="shared" si="90"/>
        <v>7.1417990737695956</v>
      </c>
      <c r="O152" s="16">
        <f t="shared" si="126"/>
        <v>7.3142249117642217</v>
      </c>
      <c r="P152" s="16">
        <f t="shared" si="91"/>
        <v>7.1449999999999996</v>
      </c>
      <c r="Q152" s="16" t="s">
        <v>2891</v>
      </c>
      <c r="R152" s="114"/>
      <c r="S152" s="18">
        <v>146.34</v>
      </c>
      <c r="T152" s="16">
        <v>89.87</v>
      </c>
      <c r="U152" s="16">
        <v>156.43</v>
      </c>
      <c r="V152" s="16">
        <v>86.55</v>
      </c>
      <c r="W152" s="16">
        <v>96</v>
      </c>
      <c r="X152" s="16">
        <v>114</v>
      </c>
      <c r="Y152" s="16">
        <v>120</v>
      </c>
      <c r="Z152" s="16"/>
      <c r="AA152" s="39">
        <v>85.841999999999999</v>
      </c>
      <c r="AB152" s="16">
        <f t="shared" si="92"/>
        <v>111.879</v>
      </c>
      <c r="AC152" s="114">
        <f t="shared" si="93"/>
        <v>109.10075562194098</v>
      </c>
      <c r="AD152" s="16">
        <f t="shared" si="94"/>
        <v>105</v>
      </c>
      <c r="AE152" s="16" t="s">
        <v>2891</v>
      </c>
      <c r="AF152" s="40"/>
      <c r="AG152" s="19">
        <f t="shared" si="95"/>
        <v>89.87</v>
      </c>
      <c r="AH152" s="18">
        <v>2.3499999999999999E-6</v>
      </c>
      <c r="AI152" s="34">
        <v>1.05862193948172E-7</v>
      </c>
      <c r="AJ152" s="16">
        <v>5.6234132519034836E-6</v>
      </c>
      <c r="AK152" s="16">
        <v>1.0232929922807527E-6</v>
      </c>
      <c r="AL152" s="16">
        <v>6.456542290346543E-6</v>
      </c>
      <c r="AM152" s="16">
        <v>1.8197008586099798E-6</v>
      </c>
      <c r="AN152" s="94"/>
      <c r="AO152" s="34">
        <v>5.1076799999999997E-6</v>
      </c>
      <c r="AP152" s="94">
        <f t="shared" si="96"/>
        <v>3.2123559410127043E-6</v>
      </c>
      <c r="AQ152" s="114">
        <f t="shared" si="97"/>
        <v>1.8892539878097791E-6</v>
      </c>
      <c r="AR152" s="94">
        <f t="shared" si="98"/>
        <v>2.3499999999999999E-6</v>
      </c>
      <c r="AS152" s="114" t="s">
        <v>2891</v>
      </c>
      <c r="AT152" s="156"/>
      <c r="AU152" s="18">
        <v>8.4180000000000001E-3</v>
      </c>
      <c r="AV152" s="16">
        <v>1.6469E-3</v>
      </c>
      <c r="AW152" s="16">
        <v>7.5291401514955504E-4</v>
      </c>
      <c r="AX152" s="16">
        <v>2.99E-3</v>
      </c>
      <c r="AY152" s="16">
        <v>2.2399999999999998E-3</v>
      </c>
      <c r="AZ152" s="16">
        <v>1.1100000000000001E-3</v>
      </c>
      <c r="BA152" s="16">
        <v>2.96E-3</v>
      </c>
      <c r="BB152" s="68">
        <v>-8.24</v>
      </c>
      <c r="BC152" s="16">
        <f t="shared" si="99"/>
        <v>2.0765325578748581E-3</v>
      </c>
      <c r="BD152" s="67">
        <v>-8.2100000000000009</v>
      </c>
      <c r="BE152" s="16">
        <f t="shared" si="127"/>
        <v>2.2250447237173372E-3</v>
      </c>
      <c r="BF152" s="16">
        <v>2.2300000000000002E-3</v>
      </c>
      <c r="BG152" s="16">
        <v>1.4400000000000001E-3</v>
      </c>
      <c r="BH152" s="16">
        <v>2.1700000000000001E-3</v>
      </c>
      <c r="BI152" s="68"/>
      <c r="BJ152" s="94" t="str">
        <f t="shared" si="128"/>
        <v/>
      </c>
      <c r="BK152" s="68">
        <v>4.9325200000000003E-9</v>
      </c>
      <c r="BL152" s="16">
        <f t="shared" si="129"/>
        <v>1.7799491672E-3</v>
      </c>
      <c r="BM152" s="16">
        <f t="shared" si="130"/>
        <v>2.4645646510724423E-3</v>
      </c>
      <c r="BN152" s="114">
        <f t="shared" si="131"/>
        <v>2.0743136790720351E-3</v>
      </c>
      <c r="BO152" s="16">
        <f t="shared" si="132"/>
        <v>2.1700000000000001E-3</v>
      </c>
      <c r="BP152" s="114" t="s">
        <v>2891</v>
      </c>
      <c r="BQ152" s="98"/>
      <c r="BR152" s="18">
        <f t="shared" si="100"/>
        <v>-5.6289321377282642</v>
      </c>
      <c r="BS152" s="114">
        <f t="shared" si="101"/>
        <v>-6.9752591096862284</v>
      </c>
      <c r="BT152" s="114">
        <f t="shared" si="102"/>
        <v>-5.2500000000000009</v>
      </c>
      <c r="BU152" s="114">
        <f t="shared" si="103"/>
        <v>-5.99</v>
      </c>
      <c r="BV152" s="114">
        <f t="shared" si="104"/>
        <v>-5.19</v>
      </c>
      <c r="BW152" s="114">
        <f t="shared" si="105"/>
        <v>-5.7400000000000011</v>
      </c>
      <c r="BX152" s="114" t="str">
        <f t="shared" si="106"/>
        <v>N/A</v>
      </c>
      <c r="BY152" s="114">
        <f t="shared" si="107"/>
        <v>-5.2917763194328078</v>
      </c>
      <c r="BZ152" s="114">
        <f t="shared" si="108"/>
        <v>-5.7237096524067566</v>
      </c>
      <c r="CA152" s="114">
        <f t="shared" si="109"/>
        <v>-5.6289321377282642</v>
      </c>
      <c r="CB152" s="98" t="str">
        <f t="shared" si="110"/>
        <v>---</v>
      </c>
      <c r="CC152" s="18">
        <f t="shared" si="111"/>
        <v>-2.0747910785879964</v>
      </c>
      <c r="CD152" s="114">
        <f t="shared" si="112"/>
        <v>-2.7833327704517909</v>
      </c>
      <c r="CE152" s="114">
        <f t="shared" si="113"/>
        <v>-3.1232546185912202</v>
      </c>
      <c r="CF152" s="114">
        <f t="shared" si="114"/>
        <v>-2.5243288116755704</v>
      </c>
      <c r="CG152" s="114">
        <f t="shared" si="115"/>
        <v>-2.6497519816658373</v>
      </c>
      <c r="CH152" s="114">
        <f t="shared" si="116"/>
        <v>-2.9546770212133424</v>
      </c>
      <c r="CI152" s="114">
        <f t="shared" si="117"/>
        <v>-2.5287082889410613</v>
      </c>
      <c r="CJ152" s="114">
        <f t="shared" si="118"/>
        <v>-2.6826612552140863</v>
      </c>
      <c r="CK152" s="114">
        <f t="shared" si="119"/>
        <v>-2.6526612552140865</v>
      </c>
      <c r="CL152" s="114">
        <f t="shared" si="120"/>
        <v>-2.6516951369518393</v>
      </c>
      <c r="CM152" s="114">
        <f t="shared" si="121"/>
        <v>-2.8416375079047502</v>
      </c>
      <c r="CN152" s="114">
        <f t="shared" si="122"/>
        <v>-2.6635402661514704</v>
      </c>
      <c r="CO152" s="114" t="str">
        <f t="shared" si="123"/>
        <v>N/A</v>
      </c>
      <c r="CP152" s="114">
        <f t="shared" si="124"/>
        <v>-2.7495924003426633</v>
      </c>
      <c r="CQ152" s="114">
        <f t="shared" si="133"/>
        <v>-2.6831255686850546</v>
      </c>
      <c r="CR152" s="114">
        <f t="shared" si="134"/>
        <v>-2.6635402661514704</v>
      </c>
      <c r="CS152" s="98" t="str">
        <f t="shared" si="125"/>
        <v>---</v>
      </c>
    </row>
    <row r="153" spans="1:97" x14ac:dyDescent="0.25">
      <c r="A153" s="15" t="s">
        <v>2479</v>
      </c>
      <c r="B153" s="8" t="s">
        <v>298</v>
      </c>
      <c r="C153" s="8">
        <v>360.86</v>
      </c>
      <c r="D153" s="27">
        <v>7.62</v>
      </c>
      <c r="E153" s="16">
        <v>7.6607321286324304</v>
      </c>
      <c r="F153" s="16">
        <v>7.5422089539999897</v>
      </c>
      <c r="G153" s="16">
        <v>7.3530087540000002</v>
      </c>
      <c r="H153" s="16">
        <v>6.8390000000000004</v>
      </c>
      <c r="I153" s="16">
        <v>6.6910999999999996</v>
      </c>
      <c r="J153" s="16">
        <v>7.28</v>
      </c>
      <c r="K153" s="16">
        <v>6.96</v>
      </c>
      <c r="L153" s="16">
        <v>6.33</v>
      </c>
      <c r="M153" s="39">
        <v>7.1607700000000003</v>
      </c>
      <c r="N153" s="16">
        <f t="shared" si="90"/>
        <v>7.1436819836632424</v>
      </c>
      <c r="O153" s="16">
        <f t="shared" si="126"/>
        <v>7.3042137327016956</v>
      </c>
      <c r="P153" s="16">
        <f t="shared" si="91"/>
        <v>7.2203850000000003</v>
      </c>
      <c r="Q153" s="16" t="s">
        <v>2891</v>
      </c>
      <c r="R153" s="114"/>
      <c r="S153" s="18">
        <v>146.34</v>
      </c>
      <c r="T153" s="16">
        <v>85.54</v>
      </c>
      <c r="U153" s="16">
        <v>156.43</v>
      </c>
      <c r="V153" s="16">
        <v>86.43</v>
      </c>
      <c r="W153" s="16">
        <v>96</v>
      </c>
      <c r="X153" s="16">
        <v>102</v>
      </c>
      <c r="Y153" s="16">
        <v>123</v>
      </c>
      <c r="Z153" s="16"/>
      <c r="AA153" s="39">
        <v>88.069599999999994</v>
      </c>
      <c r="AB153" s="16">
        <f t="shared" si="92"/>
        <v>110.47620000000001</v>
      </c>
      <c r="AC153" s="114">
        <f t="shared" si="93"/>
        <v>107.58827004519773</v>
      </c>
      <c r="AD153" s="16">
        <f t="shared" si="94"/>
        <v>99</v>
      </c>
      <c r="AE153" s="16" t="s">
        <v>2891</v>
      </c>
      <c r="AF153" s="40"/>
      <c r="AG153" s="19">
        <f t="shared" si="95"/>
        <v>85.54</v>
      </c>
      <c r="AH153" s="18">
        <v>2.6000000000000001E-6</v>
      </c>
      <c r="AI153" s="34">
        <v>7.4530970464377599E-8</v>
      </c>
      <c r="AJ153" s="16">
        <v>7.0794578438413623E-6</v>
      </c>
      <c r="AK153" s="16">
        <v>1.0232929922807527E-6</v>
      </c>
      <c r="AL153" s="16">
        <v>5.7543993733715608E-6</v>
      </c>
      <c r="AM153" s="16">
        <v>4.4668359215096296E-6</v>
      </c>
      <c r="AN153" s="94">
        <v>8.3299999999999999E-6</v>
      </c>
      <c r="AO153" s="34">
        <v>5.5315700000000001E-6</v>
      </c>
      <c r="AP153" s="94">
        <f t="shared" si="96"/>
        <v>4.3575108876834603E-6</v>
      </c>
      <c r="AQ153" s="114">
        <f t="shared" si="97"/>
        <v>2.526972072765227E-6</v>
      </c>
      <c r="AR153" s="94">
        <f t="shared" si="98"/>
        <v>4.9992029607548149E-6</v>
      </c>
      <c r="AS153" s="114" t="s">
        <v>2891</v>
      </c>
      <c r="AT153" s="156"/>
      <c r="AU153" s="18">
        <v>3.728E-3</v>
      </c>
      <c r="AV153" s="16">
        <v>1.6469E-3</v>
      </c>
      <c r="AW153" s="16">
        <v>9.2175841987874099E-4</v>
      </c>
      <c r="AX153" s="16">
        <v>9.7199999999999995E-3</v>
      </c>
      <c r="AY153" s="16">
        <v>2.2399999999999998E-3</v>
      </c>
      <c r="AZ153" s="16">
        <v>2.4299999999999999E-3</v>
      </c>
      <c r="BA153" s="16">
        <v>2.32E-3</v>
      </c>
      <c r="BB153" s="68">
        <v>-8.24</v>
      </c>
      <c r="BC153" s="16">
        <f t="shared" si="99"/>
        <v>2.0765325578748581E-3</v>
      </c>
      <c r="BD153" s="67">
        <v>-8.1999999999999993</v>
      </c>
      <c r="BE153" s="16">
        <f t="shared" si="127"/>
        <v>2.2768726732912254E-3</v>
      </c>
      <c r="BF153" s="16">
        <v>2.2300000000000002E-3</v>
      </c>
      <c r="BG153" s="16">
        <v>3.7799999999999999E-3</v>
      </c>
      <c r="BH153" s="16">
        <v>2.1299999999999999E-3</v>
      </c>
      <c r="BI153" s="68">
        <v>7.4200000000000003E-8</v>
      </c>
      <c r="BJ153" s="94">
        <f t="shared" si="128"/>
        <v>2.6775812E-2</v>
      </c>
      <c r="BK153" s="68">
        <v>9.9403099999999996E-9</v>
      </c>
      <c r="BL153" s="16">
        <f t="shared" si="129"/>
        <v>3.5870602665999999E-3</v>
      </c>
      <c r="BM153" s="16">
        <f t="shared" si="130"/>
        <v>4.7044954226889155E-3</v>
      </c>
      <c r="BN153" s="114">
        <f t="shared" si="131"/>
        <v>3.0364390077898449E-3</v>
      </c>
      <c r="BO153" s="16">
        <f t="shared" si="132"/>
        <v>2.2984363366456125E-3</v>
      </c>
      <c r="BP153" s="114" t="s">
        <v>2891</v>
      </c>
      <c r="BQ153" s="98"/>
      <c r="BR153" s="18">
        <f t="shared" si="100"/>
        <v>-5.5850266520291818</v>
      </c>
      <c r="BS153" s="114">
        <f t="shared" si="101"/>
        <v>-7.1276632238042303</v>
      </c>
      <c r="BT153" s="114">
        <f t="shared" si="102"/>
        <v>-5.1500000000000012</v>
      </c>
      <c r="BU153" s="114">
        <f t="shared" si="103"/>
        <v>-5.99</v>
      </c>
      <c r="BV153" s="114">
        <f t="shared" si="104"/>
        <v>-5.24</v>
      </c>
      <c r="BW153" s="114">
        <f t="shared" si="105"/>
        <v>-5.3500000000000005</v>
      </c>
      <c r="BX153" s="114">
        <f t="shared" si="106"/>
        <v>-5.079354998593212</v>
      </c>
      <c r="BY153" s="114">
        <f t="shared" si="107"/>
        <v>-5.2571515873995782</v>
      </c>
      <c r="BZ153" s="114">
        <f t="shared" si="108"/>
        <v>-5.5973995577282754</v>
      </c>
      <c r="CA153" s="114">
        <f t="shared" si="109"/>
        <v>-5.3035757936997889</v>
      </c>
      <c r="CB153" s="98" t="str">
        <f t="shared" si="110"/>
        <v>---</v>
      </c>
      <c r="CC153" s="18">
        <f t="shared" si="111"/>
        <v>-2.4285240963180561</v>
      </c>
      <c r="CD153" s="114">
        <f t="shared" si="112"/>
        <v>-2.7833327704517909</v>
      </c>
      <c r="CE153" s="114">
        <f t="shared" si="113"/>
        <v>-3.0353828866047596</v>
      </c>
      <c r="CF153" s="114">
        <f t="shared" si="114"/>
        <v>-2.0123337350737254</v>
      </c>
      <c r="CG153" s="114">
        <f t="shared" si="115"/>
        <v>-2.6497519816658373</v>
      </c>
      <c r="CH153" s="114">
        <f t="shared" si="116"/>
        <v>-2.6143937264016879</v>
      </c>
      <c r="CI153" s="114">
        <f t="shared" si="117"/>
        <v>-2.6345120151091002</v>
      </c>
      <c r="CJ153" s="114">
        <f t="shared" si="118"/>
        <v>-2.6826612552140863</v>
      </c>
      <c r="CK153" s="114">
        <f t="shared" si="119"/>
        <v>-2.6426612552140849</v>
      </c>
      <c r="CL153" s="114">
        <f t="shared" si="120"/>
        <v>-2.6516951369518393</v>
      </c>
      <c r="CM153" s="114">
        <f t="shared" si="121"/>
        <v>-2.4225082001627745</v>
      </c>
      <c r="CN153" s="114">
        <f t="shared" si="122"/>
        <v>-2.6716203965612624</v>
      </c>
      <c r="CO153" s="114">
        <f t="shared" si="123"/>
        <v>-1.5722573499350578</v>
      </c>
      <c r="CP153" s="114">
        <f t="shared" si="124"/>
        <v>-2.4452613266326617</v>
      </c>
      <c r="CQ153" s="114">
        <f t="shared" si="133"/>
        <v>-2.5176354380211943</v>
      </c>
      <c r="CR153" s="114">
        <f t="shared" si="134"/>
        <v>-2.6385866351615928</v>
      </c>
      <c r="CS153" s="98" t="str">
        <f t="shared" si="125"/>
        <v>---</v>
      </c>
    </row>
    <row r="154" spans="1:97" x14ac:dyDescent="0.25">
      <c r="A154" s="15" t="s">
        <v>2480</v>
      </c>
      <c r="B154" s="8" t="s">
        <v>300</v>
      </c>
      <c r="C154" s="8">
        <v>360.86</v>
      </c>
      <c r="D154" s="27">
        <v>7.62</v>
      </c>
      <c r="E154" s="16">
        <v>7.7202660951987303</v>
      </c>
      <c r="F154" s="16">
        <v>7.5422089539999897</v>
      </c>
      <c r="G154" s="16">
        <v>7.3530087540000002</v>
      </c>
      <c r="H154" s="16">
        <v>6.8390000000000004</v>
      </c>
      <c r="I154" s="16">
        <v>6.6913999999999998</v>
      </c>
      <c r="J154" s="16">
        <v>7.28</v>
      </c>
      <c r="K154" s="16">
        <v>6.96</v>
      </c>
      <c r="L154" s="16">
        <v>6.11</v>
      </c>
      <c r="M154" s="39">
        <v>6.9076199999999996</v>
      </c>
      <c r="N154" s="16">
        <f t="shared" si="90"/>
        <v>7.102350380319872</v>
      </c>
      <c r="O154" s="16">
        <f t="shared" si="126"/>
        <v>7.3031010626493504</v>
      </c>
      <c r="P154" s="16">
        <f t="shared" si="91"/>
        <v>7.12</v>
      </c>
      <c r="Q154" s="16" t="s">
        <v>2891</v>
      </c>
      <c r="R154" s="114"/>
      <c r="S154" s="18">
        <v>146.34</v>
      </c>
      <c r="T154" s="16">
        <v>98.82</v>
      </c>
      <c r="U154" s="16">
        <v>156.43</v>
      </c>
      <c r="V154" s="16">
        <v>99.54</v>
      </c>
      <c r="W154" s="16">
        <v>96</v>
      </c>
      <c r="X154" s="16">
        <v>101</v>
      </c>
      <c r="Y154" s="16">
        <v>123</v>
      </c>
      <c r="Z154" s="16"/>
      <c r="AA154" s="39">
        <v>86.894900000000007</v>
      </c>
      <c r="AB154" s="16">
        <f t="shared" si="92"/>
        <v>113.50311250000001</v>
      </c>
      <c r="AC154" s="114">
        <f t="shared" si="93"/>
        <v>111.17373551367572</v>
      </c>
      <c r="AD154" s="16">
        <f t="shared" si="94"/>
        <v>100.27000000000001</v>
      </c>
      <c r="AE154" s="16" t="s">
        <v>2891</v>
      </c>
      <c r="AF154" s="40"/>
      <c r="AG154" s="19">
        <f t="shared" si="95"/>
        <v>98.82</v>
      </c>
      <c r="AH154" s="18">
        <v>1.8899999999999999E-6</v>
      </c>
      <c r="AI154" s="34">
        <v>6.8352772190047495E-8</v>
      </c>
      <c r="AJ154" s="16">
        <v>6.7608297539198155E-6</v>
      </c>
      <c r="AK154" s="16">
        <v>1.0232929922807527E-6</v>
      </c>
      <c r="AL154" s="16">
        <v>7.4131024130091704E-6</v>
      </c>
      <c r="AM154" s="16">
        <v>4.7863009232263716E-6</v>
      </c>
      <c r="AN154" s="94"/>
      <c r="AO154" s="34">
        <v>3.5170099999999998E-6</v>
      </c>
      <c r="AP154" s="94">
        <f t="shared" si="96"/>
        <v>3.6369841220894512E-6</v>
      </c>
      <c r="AQ154" s="114">
        <f t="shared" si="97"/>
        <v>1.961031210895686E-6</v>
      </c>
      <c r="AR154" s="94">
        <f t="shared" si="98"/>
        <v>3.5170099999999998E-6</v>
      </c>
      <c r="AS154" s="114" t="s">
        <v>2891</v>
      </c>
      <c r="AT154" s="156"/>
      <c r="AU154" s="18">
        <v>9.0790000000000003E-3</v>
      </c>
      <c r="AV154" s="16">
        <v>1.6469E-3</v>
      </c>
      <c r="AW154" s="16">
        <v>6.0961590340198797E-4</v>
      </c>
      <c r="AX154" s="16">
        <v>7.9399999999999991E-3</v>
      </c>
      <c r="AY154" s="16">
        <v>2.2399999999999998E-3</v>
      </c>
      <c r="AZ154" s="16">
        <v>3.3999999999999998E-3</v>
      </c>
      <c r="BA154" s="16">
        <v>3.3800000000000002E-3</v>
      </c>
      <c r="BB154" s="68">
        <v>-8.24</v>
      </c>
      <c r="BC154" s="16">
        <f t="shared" si="99"/>
        <v>2.0765325578748581E-3</v>
      </c>
      <c r="BD154" s="67">
        <v>-8.2100000000000009</v>
      </c>
      <c r="BE154" s="16">
        <f t="shared" si="127"/>
        <v>2.2250447237173372E-3</v>
      </c>
      <c r="BF154" s="16">
        <v>2.1700000000000001E-3</v>
      </c>
      <c r="BG154" s="16">
        <v>3.7799999999999999E-3</v>
      </c>
      <c r="BH154" s="16">
        <v>2.1299999999999999E-3</v>
      </c>
      <c r="BI154" s="68"/>
      <c r="BJ154" s="94" t="str">
        <f t="shared" si="128"/>
        <v/>
      </c>
      <c r="BK154" s="68">
        <v>7.3629300000000003E-9</v>
      </c>
      <c r="BL154" s="16">
        <f t="shared" si="129"/>
        <v>2.6569869198000001E-3</v>
      </c>
      <c r="BM154" s="16">
        <f t="shared" si="130"/>
        <v>3.3333907772918597E-3</v>
      </c>
      <c r="BN154" s="114">
        <f t="shared" si="131"/>
        <v>2.6970818839631219E-3</v>
      </c>
      <c r="BO154" s="16">
        <f t="shared" si="132"/>
        <v>2.2399999999999998E-3</v>
      </c>
      <c r="BP154" s="114" t="s">
        <v>2891</v>
      </c>
      <c r="BQ154" s="98"/>
      <c r="BR154" s="18">
        <f t="shared" si="100"/>
        <v>-5.7235381958267562</v>
      </c>
      <c r="BS154" s="114">
        <f t="shared" si="101"/>
        <v>-7.1652438670153131</v>
      </c>
      <c r="BT154" s="114">
        <f t="shared" si="102"/>
        <v>-5.17</v>
      </c>
      <c r="BU154" s="114">
        <f t="shared" si="103"/>
        <v>-5.99</v>
      </c>
      <c r="BV154" s="114">
        <f t="shared" si="104"/>
        <v>-5.13</v>
      </c>
      <c r="BW154" s="114">
        <f t="shared" si="105"/>
        <v>-5.3200000000000012</v>
      </c>
      <c r="BX154" s="114" t="str">
        <f t="shared" si="106"/>
        <v>N/A</v>
      </c>
      <c r="BY154" s="114">
        <f t="shared" si="107"/>
        <v>-5.4538263968412481</v>
      </c>
      <c r="BZ154" s="114">
        <f t="shared" si="108"/>
        <v>-5.7075154942404751</v>
      </c>
      <c r="CA154" s="114">
        <f t="shared" si="109"/>
        <v>-5.4538263968412481</v>
      </c>
      <c r="CB154" s="98" t="str">
        <f t="shared" si="110"/>
        <v>---</v>
      </c>
      <c r="CC154" s="18">
        <f t="shared" si="111"/>
        <v>-2.0419619839016629</v>
      </c>
      <c r="CD154" s="114">
        <f t="shared" si="112"/>
        <v>-2.7833327704517909</v>
      </c>
      <c r="CE154" s="114">
        <f t="shared" si="113"/>
        <v>-3.2149437118298145</v>
      </c>
      <c r="CF154" s="114">
        <f t="shared" si="114"/>
        <v>-2.1001794975729036</v>
      </c>
      <c r="CG154" s="114">
        <f t="shared" si="115"/>
        <v>-2.6497519816658373</v>
      </c>
      <c r="CH154" s="114">
        <f t="shared" si="116"/>
        <v>-2.4685210829577451</v>
      </c>
      <c r="CI154" s="114">
        <f t="shared" si="117"/>
        <v>-2.4710832997223453</v>
      </c>
      <c r="CJ154" s="114">
        <f t="shared" si="118"/>
        <v>-2.6826612552140863</v>
      </c>
      <c r="CK154" s="114">
        <f t="shared" si="119"/>
        <v>-2.6526612552140865</v>
      </c>
      <c r="CL154" s="114">
        <f t="shared" si="120"/>
        <v>-2.6635402661514704</v>
      </c>
      <c r="CM154" s="114">
        <f t="shared" si="121"/>
        <v>-2.4225082001627745</v>
      </c>
      <c r="CN154" s="114">
        <f t="shared" si="122"/>
        <v>-2.6716203965612624</v>
      </c>
      <c r="CO154" s="114" t="str">
        <f t="shared" si="123"/>
        <v>N/A</v>
      </c>
      <c r="CP154" s="114">
        <f t="shared" si="124"/>
        <v>-2.5756105835922307</v>
      </c>
      <c r="CQ154" s="114">
        <f t="shared" si="133"/>
        <v>-2.5691058680767704</v>
      </c>
      <c r="CR154" s="114">
        <f t="shared" si="134"/>
        <v>-2.6497519816658373</v>
      </c>
      <c r="CS154" s="98" t="str">
        <f t="shared" si="125"/>
        <v>---</v>
      </c>
    </row>
    <row r="155" spans="1:97" x14ac:dyDescent="0.25">
      <c r="A155" s="15" t="s">
        <v>2481</v>
      </c>
      <c r="B155" s="8" t="s">
        <v>302</v>
      </c>
      <c r="C155" s="8">
        <v>360.86</v>
      </c>
      <c r="D155" s="27">
        <v>7.62</v>
      </c>
      <c r="E155" s="16">
        <v>7.6556232232486296</v>
      </c>
      <c r="F155" s="16">
        <v>7.5422089539999897</v>
      </c>
      <c r="G155" s="16">
        <v>7.3530087540000002</v>
      </c>
      <c r="H155" s="16">
        <v>6.8390000000000004</v>
      </c>
      <c r="I155" s="16">
        <v>6.6445999999999996</v>
      </c>
      <c r="J155" s="16">
        <v>7.28</v>
      </c>
      <c r="K155" s="16">
        <v>6.97</v>
      </c>
      <c r="L155" s="16"/>
      <c r="M155" s="39">
        <v>7.0270999999999999</v>
      </c>
      <c r="N155" s="16">
        <f t="shared" si="90"/>
        <v>7.2146156590276247</v>
      </c>
      <c r="O155" s="16">
        <f t="shared" si="126"/>
        <v>7.2893120412824528</v>
      </c>
      <c r="P155" s="16">
        <f t="shared" si="91"/>
        <v>7.28</v>
      </c>
      <c r="Q155" s="16" t="s">
        <v>2891</v>
      </c>
      <c r="R155" s="114"/>
      <c r="S155" s="18">
        <v>146.34</v>
      </c>
      <c r="T155" s="16">
        <v>104.16</v>
      </c>
      <c r="U155" s="16">
        <v>156.43</v>
      </c>
      <c r="V155" s="16">
        <v>101.88</v>
      </c>
      <c r="W155" s="16">
        <v>96</v>
      </c>
      <c r="X155" s="16">
        <v>101</v>
      </c>
      <c r="Y155" s="16">
        <v>123</v>
      </c>
      <c r="Z155" s="16">
        <v>140</v>
      </c>
      <c r="AA155" s="39">
        <v>87.083299999999994</v>
      </c>
      <c r="AB155" s="16">
        <f t="shared" si="92"/>
        <v>117.32147777777777</v>
      </c>
      <c r="AC155" s="114">
        <f t="shared" si="93"/>
        <v>115.05159032662718</v>
      </c>
      <c r="AD155" s="16">
        <f t="shared" si="94"/>
        <v>104.16</v>
      </c>
      <c r="AE155" s="16">
        <v>100</v>
      </c>
      <c r="AF155" s="149" t="s">
        <v>2947</v>
      </c>
      <c r="AG155" s="19">
        <f t="shared" si="95"/>
        <v>100</v>
      </c>
      <c r="AH155" s="18">
        <v>1.84E-6</v>
      </c>
      <c r="AI155" s="34">
        <v>8.4596094182439802E-8</v>
      </c>
      <c r="AJ155" s="16">
        <v>5.1286138399136439E-6</v>
      </c>
      <c r="AK155" s="16">
        <v>1.0232929922807527E-6</v>
      </c>
      <c r="AL155" s="16">
        <v>1.6218100973589292E-5</v>
      </c>
      <c r="AM155" s="16">
        <v>3.6307805477010082E-6</v>
      </c>
      <c r="AN155" s="94">
        <v>7.1099999999999997E-6</v>
      </c>
      <c r="AO155" s="34">
        <v>3.0320599999999999E-6</v>
      </c>
      <c r="AP155" s="94">
        <f t="shared" si="96"/>
        <v>4.7584305559583915E-6</v>
      </c>
      <c r="AQ155" s="114">
        <f t="shared" si="97"/>
        <v>2.3821655561039096E-6</v>
      </c>
      <c r="AR155" s="94">
        <f t="shared" si="98"/>
        <v>3.3314202738505042E-6</v>
      </c>
      <c r="AS155" s="114" t="s">
        <v>2891</v>
      </c>
      <c r="AT155" s="156"/>
      <c r="AU155" s="18">
        <v>1.2830000000000001E-3</v>
      </c>
      <c r="AV155" s="16">
        <v>1.6469E-3</v>
      </c>
      <c r="AW155" s="16">
        <v>8.0503668677711897E-4</v>
      </c>
      <c r="AX155" s="16">
        <v>8.1700000000000002E-3</v>
      </c>
      <c r="AY155" s="16">
        <v>2.2399999999999998E-3</v>
      </c>
      <c r="AZ155" s="16">
        <v>3.2499999999999999E-3</v>
      </c>
      <c r="BA155" s="16">
        <v>2.14E-3</v>
      </c>
      <c r="BB155" s="68">
        <v>-8.24</v>
      </c>
      <c r="BC155" s="16">
        <f t="shared" si="99"/>
        <v>2.0765325578748581E-3</v>
      </c>
      <c r="BD155" s="67">
        <v>-8.0399999999999991</v>
      </c>
      <c r="BE155" s="16">
        <f t="shared" si="127"/>
        <v>3.2910823148997316E-3</v>
      </c>
      <c r="BF155" s="16">
        <v>1.6100000000000001E-3</v>
      </c>
      <c r="BG155" s="16">
        <v>4.1399999999999996E-3</v>
      </c>
      <c r="BH155" s="16">
        <v>2.1299999999999999E-3</v>
      </c>
      <c r="BI155" s="68">
        <v>9.1899999999999996E-8</v>
      </c>
      <c r="BJ155" s="94">
        <f t="shared" si="128"/>
        <v>3.3163034000000001E-2</v>
      </c>
      <c r="BK155" s="68">
        <v>7.7612099999999999E-9</v>
      </c>
      <c r="BL155" s="16">
        <f t="shared" si="129"/>
        <v>2.8007102406000001E-3</v>
      </c>
      <c r="BM155" s="16">
        <f t="shared" si="130"/>
        <v>4.9104497000108365E-3</v>
      </c>
      <c r="BN155" s="114">
        <f t="shared" si="131"/>
        <v>2.8138820805389264E-3</v>
      </c>
      <c r="BO155" s="16">
        <f t="shared" si="132"/>
        <v>2.1900000000000001E-3</v>
      </c>
      <c r="BP155" s="114" t="s">
        <v>2891</v>
      </c>
      <c r="BQ155" s="98"/>
      <c r="BR155" s="18">
        <f t="shared" si="100"/>
        <v>-5.7351821769904632</v>
      </c>
      <c r="BS155" s="114">
        <f t="shared" si="101"/>
        <v>-7.0726496879559146</v>
      </c>
      <c r="BT155" s="114">
        <f t="shared" si="102"/>
        <v>-5.29</v>
      </c>
      <c r="BU155" s="114">
        <f t="shared" si="103"/>
        <v>-5.99</v>
      </c>
      <c r="BV155" s="114">
        <f t="shared" si="104"/>
        <v>-4.79</v>
      </c>
      <c r="BW155" s="114">
        <f t="shared" si="105"/>
        <v>-5.44</v>
      </c>
      <c r="BX155" s="114">
        <f t="shared" si="106"/>
        <v>-5.1481303992702339</v>
      </c>
      <c r="BY155" s="114">
        <f t="shared" si="107"/>
        <v>-5.5182622089070383</v>
      </c>
      <c r="BZ155" s="114">
        <f t="shared" si="108"/>
        <v>-5.6230280591404567</v>
      </c>
      <c r="CA155" s="114">
        <f t="shared" si="109"/>
        <v>-5.4791311044535194</v>
      </c>
      <c r="CB155" s="98" t="str">
        <f t="shared" si="110"/>
        <v>---</v>
      </c>
      <c r="CC155" s="18">
        <f t="shared" si="111"/>
        <v>-2.8917733436250717</v>
      </c>
      <c r="CD155" s="114">
        <f t="shared" si="112"/>
        <v>-2.7833327704517909</v>
      </c>
      <c r="CE155" s="114">
        <f t="shared" si="113"/>
        <v>-3.0941843277044132</v>
      </c>
      <c r="CF155" s="114">
        <f t="shared" si="114"/>
        <v>-2.0877779434675845</v>
      </c>
      <c r="CG155" s="114">
        <f t="shared" si="115"/>
        <v>-2.6497519816658373</v>
      </c>
      <c r="CH155" s="114">
        <f t="shared" si="116"/>
        <v>-2.4881166390211256</v>
      </c>
      <c r="CI155" s="114">
        <f t="shared" si="117"/>
        <v>-2.669586226650809</v>
      </c>
      <c r="CJ155" s="114">
        <f t="shared" si="118"/>
        <v>-2.6826612552140863</v>
      </c>
      <c r="CK155" s="114">
        <f t="shared" si="119"/>
        <v>-2.4826612552140856</v>
      </c>
      <c r="CL155" s="114">
        <f t="shared" si="120"/>
        <v>-2.7931741239681505</v>
      </c>
      <c r="CM155" s="114">
        <f t="shared" si="121"/>
        <v>-2.3829996588791009</v>
      </c>
      <c r="CN155" s="114">
        <f t="shared" si="122"/>
        <v>-2.6716203965612624</v>
      </c>
      <c r="CO155" s="114">
        <f t="shared" si="123"/>
        <v>-1.4793457438279736</v>
      </c>
      <c r="CP155" s="114">
        <f t="shared" si="124"/>
        <v>-2.552731820636617</v>
      </c>
      <c r="CQ155" s="114">
        <f t="shared" si="133"/>
        <v>-2.5506941062062789</v>
      </c>
      <c r="CR155" s="114">
        <f t="shared" si="134"/>
        <v>-2.6596691041583229</v>
      </c>
      <c r="CS155" s="98" t="str">
        <f t="shared" si="125"/>
        <v>---</v>
      </c>
    </row>
    <row r="156" spans="1:97" x14ac:dyDescent="0.25">
      <c r="A156" s="15" t="s">
        <v>2482</v>
      </c>
      <c r="B156" s="8" t="s">
        <v>304</v>
      </c>
      <c r="C156" s="8">
        <v>360.86</v>
      </c>
      <c r="D156" s="27">
        <v>7.62</v>
      </c>
      <c r="E156" s="16">
        <v>7.7216249375058004</v>
      </c>
      <c r="F156" s="16">
        <v>7.5422089539999897</v>
      </c>
      <c r="G156" s="16">
        <v>7.3530087540000002</v>
      </c>
      <c r="H156" s="16">
        <v>6.8390000000000004</v>
      </c>
      <c r="I156" s="16">
        <v>6.9996</v>
      </c>
      <c r="J156" s="16">
        <v>7.28</v>
      </c>
      <c r="K156" s="16">
        <v>6.94</v>
      </c>
      <c r="L156" s="16"/>
      <c r="M156" s="39">
        <v>7.1682100000000002</v>
      </c>
      <c r="N156" s="16">
        <f t="shared" si="90"/>
        <v>7.2737391828339764</v>
      </c>
      <c r="O156" s="16">
        <f t="shared" si="126"/>
        <v>7.3245816976759253</v>
      </c>
      <c r="P156" s="16">
        <f t="shared" si="91"/>
        <v>7.28</v>
      </c>
      <c r="Q156" s="16" t="s">
        <v>2891</v>
      </c>
      <c r="R156" s="114"/>
      <c r="S156" s="18">
        <v>146.34</v>
      </c>
      <c r="T156" s="16">
        <v>112.2</v>
      </c>
      <c r="U156" s="16">
        <v>156.43</v>
      </c>
      <c r="V156" s="16">
        <v>96.36</v>
      </c>
      <c r="W156" s="16">
        <v>96</v>
      </c>
      <c r="X156" s="16">
        <v>117</v>
      </c>
      <c r="Y156" s="16">
        <v>127</v>
      </c>
      <c r="Z156" s="16"/>
      <c r="AA156" s="39">
        <v>86.670100000000005</v>
      </c>
      <c r="AB156" s="16">
        <f t="shared" si="92"/>
        <v>117.25001250000001</v>
      </c>
      <c r="AC156" s="114">
        <f t="shared" si="93"/>
        <v>115.00397649030998</v>
      </c>
      <c r="AD156" s="16">
        <f t="shared" si="94"/>
        <v>114.6</v>
      </c>
      <c r="AE156" s="16" t="s">
        <v>2891</v>
      </c>
      <c r="AF156" s="40"/>
      <c r="AG156" s="19">
        <f t="shared" si="95"/>
        <v>112.2</v>
      </c>
      <c r="AH156" s="18">
        <v>1.37E-6</v>
      </c>
      <c r="AI156" s="34">
        <v>3.3205486487118399E-8</v>
      </c>
      <c r="AJ156" s="16">
        <v>5.011872336272719E-6</v>
      </c>
      <c r="AK156" s="16">
        <v>1.0232929922807527E-6</v>
      </c>
      <c r="AL156" s="16">
        <v>5.7543993733715608E-6</v>
      </c>
      <c r="AM156" s="16">
        <v>4.5708818961487476E-6</v>
      </c>
      <c r="AN156" s="94"/>
      <c r="AO156" s="34">
        <v>2.52356E-6</v>
      </c>
      <c r="AP156" s="94">
        <f t="shared" si="96"/>
        <v>2.8981731549372715E-6</v>
      </c>
      <c r="AQ156" s="114">
        <f t="shared" si="97"/>
        <v>1.4790811663150309E-6</v>
      </c>
      <c r="AR156" s="94">
        <f t="shared" si="98"/>
        <v>2.52356E-6</v>
      </c>
      <c r="AS156" s="114" t="s">
        <v>2891</v>
      </c>
      <c r="AT156" s="156"/>
      <c r="AU156" s="18">
        <v>9.905999999999999E-4</v>
      </c>
      <c r="AV156" s="16">
        <v>1.6469E-3</v>
      </c>
      <c r="AW156" s="16">
        <v>4.1649477944642797E-4</v>
      </c>
      <c r="AX156" s="16">
        <v>7.6699999999999997E-3</v>
      </c>
      <c r="AY156" s="16">
        <v>2.2399999999999998E-3</v>
      </c>
      <c r="AZ156" s="16">
        <v>1.5699999999999999E-2</v>
      </c>
      <c r="BA156" s="16">
        <v>9.3200000000000002E-3</v>
      </c>
      <c r="BB156" s="68">
        <v>-8.24</v>
      </c>
      <c r="BC156" s="16">
        <f t="shared" si="99"/>
        <v>2.0765325578748581E-3</v>
      </c>
      <c r="BD156" s="67">
        <v>-8.27</v>
      </c>
      <c r="BE156" s="16">
        <f t="shared" si="127"/>
        <v>1.9379329403816958E-3</v>
      </c>
      <c r="BF156" s="16">
        <v>1.73E-3</v>
      </c>
      <c r="BG156" s="16">
        <v>2.0799999999999998E-3</v>
      </c>
      <c r="BH156" s="16">
        <v>1.6900000000000001E-3</v>
      </c>
      <c r="BI156" s="68"/>
      <c r="BJ156" s="94" t="str">
        <f t="shared" si="128"/>
        <v/>
      </c>
      <c r="BK156" s="68">
        <v>5.0625699999999998E-9</v>
      </c>
      <c r="BL156" s="16">
        <f t="shared" si="129"/>
        <v>1.8268790101999999E-3</v>
      </c>
      <c r="BM156" s="16">
        <f t="shared" si="130"/>
        <v>3.7942568683002284E-3</v>
      </c>
      <c r="BN156" s="114">
        <f t="shared" si="131"/>
        <v>2.3747015568794708E-3</v>
      </c>
      <c r="BO156" s="16">
        <f t="shared" si="132"/>
        <v>1.9379329403816958E-3</v>
      </c>
      <c r="BP156" s="114" t="s">
        <v>2891</v>
      </c>
      <c r="BQ156" s="98"/>
      <c r="BR156" s="18">
        <f t="shared" si="100"/>
        <v>-5.8632794328435933</v>
      </c>
      <c r="BS156" s="114">
        <f t="shared" si="101"/>
        <v>-7.478790152614617</v>
      </c>
      <c r="BT156" s="114">
        <f t="shared" si="102"/>
        <v>-5.3000000000000007</v>
      </c>
      <c r="BU156" s="114">
        <f t="shared" si="103"/>
        <v>-5.99</v>
      </c>
      <c r="BV156" s="114">
        <f t="shared" si="104"/>
        <v>-5.24</v>
      </c>
      <c r="BW156" s="114">
        <f t="shared" si="105"/>
        <v>-5.34</v>
      </c>
      <c r="BX156" s="114" t="str">
        <f t="shared" si="106"/>
        <v>N/A</v>
      </c>
      <c r="BY156" s="114">
        <f t="shared" si="107"/>
        <v>-5.5979863650499153</v>
      </c>
      <c r="BZ156" s="114">
        <f t="shared" si="108"/>
        <v>-5.8300079929297315</v>
      </c>
      <c r="CA156" s="114">
        <f t="shared" si="109"/>
        <v>-5.5979863650499153</v>
      </c>
      <c r="CB156" s="98" t="str">
        <f t="shared" si="110"/>
        <v>---</v>
      </c>
      <c r="CC156" s="18">
        <f t="shared" si="111"/>
        <v>-3.0041016763535628</v>
      </c>
      <c r="CD156" s="114">
        <f t="shared" si="112"/>
        <v>-2.7833327704517909</v>
      </c>
      <c r="CE156" s="114">
        <f t="shared" si="113"/>
        <v>-3.3803904378870091</v>
      </c>
      <c r="CF156" s="114">
        <f t="shared" si="114"/>
        <v>-2.1152046360510193</v>
      </c>
      <c r="CG156" s="114">
        <f t="shared" si="115"/>
        <v>-2.6497519816658373</v>
      </c>
      <c r="CH156" s="114">
        <f t="shared" si="116"/>
        <v>-1.8041003475907662</v>
      </c>
      <c r="CI156" s="114">
        <f t="shared" si="117"/>
        <v>-2.0305840876460186</v>
      </c>
      <c r="CJ156" s="114">
        <f t="shared" si="118"/>
        <v>-2.6826612552140863</v>
      </c>
      <c r="CK156" s="114">
        <f t="shared" si="119"/>
        <v>-2.7126612552140843</v>
      </c>
      <c r="CL156" s="114">
        <f t="shared" si="120"/>
        <v>-2.7619538968712045</v>
      </c>
      <c r="CM156" s="114">
        <f t="shared" si="121"/>
        <v>-2.6819366650372385</v>
      </c>
      <c r="CN156" s="114">
        <f t="shared" si="122"/>
        <v>-2.7721132953863266</v>
      </c>
      <c r="CO156" s="114" t="str">
        <f t="shared" si="123"/>
        <v>N/A</v>
      </c>
      <c r="CP156" s="114">
        <f t="shared" si="124"/>
        <v>-2.7382902139733734</v>
      </c>
      <c r="CQ156" s="114">
        <f t="shared" si="133"/>
        <v>-2.624390963026332</v>
      </c>
      <c r="CR156" s="114">
        <f t="shared" si="134"/>
        <v>-2.7126612552140843</v>
      </c>
      <c r="CS156" s="98" t="str">
        <f t="shared" si="125"/>
        <v>---</v>
      </c>
    </row>
    <row r="157" spans="1:97" x14ac:dyDescent="0.25">
      <c r="A157" s="15" t="s">
        <v>2483</v>
      </c>
      <c r="B157" s="8" t="s">
        <v>306</v>
      </c>
      <c r="C157" s="8">
        <v>360.86</v>
      </c>
      <c r="D157" s="27">
        <v>7.62</v>
      </c>
      <c r="E157" s="16">
        <v>7.6540666060547</v>
      </c>
      <c r="F157" s="16">
        <v>7.5422089539999897</v>
      </c>
      <c r="G157" s="16">
        <v>7.3530087540000002</v>
      </c>
      <c r="H157" s="16">
        <v>6.8390000000000004</v>
      </c>
      <c r="I157" s="16">
        <v>6.7110000000000003</v>
      </c>
      <c r="J157" s="16">
        <v>7.25</v>
      </c>
      <c r="K157" s="16">
        <v>7.15</v>
      </c>
      <c r="L157" s="16">
        <v>6.53</v>
      </c>
      <c r="M157" s="39">
        <v>6.9710999999999999</v>
      </c>
      <c r="N157" s="16">
        <f t="shared" si="90"/>
        <v>7.1620384314054686</v>
      </c>
      <c r="O157" s="16">
        <f t="shared" si="126"/>
        <v>7.3029032347053784</v>
      </c>
      <c r="P157" s="16">
        <f t="shared" si="91"/>
        <v>7.2</v>
      </c>
      <c r="Q157" s="16" t="s">
        <v>2891</v>
      </c>
      <c r="R157" s="114"/>
      <c r="S157" s="18">
        <v>146.34</v>
      </c>
      <c r="T157" s="16">
        <v>127.36</v>
      </c>
      <c r="U157" s="16">
        <v>156.43</v>
      </c>
      <c r="V157" s="16">
        <v>116.67</v>
      </c>
      <c r="W157" s="16">
        <v>96</v>
      </c>
      <c r="X157" s="16">
        <v>115</v>
      </c>
      <c r="Y157" s="16">
        <v>120</v>
      </c>
      <c r="Z157" s="16">
        <v>166</v>
      </c>
      <c r="AA157" s="39">
        <v>89.412800000000004</v>
      </c>
      <c r="AB157" s="16">
        <f t="shared" si="92"/>
        <v>125.91253333333333</v>
      </c>
      <c r="AC157" s="114">
        <f t="shared" si="93"/>
        <v>123.51045349587837</v>
      </c>
      <c r="AD157" s="16">
        <f t="shared" si="94"/>
        <v>120</v>
      </c>
      <c r="AE157" s="16">
        <v>112.9</v>
      </c>
      <c r="AF157" s="149" t="s">
        <v>2947</v>
      </c>
      <c r="AG157" s="19">
        <f t="shared" si="95"/>
        <v>112.9</v>
      </c>
      <c r="AH157" s="18">
        <v>1.35E-6</v>
      </c>
      <c r="AI157" s="34">
        <v>7.2229669190038601E-8</v>
      </c>
      <c r="AJ157" s="16">
        <v>3.388441561392022E-6</v>
      </c>
      <c r="AK157" s="16">
        <v>1.0232929922807527E-6</v>
      </c>
      <c r="AL157" s="16">
        <v>3.2359365692962801E-6</v>
      </c>
      <c r="AM157" s="16">
        <v>3.7153522909717272E-6</v>
      </c>
      <c r="AN157" s="94">
        <v>9.5400000000000001E-6</v>
      </c>
      <c r="AO157" s="34">
        <v>4.0110100000000001E-6</v>
      </c>
      <c r="AP157" s="94">
        <f t="shared" si="96"/>
        <v>3.2920328853913527E-6</v>
      </c>
      <c r="AQ157" s="114">
        <f t="shared" si="97"/>
        <v>1.8792365006918984E-6</v>
      </c>
      <c r="AR157" s="94">
        <f t="shared" si="98"/>
        <v>3.312189065344151E-6</v>
      </c>
      <c r="AS157" s="114">
        <v>5.4041763507028199E-7</v>
      </c>
      <c r="AT157" s="156" t="s">
        <v>2914</v>
      </c>
      <c r="AU157" s="18">
        <v>7.3879999999999996E-4</v>
      </c>
      <c r="AV157" s="16">
        <v>1.6469E-3</v>
      </c>
      <c r="AW157" s="16">
        <v>7.8141357265199701E-4</v>
      </c>
      <c r="AX157" s="16">
        <v>4.3E-3</v>
      </c>
      <c r="AY157" s="16">
        <v>2.2399999999999998E-3</v>
      </c>
      <c r="AZ157" s="16">
        <v>8.9800000000000004E-4</v>
      </c>
      <c r="BA157" s="16">
        <v>6.0700000000000001E-4</v>
      </c>
      <c r="BB157" s="68">
        <v>-8.24</v>
      </c>
      <c r="BC157" s="16">
        <f t="shared" si="99"/>
        <v>2.0765325578748581E-3</v>
      </c>
      <c r="BD157" s="67">
        <v>-8.1999999999999993</v>
      </c>
      <c r="BE157" s="16">
        <f t="shared" si="127"/>
        <v>2.2768726732912254E-3</v>
      </c>
      <c r="BF157" s="16">
        <v>2.2300000000000002E-3</v>
      </c>
      <c r="BG157" s="16">
        <v>1.4400000000000001E-3</v>
      </c>
      <c r="BH157" s="16">
        <v>2.2799999999999999E-3</v>
      </c>
      <c r="BI157" s="68">
        <v>2.77E-8</v>
      </c>
      <c r="BJ157" s="94">
        <f t="shared" si="128"/>
        <v>9.9958219999999997E-3</v>
      </c>
      <c r="BK157" s="68">
        <v>9.9403099999999996E-9</v>
      </c>
      <c r="BL157" s="16">
        <f t="shared" si="129"/>
        <v>3.5870602665999999E-3</v>
      </c>
      <c r="BM157" s="16">
        <f t="shared" si="130"/>
        <v>2.5070286478870059E-3</v>
      </c>
      <c r="BN157" s="114">
        <f t="shared" si="131"/>
        <v>1.8657945392529934E-3</v>
      </c>
      <c r="BO157" s="16">
        <f t="shared" si="132"/>
        <v>2.1532662789374292E-3</v>
      </c>
      <c r="BP157" s="114">
        <v>1.8677237137138375E-3</v>
      </c>
      <c r="BQ157" s="156" t="s">
        <v>3919</v>
      </c>
      <c r="BR157" s="18">
        <f t="shared" si="100"/>
        <v>-5.8696662315049934</v>
      </c>
      <c r="BS157" s="114">
        <f t="shared" si="101"/>
        <v>-7.1412843741923151</v>
      </c>
      <c r="BT157" s="114">
        <f t="shared" si="102"/>
        <v>-5.4700000000000006</v>
      </c>
      <c r="BU157" s="114">
        <f t="shared" si="103"/>
        <v>-5.99</v>
      </c>
      <c r="BV157" s="114">
        <f t="shared" si="104"/>
        <v>-5.49</v>
      </c>
      <c r="BW157" s="114">
        <f t="shared" si="105"/>
        <v>-5.43</v>
      </c>
      <c r="BX157" s="114">
        <f t="shared" si="106"/>
        <v>-5.0204516252959053</v>
      </c>
      <c r="BY157" s="114">
        <f t="shared" si="107"/>
        <v>-5.3967462552610845</v>
      </c>
      <c r="BZ157" s="114">
        <f t="shared" si="108"/>
        <v>-5.7260185607817879</v>
      </c>
      <c r="CA157" s="114">
        <f t="shared" si="109"/>
        <v>-5.48</v>
      </c>
      <c r="CB157" s="98">
        <f t="shared" si="110"/>
        <v>-6.2672704873910368</v>
      </c>
      <c r="CC157" s="18">
        <f t="shared" si="111"/>
        <v>-3.1314731132317961</v>
      </c>
      <c r="CD157" s="114">
        <f t="shared" si="112"/>
        <v>-2.7833327704517909</v>
      </c>
      <c r="CE157" s="114">
        <f t="shared" si="113"/>
        <v>-3.1071190496294392</v>
      </c>
      <c r="CF157" s="114">
        <f t="shared" si="114"/>
        <v>-2.3665315444204134</v>
      </c>
      <c r="CG157" s="114">
        <f t="shared" si="115"/>
        <v>-2.6497519816658373</v>
      </c>
      <c r="CH157" s="114">
        <f t="shared" si="116"/>
        <v>-3.0467236633326955</v>
      </c>
      <c r="CI157" s="114">
        <f t="shared" si="117"/>
        <v>-3.2168113089247425</v>
      </c>
      <c r="CJ157" s="114">
        <f t="shared" si="118"/>
        <v>-2.6826612552140863</v>
      </c>
      <c r="CK157" s="114">
        <f t="shared" si="119"/>
        <v>-2.6426612552140849</v>
      </c>
      <c r="CL157" s="114">
        <f t="shared" si="120"/>
        <v>-2.6516951369518393</v>
      </c>
      <c r="CM157" s="114">
        <f t="shared" si="121"/>
        <v>-2.8416375079047502</v>
      </c>
      <c r="CN157" s="114">
        <f t="shared" si="122"/>
        <v>-2.642065152999546</v>
      </c>
      <c r="CO157" s="114">
        <f t="shared" si="123"/>
        <v>-2.0001814861496365</v>
      </c>
      <c r="CP157" s="114">
        <f t="shared" si="124"/>
        <v>-2.4452613266326617</v>
      </c>
      <c r="CQ157" s="114">
        <f t="shared" si="133"/>
        <v>-2.7291361823373799</v>
      </c>
      <c r="CR157" s="114">
        <f t="shared" si="134"/>
        <v>-2.667178196082963</v>
      </c>
      <c r="CS157" s="98">
        <f t="shared" si="125"/>
        <v>-2.7286873671230047</v>
      </c>
    </row>
    <row r="158" spans="1:97" x14ac:dyDescent="0.25">
      <c r="A158" s="15" t="s">
        <v>2484</v>
      </c>
      <c r="B158" s="8" t="s">
        <v>308</v>
      </c>
      <c r="C158" s="8">
        <v>360.86</v>
      </c>
      <c r="D158" s="27">
        <v>7.62</v>
      </c>
      <c r="E158" s="16">
        <v>7.7158907380159096</v>
      </c>
      <c r="F158" s="16">
        <v>7.5422089539999897</v>
      </c>
      <c r="G158" s="16">
        <v>7.3530087540000002</v>
      </c>
      <c r="H158" s="16">
        <v>6.8390000000000004</v>
      </c>
      <c r="I158" s="16">
        <v>6.7161999999999997</v>
      </c>
      <c r="J158" s="16">
        <v>7.27</v>
      </c>
      <c r="K158" s="16">
        <v>7.01</v>
      </c>
      <c r="L158" s="16"/>
      <c r="M158" s="39">
        <v>6.9017999999999997</v>
      </c>
      <c r="N158" s="16">
        <f t="shared" si="90"/>
        <v>7.2186787162239892</v>
      </c>
      <c r="O158" s="16">
        <f t="shared" si="126"/>
        <v>7.3010335295223845</v>
      </c>
      <c r="P158" s="16">
        <f t="shared" si="91"/>
        <v>7.27</v>
      </c>
      <c r="Q158" s="16" t="s">
        <v>2891</v>
      </c>
      <c r="R158" s="114"/>
      <c r="S158" s="18">
        <v>146.34</v>
      </c>
      <c r="T158" s="16">
        <v>99.59</v>
      </c>
      <c r="U158" s="16">
        <v>156.43</v>
      </c>
      <c r="V158" s="16">
        <v>99.8</v>
      </c>
      <c r="W158" s="16">
        <v>96</v>
      </c>
      <c r="X158" s="16">
        <v>114</v>
      </c>
      <c r="Y158" s="16">
        <v>120</v>
      </c>
      <c r="Z158" s="16"/>
      <c r="AA158" s="39">
        <v>85.842799999999997</v>
      </c>
      <c r="AB158" s="16">
        <f t="shared" si="92"/>
        <v>114.75035000000001</v>
      </c>
      <c r="AC158" s="114">
        <f t="shared" si="93"/>
        <v>112.4958034682063</v>
      </c>
      <c r="AD158" s="16">
        <f t="shared" si="94"/>
        <v>106.9</v>
      </c>
      <c r="AE158" s="16" t="s">
        <v>2891</v>
      </c>
      <c r="AF158" s="40"/>
      <c r="AG158" s="19">
        <f t="shared" si="95"/>
        <v>99.59</v>
      </c>
      <c r="AH158" s="18">
        <v>1.86E-6</v>
      </c>
      <c r="AI158" s="34">
        <v>8.6740544196836702E-8</v>
      </c>
      <c r="AJ158" s="16">
        <v>5.8884365535558799E-6</v>
      </c>
      <c r="AK158" s="16">
        <v>1.0232929922807527E-6</v>
      </c>
      <c r="AL158" s="16">
        <v>4.2657951880159181E-6</v>
      </c>
      <c r="AM158" s="16">
        <v>8.9125093813374425E-6</v>
      </c>
      <c r="AN158" s="94"/>
      <c r="AO158" s="34">
        <v>4.6400999999999998E-6</v>
      </c>
      <c r="AP158" s="94">
        <f t="shared" si="96"/>
        <v>3.8109820941981185E-6</v>
      </c>
      <c r="AQ158" s="114">
        <f t="shared" si="97"/>
        <v>2.0853566761454546E-6</v>
      </c>
      <c r="AR158" s="94">
        <f t="shared" si="98"/>
        <v>4.2657951880159181E-6</v>
      </c>
      <c r="AS158" s="114" t="s">
        <v>2891</v>
      </c>
      <c r="AT158" s="156"/>
      <c r="AU158" s="18">
        <v>1.294E-3</v>
      </c>
      <c r="AV158" s="16">
        <v>1.6469E-3</v>
      </c>
      <c r="AW158" s="16">
        <v>6.7679050725719396E-4</v>
      </c>
      <c r="AX158" s="16">
        <v>5.0699999999999999E-3</v>
      </c>
      <c r="AY158" s="16">
        <v>2.2399999999999998E-3</v>
      </c>
      <c r="AZ158" s="16">
        <v>2.7899999999999999E-3</v>
      </c>
      <c r="BA158" s="16">
        <v>3.64E-3</v>
      </c>
      <c r="BB158" s="68">
        <v>-8.24</v>
      </c>
      <c r="BC158" s="16">
        <f t="shared" si="99"/>
        <v>2.0765325578748581E-3</v>
      </c>
      <c r="BD158" s="67">
        <v>-8.2100000000000009</v>
      </c>
      <c r="BE158" s="16">
        <f t="shared" si="127"/>
        <v>2.2250447237173372E-3</v>
      </c>
      <c r="BF158" s="16">
        <v>2.3800000000000002E-3</v>
      </c>
      <c r="BG158" s="16">
        <v>1.47E-3</v>
      </c>
      <c r="BH158" s="16">
        <v>2.1700000000000001E-3</v>
      </c>
      <c r="BI158" s="68">
        <v>3.32E-8</v>
      </c>
      <c r="BJ158" s="94">
        <f t="shared" si="128"/>
        <v>1.1980552E-2</v>
      </c>
      <c r="BK158" s="68">
        <v>7.3629300000000003E-9</v>
      </c>
      <c r="BL158" s="16">
        <f t="shared" si="129"/>
        <v>2.6569869198000001E-3</v>
      </c>
      <c r="BM158" s="16">
        <f t="shared" si="130"/>
        <v>3.0226290506178135E-3</v>
      </c>
      <c r="BN158" s="114">
        <f t="shared" si="131"/>
        <v>2.3787624690754672E-3</v>
      </c>
      <c r="BO158" s="16">
        <f t="shared" si="132"/>
        <v>2.2325223618586687E-3</v>
      </c>
      <c r="BP158" s="114" t="s">
        <v>2891</v>
      </c>
      <c r="BQ158" s="98"/>
      <c r="BR158" s="18">
        <f t="shared" si="100"/>
        <v>-5.7304870557820839</v>
      </c>
      <c r="BS158" s="114">
        <f t="shared" si="101"/>
        <v>-7.0617778574819088</v>
      </c>
      <c r="BT158" s="114">
        <f t="shared" si="102"/>
        <v>-5.23</v>
      </c>
      <c r="BU158" s="114">
        <f t="shared" si="103"/>
        <v>-5.99</v>
      </c>
      <c r="BV158" s="114">
        <f t="shared" si="104"/>
        <v>-5.370000000000001</v>
      </c>
      <c r="BW158" s="114">
        <f t="shared" si="105"/>
        <v>-5.0500000000000007</v>
      </c>
      <c r="BX158" s="114" t="str">
        <f t="shared" si="106"/>
        <v>N/A</v>
      </c>
      <c r="BY158" s="114">
        <f t="shared" si="107"/>
        <v>-5.3334726597511093</v>
      </c>
      <c r="BZ158" s="114">
        <f t="shared" si="108"/>
        <v>-5.6808196532878714</v>
      </c>
      <c r="CA158" s="114">
        <f t="shared" si="109"/>
        <v>-5.370000000000001</v>
      </c>
      <c r="CB158" s="98" t="str">
        <f t="shared" si="110"/>
        <v>---</v>
      </c>
      <c r="CC158" s="18">
        <f t="shared" si="111"/>
        <v>-2.8880657236673186</v>
      </c>
      <c r="CD158" s="114">
        <f t="shared" si="112"/>
        <v>-2.7833327704517909</v>
      </c>
      <c r="CE158" s="114">
        <f t="shared" si="113"/>
        <v>-3.1695457413915076</v>
      </c>
      <c r="CF158" s="114">
        <f t="shared" si="114"/>
        <v>-2.294992040666664</v>
      </c>
      <c r="CG158" s="114">
        <f t="shared" si="115"/>
        <v>-2.6497519816658373</v>
      </c>
      <c r="CH158" s="114">
        <f t="shared" si="116"/>
        <v>-2.5543957967264026</v>
      </c>
      <c r="CI158" s="114">
        <f t="shared" si="117"/>
        <v>-2.4388986163509441</v>
      </c>
      <c r="CJ158" s="114">
        <f t="shared" si="118"/>
        <v>-2.6826612552140863</v>
      </c>
      <c r="CK158" s="114">
        <f t="shared" si="119"/>
        <v>-2.6526612552140865</v>
      </c>
      <c r="CL158" s="114">
        <f t="shared" si="120"/>
        <v>-2.6234230429434882</v>
      </c>
      <c r="CM158" s="114">
        <f t="shared" si="121"/>
        <v>-2.832682665251824</v>
      </c>
      <c r="CN158" s="114">
        <f t="shared" si="122"/>
        <v>-2.6635402661514704</v>
      </c>
      <c r="CO158" s="114">
        <f t="shared" si="123"/>
        <v>-1.9215231715100487</v>
      </c>
      <c r="CP158" s="114">
        <f t="shared" si="124"/>
        <v>-2.5756105835922307</v>
      </c>
      <c r="CQ158" s="114">
        <f t="shared" si="133"/>
        <v>-2.6236489221998349</v>
      </c>
      <c r="CR158" s="114">
        <f t="shared" si="134"/>
        <v>-2.6512066184399616</v>
      </c>
      <c r="CS158" s="98" t="str">
        <f t="shared" si="125"/>
        <v>---</v>
      </c>
    </row>
    <row r="159" spans="1:97" x14ac:dyDescent="0.25">
      <c r="A159" s="15" t="s">
        <v>2485</v>
      </c>
      <c r="B159" s="8" t="s">
        <v>310</v>
      </c>
      <c r="C159" s="8">
        <v>360.86</v>
      </c>
      <c r="D159" s="27">
        <v>7.62</v>
      </c>
      <c r="E159" s="16">
        <v>7.7551571619301098</v>
      </c>
      <c r="F159" s="16">
        <v>7.5422089539999897</v>
      </c>
      <c r="G159" s="16">
        <v>7.3530087540000002</v>
      </c>
      <c r="H159" s="16">
        <v>6.8390000000000004</v>
      </c>
      <c r="I159" s="16">
        <v>6.7252999999999998</v>
      </c>
      <c r="J159" s="16">
        <v>7.27</v>
      </c>
      <c r="K159" s="16">
        <v>7.03</v>
      </c>
      <c r="L159" s="16">
        <v>5.73</v>
      </c>
      <c r="M159" s="39">
        <v>7.33432</v>
      </c>
      <c r="N159" s="16">
        <f t="shared" si="90"/>
        <v>7.1198994869930106</v>
      </c>
      <c r="O159" s="16">
        <f t="shared" si="126"/>
        <v>7.3417658439299602</v>
      </c>
      <c r="P159" s="16">
        <f t="shared" si="91"/>
        <v>7.3021599999999998</v>
      </c>
      <c r="Q159" s="114">
        <f>AVERAGE(7.287,6.86)</f>
        <v>7.0735000000000001</v>
      </c>
      <c r="R159" s="113" t="s">
        <v>2903</v>
      </c>
      <c r="S159" s="18">
        <v>146.34</v>
      </c>
      <c r="T159" s="16">
        <v>158.5</v>
      </c>
      <c r="U159" s="16">
        <v>156.43</v>
      </c>
      <c r="V159" s="16">
        <v>137.66</v>
      </c>
      <c r="W159" s="16">
        <v>77.67</v>
      </c>
      <c r="X159" s="16">
        <v>114</v>
      </c>
      <c r="Y159" s="16">
        <v>120</v>
      </c>
      <c r="Z159" s="16">
        <v>153</v>
      </c>
      <c r="AA159" s="39">
        <v>87.429599999999994</v>
      </c>
      <c r="AB159" s="16">
        <f t="shared" si="92"/>
        <v>127.89217777777776</v>
      </c>
      <c r="AC159" s="114">
        <f t="shared" si="93"/>
        <v>124.33082861700655</v>
      </c>
      <c r="AD159" s="16">
        <f t="shared" si="94"/>
        <v>137.66</v>
      </c>
      <c r="AE159" s="16">
        <v>113.55000000000001</v>
      </c>
      <c r="AF159" s="149" t="s">
        <v>2329</v>
      </c>
      <c r="AG159" s="19">
        <f t="shared" si="95"/>
        <v>113.55000000000001</v>
      </c>
      <c r="AH159" s="18">
        <v>1.3200000000000001E-6</v>
      </c>
      <c r="AI159" s="34">
        <v>1.01550717416727E-7</v>
      </c>
      <c r="AJ159" s="16">
        <v>6.456542290346543E-6</v>
      </c>
      <c r="AK159" s="16">
        <v>1.0232929922807527E-6</v>
      </c>
      <c r="AL159" s="16">
        <v>3.7153522909717237E-5</v>
      </c>
      <c r="AM159" s="16">
        <v>1.7378008287493744E-5</v>
      </c>
      <c r="AN159" s="94">
        <v>3.5500000000000002E-5</v>
      </c>
      <c r="AO159" s="34">
        <v>5.8221200000000003E-6</v>
      </c>
      <c r="AP159" s="94">
        <f t="shared" si="96"/>
        <v>1.3094379649656875E-5</v>
      </c>
      <c r="AQ159" s="114">
        <f t="shared" si="97"/>
        <v>4.3059680600295628E-6</v>
      </c>
      <c r="AR159" s="94">
        <f t="shared" si="98"/>
        <v>6.1393311451732721E-6</v>
      </c>
      <c r="AS159" s="114">
        <v>4.9243028309333489E-6</v>
      </c>
      <c r="AT159" s="156" t="s">
        <v>2914</v>
      </c>
      <c r="AU159" s="18">
        <v>1.134E-3</v>
      </c>
      <c r="AV159" s="16">
        <v>1.6469E-3</v>
      </c>
      <c r="AW159" s="16">
        <v>5.0205848369541098E-4</v>
      </c>
      <c r="AX159" s="16">
        <v>3.1099999999999999E-3</v>
      </c>
      <c r="AY159" s="16">
        <v>2.2399999999999998E-3</v>
      </c>
      <c r="AZ159" s="16">
        <v>3.7599999999999999E-3</v>
      </c>
      <c r="BA159" s="16">
        <v>1.41E-2</v>
      </c>
      <c r="BB159" s="68">
        <v>-8.24</v>
      </c>
      <c r="BC159" s="16">
        <f t="shared" si="99"/>
        <v>2.0765325578748581E-3</v>
      </c>
      <c r="BD159" s="67">
        <v>-8.34</v>
      </c>
      <c r="BE159" s="16">
        <f t="shared" si="127"/>
        <v>1.6494484410442347E-3</v>
      </c>
      <c r="BF159" s="16">
        <v>2.3800000000000002E-3</v>
      </c>
      <c r="BG159" s="16">
        <v>1.4E-3</v>
      </c>
      <c r="BH159" s="16">
        <v>2.1700000000000001E-3</v>
      </c>
      <c r="BI159" s="68">
        <v>1.1999999999999999E-7</v>
      </c>
      <c r="BJ159" s="94">
        <f t="shared" si="128"/>
        <v>4.3303199999999993E-2</v>
      </c>
      <c r="BK159" s="68">
        <v>3.36147E-9</v>
      </c>
      <c r="BL159" s="16">
        <f t="shared" si="129"/>
        <v>1.2130200641999999E-3</v>
      </c>
      <c r="BM159" s="16">
        <f t="shared" si="130"/>
        <v>5.7632256819153205E-3</v>
      </c>
      <c r="BN159" s="114">
        <f t="shared" si="131"/>
        <v>2.5341615456136129E-3</v>
      </c>
      <c r="BO159" s="16">
        <f t="shared" si="132"/>
        <v>2.1232662789374291E-3</v>
      </c>
      <c r="BP159" s="114">
        <v>2.8117653415808226E-3</v>
      </c>
      <c r="BQ159" s="156" t="s">
        <v>3919</v>
      </c>
      <c r="BR159" s="18">
        <f t="shared" si="100"/>
        <v>-5.8794260687941504</v>
      </c>
      <c r="BS159" s="114">
        <f t="shared" si="101"/>
        <v>-6.9933170041250019</v>
      </c>
      <c r="BT159" s="114">
        <f t="shared" si="102"/>
        <v>-5.19</v>
      </c>
      <c r="BU159" s="114">
        <f t="shared" si="103"/>
        <v>-5.99</v>
      </c>
      <c r="BV159" s="114">
        <f t="shared" si="104"/>
        <v>-4.4300000000000006</v>
      </c>
      <c r="BW159" s="114">
        <f t="shared" si="105"/>
        <v>-4.7600000000000007</v>
      </c>
      <c r="BX159" s="114">
        <f t="shared" si="106"/>
        <v>-4.4497716469449058</v>
      </c>
      <c r="BY159" s="114">
        <f t="shared" si="107"/>
        <v>-5.2349188475401576</v>
      </c>
      <c r="BZ159" s="114">
        <f t="shared" si="108"/>
        <v>-5.3659291959255269</v>
      </c>
      <c r="CA159" s="114">
        <f t="shared" si="109"/>
        <v>-5.2124594237700794</v>
      </c>
      <c r="CB159" s="98">
        <f t="shared" si="110"/>
        <v>-5.307655247016263</v>
      </c>
      <c r="CC159" s="18">
        <f t="shared" si="111"/>
        <v>-2.9453869454431123</v>
      </c>
      <c r="CD159" s="114">
        <f t="shared" si="112"/>
        <v>-2.7833327704517909</v>
      </c>
      <c r="CE159" s="114">
        <f t="shared" si="113"/>
        <v>-3.2992456898932367</v>
      </c>
      <c r="CF159" s="114">
        <f t="shared" si="114"/>
        <v>-2.5072396109731625</v>
      </c>
      <c r="CG159" s="114">
        <f t="shared" si="115"/>
        <v>-2.6497519816658373</v>
      </c>
      <c r="CH159" s="114">
        <f t="shared" si="116"/>
        <v>-2.4248121550723392</v>
      </c>
      <c r="CI159" s="114">
        <f t="shared" si="117"/>
        <v>-1.8507808873446201</v>
      </c>
      <c r="CJ159" s="114">
        <f t="shared" si="118"/>
        <v>-2.6826612552140863</v>
      </c>
      <c r="CK159" s="114">
        <f t="shared" si="119"/>
        <v>-2.7826612552140859</v>
      </c>
      <c r="CL159" s="114">
        <f t="shared" si="120"/>
        <v>-2.6234230429434882</v>
      </c>
      <c r="CM159" s="114">
        <f t="shared" si="121"/>
        <v>-2.8538719643217618</v>
      </c>
      <c r="CN159" s="114">
        <f t="shared" si="122"/>
        <v>-2.6635402661514704</v>
      </c>
      <c r="CO159" s="114">
        <f t="shared" si="123"/>
        <v>-1.3634800091664601</v>
      </c>
      <c r="CP159" s="114">
        <f t="shared" si="124"/>
        <v>-2.9161320155396289</v>
      </c>
      <c r="CQ159" s="114">
        <f t="shared" si="133"/>
        <v>-2.5961657035282202</v>
      </c>
      <c r="CR159" s="114">
        <f t="shared" si="134"/>
        <v>-2.6731007606827784</v>
      </c>
      <c r="CS159" s="98">
        <f t="shared" si="125"/>
        <v>-2.5510209265785986</v>
      </c>
    </row>
    <row r="160" spans="1:97" x14ac:dyDescent="0.25">
      <c r="A160" s="15" t="s">
        <v>2486</v>
      </c>
      <c r="B160" s="8" t="s">
        <v>312</v>
      </c>
      <c r="C160" s="8">
        <v>360.86</v>
      </c>
      <c r="D160" s="27">
        <v>7.62</v>
      </c>
      <c r="E160" s="16">
        <v>7.6596856411439997</v>
      </c>
      <c r="F160" s="16">
        <v>7.5422089539999897</v>
      </c>
      <c r="G160" s="16">
        <v>7.3530087540000002</v>
      </c>
      <c r="H160" s="16">
        <v>6.8390000000000004</v>
      </c>
      <c r="I160" s="16">
        <v>6.8888999999999996</v>
      </c>
      <c r="J160" s="16">
        <v>7.26</v>
      </c>
      <c r="K160" s="16">
        <v>7.24</v>
      </c>
      <c r="L160" s="16">
        <v>6.29</v>
      </c>
      <c r="M160" s="39">
        <v>7.4656200000000004</v>
      </c>
      <c r="N160" s="16">
        <f t="shared" si="90"/>
        <v>7.2158423349143987</v>
      </c>
      <c r="O160" s="16">
        <f t="shared" si="126"/>
        <v>7.354381360940681</v>
      </c>
      <c r="P160" s="16">
        <f t="shared" si="91"/>
        <v>7.3065043769999996</v>
      </c>
      <c r="Q160" s="114" t="s">
        <v>2891</v>
      </c>
      <c r="R160" s="114"/>
      <c r="S160" s="18">
        <v>146.34</v>
      </c>
      <c r="T160" s="16">
        <v>94.7</v>
      </c>
      <c r="U160" s="16">
        <v>156.43</v>
      </c>
      <c r="V160" s="16">
        <v>104.21</v>
      </c>
      <c r="W160" s="16">
        <v>96</v>
      </c>
      <c r="X160" s="16">
        <v>104</v>
      </c>
      <c r="Y160" s="16">
        <v>123</v>
      </c>
      <c r="Z160" s="16">
        <v>135</v>
      </c>
      <c r="AA160" s="39">
        <v>96.545599999999993</v>
      </c>
      <c r="AB160" s="16">
        <f t="shared" si="92"/>
        <v>117.3584</v>
      </c>
      <c r="AC160" s="114">
        <f t="shared" si="93"/>
        <v>115.35177127259861</v>
      </c>
      <c r="AD160" s="16">
        <f t="shared" si="94"/>
        <v>104.21</v>
      </c>
      <c r="AE160" s="16">
        <v>127</v>
      </c>
      <c r="AF160" s="149" t="s">
        <v>2947</v>
      </c>
      <c r="AG160" s="19">
        <f t="shared" si="95"/>
        <v>127</v>
      </c>
      <c r="AH160" s="18">
        <v>9.4799999999999997E-7</v>
      </c>
      <c r="AI160" s="34">
        <v>1.0053784921734E-8</v>
      </c>
      <c r="AJ160" s="16">
        <v>1.9952623149688749E-6</v>
      </c>
      <c r="AK160" s="16">
        <v>1.0232929922807527E-6</v>
      </c>
      <c r="AL160" s="16">
        <v>2.630267991895377E-6</v>
      </c>
      <c r="AM160" s="16">
        <v>2.8840315031265995E-6</v>
      </c>
      <c r="AN160" s="94">
        <v>1.59E-5</v>
      </c>
      <c r="AO160" s="34">
        <v>3.6533199999999999E-6</v>
      </c>
      <c r="AP160" s="94">
        <f t="shared" si="96"/>
        <v>3.6305285733991672E-6</v>
      </c>
      <c r="AQ160" s="114">
        <f t="shared" si="97"/>
        <v>1.308135843808993E-6</v>
      </c>
      <c r="AR160" s="94">
        <f t="shared" si="98"/>
        <v>2.312765153432126E-6</v>
      </c>
      <c r="AS160" s="114" t="s">
        <v>2891</v>
      </c>
      <c r="AT160" s="156"/>
      <c r="AU160" s="18">
        <v>7.6349999999999996E-4</v>
      </c>
      <c r="AV160" s="16">
        <v>1.6469E-3</v>
      </c>
      <c r="AW160" s="16">
        <v>3.3428431814912902E-4</v>
      </c>
      <c r="AX160" s="16">
        <v>2.2300000000000002E-3</v>
      </c>
      <c r="AY160" s="16">
        <v>2.2399999999999998E-3</v>
      </c>
      <c r="AZ160" s="16">
        <v>4.6100000000000004E-3</v>
      </c>
      <c r="BA160" s="16">
        <v>3.0000000000000001E-3</v>
      </c>
      <c r="BB160" s="68">
        <v>-8.24</v>
      </c>
      <c r="BC160" s="16">
        <f t="shared" si="99"/>
        <v>2.0765325578748581E-3</v>
      </c>
      <c r="BD160" s="67">
        <v>-8.07</v>
      </c>
      <c r="BE160" s="16">
        <f t="shared" si="127"/>
        <v>3.0714167246570921E-3</v>
      </c>
      <c r="BF160" s="16">
        <v>1.6900000000000001E-3</v>
      </c>
      <c r="BG160" s="16">
        <v>3.5300000000000002E-3</v>
      </c>
      <c r="BH160" s="16">
        <v>2.2300000000000002E-3</v>
      </c>
      <c r="BI160" s="68">
        <v>1.24E-7</v>
      </c>
      <c r="BJ160" s="94">
        <f t="shared" si="128"/>
        <v>4.4746639999999997E-2</v>
      </c>
      <c r="BK160" s="68">
        <v>3.3178100000000001E-9</v>
      </c>
      <c r="BL160" s="16">
        <f t="shared" si="129"/>
        <v>1.1972649166000001E-3</v>
      </c>
      <c r="BM160" s="16">
        <f t="shared" si="130"/>
        <v>5.2404670369486485E-3</v>
      </c>
      <c r="BN160" s="114">
        <f t="shared" si="131"/>
        <v>2.3214236961284162E-3</v>
      </c>
      <c r="BO160" s="16">
        <f t="shared" si="132"/>
        <v>2.2300000000000002E-3</v>
      </c>
      <c r="BP160" s="114" t="s">
        <v>2891</v>
      </c>
      <c r="BQ160" s="98"/>
      <c r="BR160" s="18">
        <f t="shared" si="100"/>
        <v>-6.023191662661934</v>
      </c>
      <c r="BS160" s="114">
        <f t="shared" si="101"/>
        <v>-7.9976704097686966</v>
      </c>
      <c r="BT160" s="114">
        <f t="shared" si="102"/>
        <v>-5.7000000000000011</v>
      </c>
      <c r="BU160" s="114">
        <f t="shared" si="103"/>
        <v>-5.99</v>
      </c>
      <c r="BV160" s="114">
        <f t="shared" si="104"/>
        <v>-5.580000000000001</v>
      </c>
      <c r="BW160" s="114">
        <f t="shared" si="105"/>
        <v>-5.5400000000000009</v>
      </c>
      <c r="BX160" s="114">
        <f t="shared" si="106"/>
        <v>-4.7986028756795482</v>
      </c>
      <c r="BY160" s="114">
        <f t="shared" si="107"/>
        <v>-5.4373122855905613</v>
      </c>
      <c r="BZ160" s="114">
        <f t="shared" si="108"/>
        <v>-5.8833471542125935</v>
      </c>
      <c r="CA160" s="114">
        <f t="shared" si="109"/>
        <v>-5.6400000000000006</v>
      </c>
      <c r="CB160" s="98" t="str">
        <f t="shared" si="110"/>
        <v>---</v>
      </c>
      <c r="CC160" s="18">
        <f t="shared" si="111"/>
        <v>-3.1171909586075599</v>
      </c>
      <c r="CD160" s="114">
        <f t="shared" si="112"/>
        <v>-2.7833327704517909</v>
      </c>
      <c r="CE160" s="114">
        <f t="shared" si="113"/>
        <v>-3.4758839964288013</v>
      </c>
      <c r="CF160" s="114">
        <f t="shared" si="114"/>
        <v>-2.6516951369518393</v>
      </c>
      <c r="CG160" s="114">
        <f t="shared" si="115"/>
        <v>-2.6497519816658373</v>
      </c>
      <c r="CH160" s="114">
        <f t="shared" si="116"/>
        <v>-2.336299074610352</v>
      </c>
      <c r="CI160" s="114">
        <f t="shared" si="117"/>
        <v>-2.5228787452803374</v>
      </c>
      <c r="CJ160" s="114">
        <f t="shared" si="118"/>
        <v>-2.6826612552140863</v>
      </c>
      <c r="CK160" s="114">
        <f t="shared" si="119"/>
        <v>-2.5126612552140855</v>
      </c>
      <c r="CL160" s="114">
        <f t="shared" si="120"/>
        <v>-2.7721132953863266</v>
      </c>
      <c r="CM160" s="114">
        <f t="shared" si="121"/>
        <v>-2.4522252946121772</v>
      </c>
      <c r="CN160" s="114">
        <f t="shared" si="122"/>
        <v>-2.6516951369518393</v>
      </c>
      <c r="CO160" s="114">
        <f t="shared" si="123"/>
        <v>-1.3492395700518498</v>
      </c>
      <c r="CP160" s="114">
        <f t="shared" si="124"/>
        <v>-2.9218097434215311</v>
      </c>
      <c r="CQ160" s="114">
        <f t="shared" si="133"/>
        <v>-2.6342455867748868</v>
      </c>
      <c r="CR160" s="114">
        <f t="shared" si="134"/>
        <v>-2.6516951369518393</v>
      </c>
      <c r="CS160" s="98" t="str">
        <f t="shared" si="125"/>
        <v>---</v>
      </c>
    </row>
    <row r="161" spans="1:97" x14ac:dyDescent="0.25">
      <c r="A161" s="15" t="s">
        <v>2487</v>
      </c>
      <c r="B161" s="8" t="s">
        <v>314</v>
      </c>
      <c r="C161" s="8">
        <v>360.86</v>
      </c>
      <c r="D161" s="27">
        <v>7.62</v>
      </c>
      <c r="E161" s="16">
        <v>7.6385151958178801</v>
      </c>
      <c r="F161" s="16">
        <v>7.5422089539999897</v>
      </c>
      <c r="G161" s="16">
        <v>7.3530087540000002</v>
      </c>
      <c r="H161" s="16">
        <v>6.8390000000000004</v>
      </c>
      <c r="I161" s="16">
        <v>7.1393000000000004</v>
      </c>
      <c r="J161" s="16">
        <v>7.27</v>
      </c>
      <c r="K161" s="16">
        <v>7.24</v>
      </c>
      <c r="L161" s="16">
        <v>6.17</v>
      </c>
      <c r="M161" s="39">
        <v>7.4611000000000001</v>
      </c>
      <c r="N161" s="16">
        <f t="shared" si="90"/>
        <v>7.2273132903817867</v>
      </c>
      <c r="O161" s="16">
        <f t="shared" si="126"/>
        <v>7.3610822050706286</v>
      </c>
      <c r="P161" s="16">
        <f t="shared" si="91"/>
        <v>7.3115043770000003</v>
      </c>
      <c r="Q161" s="114" t="s">
        <v>2891</v>
      </c>
      <c r="R161" s="114"/>
      <c r="S161" s="18">
        <v>146.34</v>
      </c>
      <c r="T161" s="16">
        <v>107.15</v>
      </c>
      <c r="U161" s="16">
        <v>156.43</v>
      </c>
      <c r="V161" s="16">
        <v>99.19</v>
      </c>
      <c r="W161" s="16">
        <v>96</v>
      </c>
      <c r="X161" s="16">
        <v>105</v>
      </c>
      <c r="Y161" s="16">
        <v>123</v>
      </c>
      <c r="Z161" s="16"/>
      <c r="AA161" s="39">
        <v>95.871799999999993</v>
      </c>
      <c r="AB161" s="16">
        <f t="shared" si="92"/>
        <v>116.122725</v>
      </c>
      <c r="AC161" s="114">
        <f t="shared" si="93"/>
        <v>114.19575516878251</v>
      </c>
      <c r="AD161" s="16">
        <f t="shared" si="94"/>
        <v>106.075</v>
      </c>
      <c r="AE161" s="16" t="s">
        <v>2891</v>
      </c>
      <c r="AF161" s="40"/>
      <c r="AG161" s="19">
        <f t="shared" si="95"/>
        <v>107.15</v>
      </c>
      <c r="AH161" s="18">
        <v>1.55E-6</v>
      </c>
      <c r="AI161" s="34">
        <v>1.6284787901832599E-8</v>
      </c>
      <c r="AJ161" s="16">
        <v>1.9952623149688749E-6</v>
      </c>
      <c r="AK161" s="16">
        <v>1.0232929922807527E-6</v>
      </c>
      <c r="AL161" s="16">
        <v>2.630267991895377E-6</v>
      </c>
      <c r="AM161" s="16">
        <v>1.5848931924611111E-6</v>
      </c>
      <c r="AN161" s="94"/>
      <c r="AO161" s="34">
        <v>3.8846400000000003E-6</v>
      </c>
      <c r="AP161" s="94">
        <f t="shared" si="96"/>
        <v>1.8120916113582786E-6</v>
      </c>
      <c r="AQ161" s="114">
        <f t="shared" si="97"/>
        <v>9.7449733246428312E-7</v>
      </c>
      <c r="AR161" s="94">
        <f t="shared" si="98"/>
        <v>1.5848931924611111E-6</v>
      </c>
      <c r="AS161" s="114" t="s">
        <v>2891</v>
      </c>
      <c r="AT161" s="156"/>
      <c r="AU161" s="18">
        <v>1.163E-3</v>
      </c>
      <c r="AV161" s="16">
        <v>1.6469E-3</v>
      </c>
      <c r="AW161" s="16">
        <v>5.0131481111083799E-4</v>
      </c>
      <c r="AX161" s="16">
        <v>1.73E-3</v>
      </c>
      <c r="AY161" s="16">
        <v>2.2399999999999998E-3</v>
      </c>
      <c r="AZ161" s="16">
        <v>1.41E-3</v>
      </c>
      <c r="BA161" s="16">
        <v>2.6099999999999999E-3</v>
      </c>
      <c r="BB161" s="68">
        <v>-8.24</v>
      </c>
      <c r="BC161" s="16">
        <f t="shared" si="99"/>
        <v>2.0765325578748581E-3</v>
      </c>
      <c r="BD161" s="67">
        <v>-8.39</v>
      </c>
      <c r="BE161" s="16">
        <f t="shared" si="127"/>
        <v>1.4700724704839192E-3</v>
      </c>
      <c r="BF161" s="16">
        <v>2.1700000000000001E-3</v>
      </c>
      <c r="BG161" s="16">
        <v>3.5300000000000002E-3</v>
      </c>
      <c r="BH161" s="16">
        <v>2.1700000000000001E-3</v>
      </c>
      <c r="BI161" s="68"/>
      <c r="BJ161" s="94" t="str">
        <f t="shared" si="128"/>
        <v/>
      </c>
      <c r="BK161" s="68">
        <v>3.32524E-9</v>
      </c>
      <c r="BL161" s="16">
        <f t="shared" si="129"/>
        <v>1.1999461064000001E-3</v>
      </c>
      <c r="BM161" s="16">
        <f t="shared" si="130"/>
        <v>1.8398281496822778E-3</v>
      </c>
      <c r="BN161" s="114">
        <f t="shared" si="131"/>
        <v>1.6776282873899883E-3</v>
      </c>
      <c r="BO161" s="16">
        <f t="shared" si="132"/>
        <v>1.73E-3</v>
      </c>
      <c r="BP161" s="114" t="s">
        <v>2891</v>
      </c>
      <c r="BQ161" s="98"/>
      <c r="BR161" s="18">
        <f t="shared" si="100"/>
        <v>-5.8096683018297082</v>
      </c>
      <c r="BS161" s="114">
        <f t="shared" si="101"/>
        <v>-7.7882178934493433</v>
      </c>
      <c r="BT161" s="114">
        <f t="shared" si="102"/>
        <v>-5.7000000000000011</v>
      </c>
      <c r="BU161" s="114">
        <f t="shared" si="103"/>
        <v>-5.99</v>
      </c>
      <c r="BV161" s="114">
        <f t="shared" si="104"/>
        <v>-5.580000000000001</v>
      </c>
      <c r="BW161" s="114">
        <f t="shared" si="105"/>
        <v>-5.8000000000000007</v>
      </c>
      <c r="BX161" s="114" t="str">
        <f t="shared" si="106"/>
        <v>N/A</v>
      </c>
      <c r="BY161" s="114">
        <f t="shared" si="107"/>
        <v>-5.4106492222318607</v>
      </c>
      <c r="BZ161" s="114">
        <f t="shared" si="108"/>
        <v>-6.0112193453587031</v>
      </c>
      <c r="CA161" s="114">
        <f t="shared" si="109"/>
        <v>-5.8000000000000007</v>
      </c>
      <c r="CB161" s="98" t="str">
        <f t="shared" si="110"/>
        <v>---</v>
      </c>
      <c r="CC161" s="18">
        <f t="shared" si="111"/>
        <v>-2.9344202852715515</v>
      </c>
      <c r="CD161" s="114">
        <f t="shared" si="112"/>
        <v>-2.7833327704517909</v>
      </c>
      <c r="CE161" s="114">
        <f t="shared" si="113"/>
        <v>-3.2998894641707364</v>
      </c>
      <c r="CF161" s="114">
        <f t="shared" si="114"/>
        <v>-2.7619538968712045</v>
      </c>
      <c r="CG161" s="114">
        <f t="shared" si="115"/>
        <v>-2.6497519816658373</v>
      </c>
      <c r="CH161" s="114">
        <f t="shared" si="116"/>
        <v>-2.8507808873446199</v>
      </c>
      <c r="CI161" s="114">
        <f t="shared" si="117"/>
        <v>-2.5833594926617192</v>
      </c>
      <c r="CJ161" s="114">
        <f t="shared" si="118"/>
        <v>-2.6826612552140863</v>
      </c>
      <c r="CK161" s="114">
        <f t="shared" si="119"/>
        <v>-2.8326612552140853</v>
      </c>
      <c r="CL161" s="114">
        <f t="shared" si="120"/>
        <v>-2.6635402661514704</v>
      </c>
      <c r="CM161" s="114">
        <f t="shared" si="121"/>
        <v>-2.4522252946121772</v>
      </c>
      <c r="CN161" s="114">
        <f t="shared" si="122"/>
        <v>-2.6635402661514704</v>
      </c>
      <c r="CO161" s="114" t="str">
        <f t="shared" si="123"/>
        <v>N/A</v>
      </c>
      <c r="CP161" s="114">
        <f t="shared" si="124"/>
        <v>-2.920838259134622</v>
      </c>
      <c r="CQ161" s="114">
        <f t="shared" si="133"/>
        <v>-2.7753042596088742</v>
      </c>
      <c r="CR161" s="114">
        <f t="shared" si="134"/>
        <v>-2.7619538968712045</v>
      </c>
      <c r="CS161" s="98" t="str">
        <f t="shared" si="125"/>
        <v>---</v>
      </c>
    </row>
    <row r="162" spans="1:97" x14ac:dyDescent="0.25">
      <c r="A162" s="15" t="s">
        <v>2488</v>
      </c>
      <c r="B162" s="8" t="s">
        <v>316</v>
      </c>
      <c r="C162" s="8">
        <v>360.86</v>
      </c>
      <c r="D162" s="27">
        <v>7.62</v>
      </c>
      <c r="E162" s="16">
        <v>7.6985002440355501</v>
      </c>
      <c r="F162" s="16">
        <v>7.5422089539999897</v>
      </c>
      <c r="G162" s="16">
        <v>7.3530087540000002</v>
      </c>
      <c r="H162" s="16">
        <v>6.8390000000000004</v>
      </c>
      <c r="I162" s="16">
        <v>6.8250000000000002</v>
      </c>
      <c r="J162" s="16">
        <v>7.27</v>
      </c>
      <c r="K162" s="16">
        <v>7.2</v>
      </c>
      <c r="L162" s="16"/>
      <c r="M162" s="39">
        <v>7.3425200000000004</v>
      </c>
      <c r="N162" s="16">
        <f t="shared" si="90"/>
        <v>7.2989153280039494</v>
      </c>
      <c r="O162" s="16">
        <f t="shared" si="126"/>
        <v>7.3406162083525865</v>
      </c>
      <c r="P162" s="16">
        <f t="shared" si="91"/>
        <v>7.3425200000000004</v>
      </c>
      <c r="Q162" s="114" t="s">
        <v>2891</v>
      </c>
      <c r="R162" s="114"/>
      <c r="S162" s="18">
        <v>146.34</v>
      </c>
      <c r="T162" s="16">
        <v>87</v>
      </c>
      <c r="U162" s="16">
        <v>156.43</v>
      </c>
      <c r="V162" s="16">
        <v>93.23</v>
      </c>
      <c r="W162" s="16">
        <v>88.67</v>
      </c>
      <c r="X162" s="16">
        <v>104</v>
      </c>
      <c r="Y162" s="16">
        <v>123</v>
      </c>
      <c r="Z162" s="16">
        <v>135</v>
      </c>
      <c r="AA162" s="39">
        <v>97.222499999999997</v>
      </c>
      <c r="AB162" s="16">
        <f t="shared" si="92"/>
        <v>114.5436111111111</v>
      </c>
      <c r="AC162" s="114">
        <f t="shared" si="93"/>
        <v>111.96022161473627</v>
      </c>
      <c r="AD162" s="16">
        <f t="shared" si="94"/>
        <v>104</v>
      </c>
      <c r="AE162" s="16">
        <v>107</v>
      </c>
      <c r="AF162" s="149" t="s">
        <v>2947</v>
      </c>
      <c r="AG162" s="19">
        <f t="shared" si="95"/>
        <v>107</v>
      </c>
      <c r="AH162" s="18">
        <v>1.55E-6</v>
      </c>
      <c r="AI162" s="34">
        <v>3.1091646467259198E-8</v>
      </c>
      <c r="AJ162" s="16">
        <v>3.9810717055349657E-6</v>
      </c>
      <c r="AK162" s="16">
        <v>1.0232929922807527E-6</v>
      </c>
      <c r="AL162" s="16">
        <v>2.7542287033381663E-6</v>
      </c>
      <c r="AM162" s="16">
        <v>9.9999999999999995E-7</v>
      </c>
      <c r="AN162" s="94"/>
      <c r="AO162" s="34">
        <v>3.7943600000000002E-6</v>
      </c>
      <c r="AP162" s="94">
        <f t="shared" si="96"/>
        <v>2.0191492925173063E-6</v>
      </c>
      <c r="AQ162" s="114">
        <f t="shared" si="97"/>
        <v>1.1081223324470032E-6</v>
      </c>
      <c r="AR162" s="94">
        <f t="shared" si="98"/>
        <v>1.55E-6</v>
      </c>
      <c r="AS162" s="114" t="s">
        <v>2891</v>
      </c>
      <c r="AT162" s="156"/>
      <c r="AU162" s="18">
        <v>1.106E-3</v>
      </c>
      <c r="AV162" s="16">
        <v>1.6469E-3</v>
      </c>
      <c r="AW162" s="16">
        <v>4.5197776450687702E-4</v>
      </c>
      <c r="AX162" s="16">
        <v>2.6199999999999999E-3</v>
      </c>
      <c r="AY162" s="16">
        <v>2.2399999999999998E-3</v>
      </c>
      <c r="AZ162" s="16">
        <v>2.3E-3</v>
      </c>
      <c r="BA162" s="16">
        <v>1.31E-3</v>
      </c>
      <c r="BB162" s="68">
        <v>-8.24</v>
      </c>
      <c r="BC162" s="16">
        <f t="shared" si="99"/>
        <v>2.0765325578748581E-3</v>
      </c>
      <c r="BD162" s="67">
        <v>-7.97</v>
      </c>
      <c r="BE162" s="16">
        <f t="shared" si="127"/>
        <v>3.8666845648804189E-3</v>
      </c>
      <c r="BF162" s="16">
        <v>2.0300000000000001E-3</v>
      </c>
      <c r="BG162" s="16">
        <v>3.6099999999999999E-3</v>
      </c>
      <c r="BH162" s="16">
        <v>2.1700000000000001E-3</v>
      </c>
      <c r="BI162" s="68">
        <v>1.24E-7</v>
      </c>
      <c r="BJ162" s="94">
        <f t="shared" si="128"/>
        <v>4.4746639999999997E-2</v>
      </c>
      <c r="BK162" s="68">
        <v>9.2084699999999997E-9</v>
      </c>
      <c r="BL162" s="16">
        <f t="shared" si="129"/>
        <v>3.3229684841999999E-3</v>
      </c>
      <c r="BM162" s="16">
        <f t="shared" si="130"/>
        <v>5.2498359551044387E-3</v>
      </c>
      <c r="BN162" s="114">
        <f t="shared" si="131"/>
        <v>2.4472573507322674E-3</v>
      </c>
      <c r="BO162" s="16">
        <f t="shared" si="132"/>
        <v>2.2049999999999999E-3</v>
      </c>
      <c r="BP162" s="114" t="s">
        <v>2891</v>
      </c>
      <c r="BQ162" s="98"/>
      <c r="BR162" s="18">
        <f t="shared" si="100"/>
        <v>-5.8096683018297082</v>
      </c>
      <c r="BS162" s="114">
        <f t="shared" si="101"/>
        <v>-7.5073562791561619</v>
      </c>
      <c r="BT162" s="114">
        <f t="shared" si="102"/>
        <v>-5.4</v>
      </c>
      <c r="BU162" s="114">
        <f t="shared" si="103"/>
        <v>-5.99</v>
      </c>
      <c r="BV162" s="114">
        <f t="shared" si="104"/>
        <v>-5.56</v>
      </c>
      <c r="BW162" s="114">
        <f t="shared" si="105"/>
        <v>-6</v>
      </c>
      <c r="BX162" s="114" t="str">
        <f t="shared" si="106"/>
        <v>N/A</v>
      </c>
      <c r="BY162" s="114">
        <f t="shared" si="107"/>
        <v>-5.4208614666481001</v>
      </c>
      <c r="BZ162" s="114">
        <f t="shared" si="108"/>
        <v>-5.9554122925191395</v>
      </c>
      <c r="CA162" s="114">
        <f t="shared" si="109"/>
        <v>-5.8096683018297082</v>
      </c>
      <c r="CB162" s="98" t="str">
        <f t="shared" si="110"/>
        <v>---</v>
      </c>
      <c r="CC162" s="18">
        <f t="shared" si="111"/>
        <v>-2.9562448730313204</v>
      </c>
      <c r="CD162" s="114">
        <f t="shared" si="112"/>
        <v>-2.7833327704517909</v>
      </c>
      <c r="CE162" s="114">
        <f t="shared" si="113"/>
        <v>-3.3448829302096326</v>
      </c>
      <c r="CF162" s="114">
        <f t="shared" si="114"/>
        <v>-2.5816987086802548</v>
      </c>
      <c r="CG162" s="114">
        <f t="shared" si="115"/>
        <v>-2.6497519816658373</v>
      </c>
      <c r="CH162" s="114">
        <f t="shared" si="116"/>
        <v>-2.6382721639824069</v>
      </c>
      <c r="CI162" s="114">
        <f t="shared" si="117"/>
        <v>-2.8827287043442356</v>
      </c>
      <c r="CJ162" s="114">
        <f t="shared" si="118"/>
        <v>-2.6826612552140863</v>
      </c>
      <c r="CK162" s="114">
        <f t="shared" si="119"/>
        <v>-2.4126612552140858</v>
      </c>
      <c r="CL162" s="114">
        <f t="shared" si="120"/>
        <v>-2.692503962086787</v>
      </c>
      <c r="CM162" s="114">
        <f t="shared" si="121"/>
        <v>-2.4424927980943423</v>
      </c>
      <c r="CN162" s="114">
        <f t="shared" si="122"/>
        <v>-2.6635402661514704</v>
      </c>
      <c r="CO162" s="114">
        <f t="shared" si="123"/>
        <v>-1.3492395700518498</v>
      </c>
      <c r="CP162" s="114">
        <f t="shared" si="124"/>
        <v>-2.4784737776508523</v>
      </c>
      <c r="CQ162" s="114">
        <f t="shared" si="133"/>
        <v>-2.6113203583449254</v>
      </c>
      <c r="CR162" s="114">
        <f t="shared" si="134"/>
        <v>-2.6566461239086538</v>
      </c>
      <c r="CS162" s="98" t="str">
        <f t="shared" si="125"/>
        <v>---</v>
      </c>
    </row>
    <row r="163" spans="1:97" x14ac:dyDescent="0.25">
      <c r="A163" s="15" t="s">
        <v>2489</v>
      </c>
      <c r="B163" s="8" t="s">
        <v>318</v>
      </c>
      <c r="C163" s="8">
        <v>360.86</v>
      </c>
      <c r="D163" s="27">
        <v>7.62</v>
      </c>
      <c r="E163" s="16">
        <v>7.6454786318838996</v>
      </c>
      <c r="F163" s="16">
        <v>7.5422089539999897</v>
      </c>
      <c r="G163" s="16">
        <v>7.3530087540000002</v>
      </c>
      <c r="H163" s="16">
        <v>6.8390000000000004</v>
      </c>
      <c r="I163" s="16">
        <v>6.9809999999999999</v>
      </c>
      <c r="J163" s="16">
        <v>7.26</v>
      </c>
      <c r="K163" s="16">
        <v>7.25</v>
      </c>
      <c r="L163" s="16">
        <v>5.96</v>
      </c>
      <c r="M163" s="39">
        <v>7.36252</v>
      </c>
      <c r="N163" s="16">
        <f t="shared" si="90"/>
        <v>7.1813216339883894</v>
      </c>
      <c r="O163" s="16">
        <f t="shared" si="126"/>
        <v>7.341818512206606</v>
      </c>
      <c r="P163" s="16">
        <f t="shared" si="91"/>
        <v>7.3065043769999996</v>
      </c>
      <c r="Q163" s="114" t="s">
        <v>2891</v>
      </c>
      <c r="R163" s="114"/>
      <c r="S163" s="18">
        <v>146.34</v>
      </c>
      <c r="T163" s="16">
        <v>105.51</v>
      </c>
      <c r="U163" s="16">
        <v>156.43</v>
      </c>
      <c r="V163" s="16">
        <v>96.97</v>
      </c>
      <c r="W163" s="16">
        <v>96</v>
      </c>
      <c r="X163" s="16">
        <v>115</v>
      </c>
      <c r="Y163" s="16">
        <v>120</v>
      </c>
      <c r="Z163" s="16"/>
      <c r="AA163" s="39">
        <v>99.424400000000006</v>
      </c>
      <c r="AB163" s="16">
        <f t="shared" si="92"/>
        <v>116.9593</v>
      </c>
      <c r="AC163" s="114">
        <f t="shared" si="93"/>
        <v>115.12169533948507</v>
      </c>
      <c r="AD163" s="16">
        <f t="shared" si="94"/>
        <v>110.255</v>
      </c>
      <c r="AE163" s="16" t="s">
        <v>2891</v>
      </c>
      <c r="AF163" s="40"/>
      <c r="AG163" s="19">
        <f t="shared" si="95"/>
        <v>105.51</v>
      </c>
      <c r="AH163" s="18">
        <v>1.61E-6</v>
      </c>
      <c r="AI163" s="34">
        <v>3.8892782301261501E-8</v>
      </c>
      <c r="AJ163" s="16">
        <v>2.2908676527677705E-6</v>
      </c>
      <c r="AK163" s="16">
        <v>1.0232929922807527E-6</v>
      </c>
      <c r="AL163" s="16">
        <v>1.3489628825916527E-6</v>
      </c>
      <c r="AM163" s="16">
        <v>3.7153522909717272E-6</v>
      </c>
      <c r="AN163" s="94"/>
      <c r="AO163" s="34">
        <v>3.8329899999999997E-6</v>
      </c>
      <c r="AP163" s="94">
        <f t="shared" si="96"/>
        <v>1.9800512287018807E-6</v>
      </c>
      <c r="AQ163" s="114">
        <f t="shared" si="97"/>
        <v>1.159628657215414E-6</v>
      </c>
      <c r="AR163" s="94">
        <f t="shared" si="98"/>
        <v>1.61E-6</v>
      </c>
      <c r="AS163" s="114" t="s">
        <v>2891</v>
      </c>
      <c r="AT163" s="156"/>
      <c r="AU163" s="18">
        <v>1.753E-3</v>
      </c>
      <c r="AV163" s="16">
        <v>1.6469E-3</v>
      </c>
      <c r="AW163" s="16">
        <v>6.1781086309451599E-4</v>
      </c>
      <c r="AX163" s="16">
        <v>2.9099999999999998E-3</v>
      </c>
      <c r="AY163" s="16">
        <v>2.2399999999999998E-3</v>
      </c>
      <c r="AZ163" s="16">
        <v>1.6800000000000001E-3</v>
      </c>
      <c r="BA163" s="16">
        <v>2.2399999999999998E-3</v>
      </c>
      <c r="BB163" s="68">
        <v>-8.24</v>
      </c>
      <c r="BC163" s="16">
        <f t="shared" si="99"/>
        <v>2.0765325578748581E-3</v>
      </c>
      <c r="BD163" s="67">
        <v>-8.15</v>
      </c>
      <c r="BE163" s="16">
        <f t="shared" si="127"/>
        <v>2.5546931575285898E-3</v>
      </c>
      <c r="BF163" s="16">
        <v>2.1700000000000001E-3</v>
      </c>
      <c r="BG163" s="16">
        <v>1.3699999999999999E-3</v>
      </c>
      <c r="BH163" s="16">
        <v>2.2300000000000002E-3</v>
      </c>
      <c r="BI163" s="68"/>
      <c r="BJ163" s="94" t="str">
        <f t="shared" si="128"/>
        <v/>
      </c>
      <c r="BK163" s="68">
        <v>1.1279600000000001E-8</v>
      </c>
      <c r="BL163" s="16">
        <f t="shared" si="129"/>
        <v>4.0703564560000006E-3</v>
      </c>
      <c r="BM163" s="16">
        <f t="shared" si="130"/>
        <v>2.1199456180383044E-3</v>
      </c>
      <c r="BN163" s="114">
        <f t="shared" si="131"/>
        <v>1.9591215940883413E-3</v>
      </c>
      <c r="BO163" s="16">
        <f t="shared" si="132"/>
        <v>2.1700000000000001E-3</v>
      </c>
      <c r="BP163" s="114" t="s">
        <v>2891</v>
      </c>
      <c r="BQ163" s="98"/>
      <c r="BR163" s="18">
        <f t="shared" si="100"/>
        <v>-5.79317412396815</v>
      </c>
      <c r="BS163" s="114">
        <f t="shared" si="101"/>
        <v>-7.4101309873009082</v>
      </c>
      <c r="BT163" s="114">
        <f t="shared" si="102"/>
        <v>-5.6400000000000006</v>
      </c>
      <c r="BU163" s="114">
        <f t="shared" si="103"/>
        <v>-5.99</v>
      </c>
      <c r="BV163" s="114">
        <f t="shared" si="104"/>
        <v>-5.87</v>
      </c>
      <c r="BW163" s="114">
        <f t="shared" si="105"/>
        <v>-5.43</v>
      </c>
      <c r="BX163" s="114" t="str">
        <f t="shared" si="106"/>
        <v>N/A</v>
      </c>
      <c r="BY163" s="114">
        <f t="shared" si="107"/>
        <v>-5.4164623137877781</v>
      </c>
      <c r="BZ163" s="114">
        <f t="shared" si="108"/>
        <v>-5.9356810607224064</v>
      </c>
      <c r="CA163" s="114">
        <f t="shared" si="109"/>
        <v>-5.79317412396815</v>
      </c>
      <c r="CB163" s="98" t="str">
        <f t="shared" si="110"/>
        <v>---</v>
      </c>
      <c r="CC163" s="18">
        <f t="shared" si="111"/>
        <v>-2.7562180839062052</v>
      </c>
      <c r="CD163" s="114">
        <f t="shared" si="112"/>
        <v>-2.7833327704517909</v>
      </c>
      <c r="CE163" s="114">
        <f t="shared" si="113"/>
        <v>-3.2091444596789067</v>
      </c>
      <c r="CF163" s="114">
        <f t="shared" si="114"/>
        <v>-2.5361070110140926</v>
      </c>
      <c r="CG163" s="114">
        <f t="shared" si="115"/>
        <v>-2.6497519816658373</v>
      </c>
      <c r="CH163" s="114">
        <f t="shared" si="116"/>
        <v>-2.7746907182741372</v>
      </c>
      <c r="CI163" s="114">
        <f t="shared" si="117"/>
        <v>-2.6497519816658373</v>
      </c>
      <c r="CJ163" s="114">
        <f t="shared" si="118"/>
        <v>-2.6826612552140863</v>
      </c>
      <c r="CK163" s="114">
        <f t="shared" si="119"/>
        <v>-2.5926612552140869</v>
      </c>
      <c r="CL163" s="114">
        <f t="shared" si="120"/>
        <v>-2.6635402661514704</v>
      </c>
      <c r="CM163" s="114">
        <f t="shared" si="121"/>
        <v>-2.8632794328435933</v>
      </c>
      <c r="CN163" s="114">
        <f t="shared" si="122"/>
        <v>-2.6516951369518393</v>
      </c>
      <c r="CO163" s="114" t="str">
        <f t="shared" si="123"/>
        <v>N/A</v>
      </c>
      <c r="CP163" s="114">
        <f t="shared" si="124"/>
        <v>-2.3903675563533691</v>
      </c>
      <c r="CQ163" s="114">
        <f t="shared" si="133"/>
        <v>-2.70793860841425</v>
      </c>
      <c r="CR163" s="114">
        <f t="shared" si="134"/>
        <v>-2.6635402661514704</v>
      </c>
      <c r="CS163" s="98" t="str">
        <f t="shared" si="125"/>
        <v>---</v>
      </c>
    </row>
    <row r="164" spans="1:97" x14ac:dyDescent="0.25">
      <c r="A164" s="15" t="s">
        <v>2490</v>
      </c>
      <c r="B164" s="8" t="s">
        <v>320</v>
      </c>
      <c r="C164" s="8">
        <v>360.86</v>
      </c>
      <c r="D164" s="27">
        <v>7.62</v>
      </c>
      <c r="E164" s="16">
        <v>7.8056089113902196</v>
      </c>
      <c r="F164" s="16">
        <v>7.5422089539999897</v>
      </c>
      <c r="G164" s="16">
        <v>7.3530087540000002</v>
      </c>
      <c r="H164" s="16">
        <v>6.8390000000000004</v>
      </c>
      <c r="I164" s="16">
        <v>6.8795999999999999</v>
      </c>
      <c r="J164" s="16">
        <v>7.27</v>
      </c>
      <c r="K164" s="16">
        <v>6.97</v>
      </c>
      <c r="L164" s="16">
        <v>6.12</v>
      </c>
      <c r="M164" s="39">
        <v>7.3112399999999997</v>
      </c>
      <c r="N164" s="16">
        <f t="shared" si="90"/>
        <v>7.1710666619390206</v>
      </c>
      <c r="O164" s="16">
        <f t="shared" si="126"/>
        <v>7.3564557306621214</v>
      </c>
      <c r="P164" s="16">
        <f t="shared" si="91"/>
        <v>7.2906199999999997</v>
      </c>
      <c r="Q164" s="114" t="s">
        <v>2891</v>
      </c>
      <c r="R164" s="114"/>
      <c r="S164" s="18">
        <v>146.34</v>
      </c>
      <c r="T164" s="16">
        <v>102.1</v>
      </c>
      <c r="U164" s="16">
        <v>156.43</v>
      </c>
      <c r="V164" s="16">
        <v>119.82</v>
      </c>
      <c r="W164" s="16">
        <v>96</v>
      </c>
      <c r="X164" s="16">
        <v>104</v>
      </c>
      <c r="Y164" s="16">
        <v>127</v>
      </c>
      <c r="Z164" s="16"/>
      <c r="AA164" s="39">
        <v>92.208399999999997</v>
      </c>
      <c r="AB164" s="16">
        <f t="shared" si="92"/>
        <v>117.9873</v>
      </c>
      <c r="AC164" s="114">
        <f t="shared" si="93"/>
        <v>115.98173911923146</v>
      </c>
      <c r="AD164" s="16">
        <f t="shared" si="94"/>
        <v>111.91</v>
      </c>
      <c r="AE164" s="16" t="s">
        <v>2891</v>
      </c>
      <c r="AF164" s="40"/>
      <c r="AG164" s="19">
        <f t="shared" si="95"/>
        <v>102.1</v>
      </c>
      <c r="AH164" s="18">
        <v>1.75E-6</v>
      </c>
      <c r="AI164" s="34">
        <v>3.9617921313461803E-8</v>
      </c>
      <c r="AJ164" s="16">
        <v>4.5708818961487476E-6</v>
      </c>
      <c r="AK164" s="16">
        <v>1.0232929922807527E-6</v>
      </c>
      <c r="AL164" s="16">
        <v>2.8840315031265995E-6</v>
      </c>
      <c r="AM164" s="16">
        <v>1.7378008287493753E-6</v>
      </c>
      <c r="AN164" s="94"/>
      <c r="AO164" s="34">
        <v>2.31338E-6</v>
      </c>
      <c r="AP164" s="94">
        <f t="shared" si="96"/>
        <v>2.0455721630884199E-6</v>
      </c>
      <c r="AQ164" s="114">
        <f t="shared" si="97"/>
        <v>1.2082814316550062E-6</v>
      </c>
      <c r="AR164" s="94">
        <f t="shared" si="98"/>
        <v>1.75E-6</v>
      </c>
      <c r="AS164" s="114" t="s">
        <v>2891</v>
      </c>
      <c r="AT164" s="156"/>
      <c r="AU164" s="18">
        <v>2.5110000000000002E-3</v>
      </c>
      <c r="AV164" s="16">
        <v>1.6469E-3</v>
      </c>
      <c r="AW164" s="16">
        <v>3.0483202354941898E-4</v>
      </c>
      <c r="AX164" s="16">
        <v>3.3300000000000001E-3</v>
      </c>
      <c r="AY164" s="16">
        <v>2.2399999999999998E-3</v>
      </c>
      <c r="AZ164" s="16">
        <v>2.82E-3</v>
      </c>
      <c r="BA164" s="16">
        <v>1.2099999999999999E-3</v>
      </c>
      <c r="BB164" s="68">
        <v>-8.24</v>
      </c>
      <c r="BC164" s="16">
        <f t="shared" si="99"/>
        <v>2.0765325578748581E-3</v>
      </c>
      <c r="BD164" s="67">
        <v>-8.17</v>
      </c>
      <c r="BE164" s="16">
        <f t="shared" si="127"/>
        <v>2.4397130249995051E-3</v>
      </c>
      <c r="BF164" s="16">
        <v>1.65E-3</v>
      </c>
      <c r="BG164" s="16">
        <v>1.89E-3</v>
      </c>
      <c r="BH164" s="16">
        <v>1.73E-3</v>
      </c>
      <c r="BI164" s="68"/>
      <c r="BJ164" s="94" t="str">
        <f t="shared" si="128"/>
        <v/>
      </c>
      <c r="BK164" s="68">
        <v>8.7287499999999997E-9</v>
      </c>
      <c r="BL164" s="16">
        <f t="shared" si="129"/>
        <v>3.1498567250000001E-3</v>
      </c>
      <c r="BM164" s="16">
        <f t="shared" si="130"/>
        <v>2.0768334101095216E-3</v>
      </c>
      <c r="BN164" s="114">
        <f t="shared" si="131"/>
        <v>1.8395534686254519E-3</v>
      </c>
      <c r="BO164" s="16">
        <f t="shared" si="132"/>
        <v>2.0765325578748581E-3</v>
      </c>
      <c r="BP164" s="114" t="s">
        <v>2891</v>
      </c>
      <c r="BQ164" s="98"/>
      <c r="BR164" s="18">
        <f t="shared" si="100"/>
        <v>-5.7569619513137056</v>
      </c>
      <c r="BS164" s="114">
        <f t="shared" si="101"/>
        <v>-7.4021083149099391</v>
      </c>
      <c r="BT164" s="114">
        <f t="shared" si="102"/>
        <v>-5.34</v>
      </c>
      <c r="BU164" s="114">
        <f t="shared" si="103"/>
        <v>-5.99</v>
      </c>
      <c r="BV164" s="114">
        <f t="shared" si="104"/>
        <v>-5.5400000000000009</v>
      </c>
      <c r="BW164" s="114">
        <f t="shared" si="105"/>
        <v>-5.76</v>
      </c>
      <c r="BX164" s="114" t="str">
        <f t="shared" si="106"/>
        <v>N/A</v>
      </c>
      <c r="BY164" s="114">
        <f t="shared" si="107"/>
        <v>-5.6357530233693884</v>
      </c>
      <c r="BZ164" s="114">
        <f t="shared" si="108"/>
        <v>-5.9178318985132901</v>
      </c>
      <c r="CA164" s="114">
        <f t="shared" si="109"/>
        <v>-5.7569619513137056</v>
      </c>
      <c r="CB164" s="98" t="str">
        <f t="shared" si="110"/>
        <v>---</v>
      </c>
      <c r="CC164" s="18">
        <f t="shared" si="111"/>
        <v>-2.6001532872870774</v>
      </c>
      <c r="CD164" s="114">
        <f t="shared" si="112"/>
        <v>-2.7833327704517909</v>
      </c>
      <c r="CE164" s="114">
        <f t="shared" si="113"/>
        <v>-3.5159394109536408</v>
      </c>
      <c r="CF164" s="114">
        <f t="shared" si="114"/>
        <v>-2.4775557664936803</v>
      </c>
      <c r="CG164" s="114">
        <f t="shared" si="115"/>
        <v>-2.6497519816658373</v>
      </c>
      <c r="CH164" s="114">
        <f t="shared" si="116"/>
        <v>-2.5497508916806391</v>
      </c>
      <c r="CI164" s="114">
        <f t="shared" si="117"/>
        <v>-2.9172146296835502</v>
      </c>
      <c r="CJ164" s="114">
        <f t="shared" si="118"/>
        <v>-2.6826612552140863</v>
      </c>
      <c r="CK164" s="114">
        <f t="shared" si="119"/>
        <v>-2.6126612552140851</v>
      </c>
      <c r="CL164" s="114">
        <f t="shared" si="120"/>
        <v>-2.7825160557860937</v>
      </c>
      <c r="CM164" s="114">
        <f t="shared" si="121"/>
        <v>-2.7235381958267557</v>
      </c>
      <c r="CN164" s="114">
        <f t="shared" si="122"/>
        <v>-2.7619538968712045</v>
      </c>
      <c r="CO164" s="114" t="str">
        <f t="shared" si="123"/>
        <v>N/A</v>
      </c>
      <c r="CP164" s="114">
        <f t="shared" si="124"/>
        <v>-2.5017092001650121</v>
      </c>
      <c r="CQ164" s="114">
        <f t="shared" si="133"/>
        <v>-2.7352875844071884</v>
      </c>
      <c r="CR164" s="114">
        <f t="shared" si="134"/>
        <v>-2.6826612552140863</v>
      </c>
      <c r="CS164" s="98" t="str">
        <f t="shared" si="125"/>
        <v>---</v>
      </c>
    </row>
    <row r="165" spans="1:97" x14ac:dyDescent="0.25">
      <c r="A165" s="15" t="s">
        <v>2491</v>
      </c>
      <c r="B165" s="8" t="s">
        <v>322</v>
      </c>
      <c r="C165" s="8">
        <v>360.86</v>
      </c>
      <c r="D165" s="27">
        <v>7.62</v>
      </c>
      <c r="E165" s="16">
        <v>7.6842829272195701</v>
      </c>
      <c r="F165" s="16">
        <v>7.5422089539999897</v>
      </c>
      <c r="G165" s="16">
        <v>7.3530087540000002</v>
      </c>
      <c r="H165" s="16">
        <v>6.8390000000000004</v>
      </c>
      <c r="I165" s="16">
        <v>6.7313000000000001</v>
      </c>
      <c r="J165" s="16">
        <v>7.28</v>
      </c>
      <c r="K165" s="16">
        <v>7.13</v>
      </c>
      <c r="L165" s="16">
        <v>6.4</v>
      </c>
      <c r="M165" s="39">
        <v>7.1793500000000003</v>
      </c>
      <c r="N165" s="16">
        <f t="shared" si="90"/>
        <v>7.1759150635219573</v>
      </c>
      <c r="O165" s="16">
        <f t="shared" si="126"/>
        <v>7.3219618558940498</v>
      </c>
      <c r="P165" s="16">
        <f t="shared" si="91"/>
        <v>7.2296750000000003</v>
      </c>
      <c r="Q165" s="114" t="s">
        <v>2891</v>
      </c>
      <c r="R165" s="114"/>
      <c r="S165" s="18">
        <v>146.34</v>
      </c>
      <c r="T165" s="16">
        <v>91.68</v>
      </c>
      <c r="U165" s="16">
        <v>156.43</v>
      </c>
      <c r="V165" s="16">
        <v>94.81</v>
      </c>
      <c r="W165" s="16">
        <v>96</v>
      </c>
      <c r="X165" s="16">
        <v>114</v>
      </c>
      <c r="Y165" s="16">
        <v>120</v>
      </c>
      <c r="Z165" s="16"/>
      <c r="AA165" s="39">
        <v>91.284300000000002</v>
      </c>
      <c r="AB165" s="16">
        <f t="shared" si="92"/>
        <v>113.8180375</v>
      </c>
      <c r="AC165" s="114">
        <f t="shared" si="93"/>
        <v>111.47966587967792</v>
      </c>
      <c r="AD165" s="16">
        <f t="shared" si="94"/>
        <v>105</v>
      </c>
      <c r="AE165" s="16" t="s">
        <v>2891</v>
      </c>
      <c r="AF165" s="40"/>
      <c r="AG165" s="19">
        <f t="shared" si="95"/>
        <v>91.68</v>
      </c>
      <c r="AH165" s="18">
        <v>2.2500000000000001E-6</v>
      </c>
      <c r="AI165" s="34">
        <v>1.3357265517768299E-7</v>
      </c>
      <c r="AJ165" s="16">
        <v>5.7543993733715608E-6</v>
      </c>
      <c r="AK165" s="16">
        <v>1.0232929922807527E-6</v>
      </c>
      <c r="AL165" s="16">
        <v>5.7543993733715608E-6</v>
      </c>
      <c r="AM165" s="16">
        <v>1.8197008586099798E-6</v>
      </c>
      <c r="AN165" s="94"/>
      <c r="AO165" s="34">
        <v>4.3543799999999996E-6</v>
      </c>
      <c r="AP165" s="94">
        <f t="shared" si="96"/>
        <v>3.0128207504016481E-6</v>
      </c>
      <c r="AQ165" s="114">
        <f t="shared" si="97"/>
        <v>1.8724221583798559E-6</v>
      </c>
      <c r="AR165" s="94">
        <f t="shared" si="98"/>
        <v>2.2500000000000001E-6</v>
      </c>
      <c r="AS165" s="114" t="s">
        <v>2891</v>
      </c>
      <c r="AT165" s="156"/>
      <c r="AU165" s="18">
        <v>4.8719999999999996E-3</v>
      </c>
      <c r="AV165" s="16">
        <v>1.6469E-3</v>
      </c>
      <c r="AW165" s="16">
        <v>8.3972532107052904E-4</v>
      </c>
      <c r="AX165" s="16">
        <v>1.75E-3</v>
      </c>
      <c r="AY165" s="16">
        <v>2.2399999999999998E-3</v>
      </c>
      <c r="AZ165" s="16">
        <v>1.6100000000000001E-3</v>
      </c>
      <c r="BA165" s="16">
        <v>2.2399999999999998E-3</v>
      </c>
      <c r="BB165" s="68">
        <v>-8.24</v>
      </c>
      <c r="BC165" s="16">
        <f t="shared" si="99"/>
        <v>2.0765325578748581E-3</v>
      </c>
      <c r="BD165" s="67">
        <v>-8.08</v>
      </c>
      <c r="BE165" s="16">
        <f t="shared" si="127"/>
        <v>3.0015027444010955E-3</v>
      </c>
      <c r="BF165" s="16">
        <v>2.2300000000000002E-3</v>
      </c>
      <c r="BG165" s="16">
        <v>1.4E-3</v>
      </c>
      <c r="BH165" s="16">
        <v>2.1299999999999999E-3</v>
      </c>
      <c r="BI165" s="68"/>
      <c r="BJ165" s="94" t="str">
        <f t="shared" si="128"/>
        <v/>
      </c>
      <c r="BK165" s="68">
        <v>9.2226600000000001E-9</v>
      </c>
      <c r="BL165" s="16">
        <f t="shared" si="129"/>
        <v>3.3280890876E-3</v>
      </c>
      <c r="BM165" s="16">
        <f t="shared" si="130"/>
        <v>2.2588269008420371E-3</v>
      </c>
      <c r="BN165" s="114">
        <f t="shared" si="131"/>
        <v>2.0740157512732496E-3</v>
      </c>
      <c r="BO165" s="16">
        <f t="shared" si="132"/>
        <v>2.1299999999999999E-3</v>
      </c>
      <c r="BP165" s="114" t="s">
        <v>2891</v>
      </c>
      <c r="BQ165" s="98"/>
      <c r="BR165" s="18">
        <f t="shared" si="100"/>
        <v>-5.6478174818886373</v>
      </c>
      <c r="BS165" s="114">
        <f t="shared" si="101"/>
        <v>-6.8742824409693615</v>
      </c>
      <c r="BT165" s="114">
        <f t="shared" si="102"/>
        <v>-5.24</v>
      </c>
      <c r="BU165" s="114">
        <f t="shared" si="103"/>
        <v>-5.99</v>
      </c>
      <c r="BV165" s="114">
        <f t="shared" si="104"/>
        <v>-5.24</v>
      </c>
      <c r="BW165" s="114">
        <f t="shared" si="105"/>
        <v>-5.7400000000000011</v>
      </c>
      <c r="BX165" s="114" t="str">
        <f t="shared" si="106"/>
        <v>N/A</v>
      </c>
      <c r="BY165" s="114">
        <f t="shared" si="107"/>
        <v>-5.3610736734341353</v>
      </c>
      <c r="BZ165" s="114">
        <f t="shared" si="108"/>
        <v>-5.7275962280417341</v>
      </c>
      <c r="CA165" s="114">
        <f t="shared" si="109"/>
        <v>-5.6478174818886373</v>
      </c>
      <c r="CB165" s="98" t="str">
        <f t="shared" si="110"/>
        <v>---</v>
      </c>
      <c r="CC165" s="18">
        <f t="shared" si="111"/>
        <v>-2.3122927203751811</v>
      </c>
      <c r="CD165" s="114">
        <f t="shared" si="112"/>
        <v>-2.7833327704517909</v>
      </c>
      <c r="CE165" s="114">
        <f t="shared" si="113"/>
        <v>-3.0758627509044381</v>
      </c>
      <c r="CF165" s="114">
        <f t="shared" si="114"/>
        <v>-2.7569619513137056</v>
      </c>
      <c r="CG165" s="114">
        <f t="shared" si="115"/>
        <v>-2.6497519816658373</v>
      </c>
      <c r="CH165" s="114">
        <f t="shared" si="116"/>
        <v>-2.7931741239681505</v>
      </c>
      <c r="CI165" s="114">
        <f t="shared" si="117"/>
        <v>-2.6497519816658373</v>
      </c>
      <c r="CJ165" s="114">
        <f t="shared" si="118"/>
        <v>-2.6826612552140863</v>
      </c>
      <c r="CK165" s="114">
        <f t="shared" si="119"/>
        <v>-2.5226612552140852</v>
      </c>
      <c r="CL165" s="114">
        <f t="shared" si="120"/>
        <v>-2.6516951369518393</v>
      </c>
      <c r="CM165" s="114">
        <f t="shared" si="121"/>
        <v>-2.8538719643217618</v>
      </c>
      <c r="CN165" s="114">
        <f t="shared" si="122"/>
        <v>-2.6716203965612624</v>
      </c>
      <c r="CO165" s="114" t="str">
        <f t="shared" si="123"/>
        <v>N/A</v>
      </c>
      <c r="CP165" s="114">
        <f t="shared" si="124"/>
        <v>-2.4778050568599066</v>
      </c>
      <c r="CQ165" s="114">
        <f t="shared" si="133"/>
        <v>-2.6831879496513755</v>
      </c>
      <c r="CR165" s="114">
        <f t="shared" si="134"/>
        <v>-2.6716203965612624</v>
      </c>
      <c r="CS165" s="98" t="str">
        <f t="shared" si="125"/>
        <v>---</v>
      </c>
    </row>
    <row r="166" spans="1:97" x14ac:dyDescent="0.25">
      <c r="A166" s="15" t="s">
        <v>2492</v>
      </c>
      <c r="B166" s="8" t="s">
        <v>324</v>
      </c>
      <c r="C166" s="8">
        <v>360.86</v>
      </c>
      <c r="D166" s="27">
        <v>7.62</v>
      </c>
      <c r="E166" s="16">
        <v>7.6351002377759203</v>
      </c>
      <c r="F166" s="16">
        <v>7.5422089539999897</v>
      </c>
      <c r="G166" s="16">
        <v>7.3530087540000002</v>
      </c>
      <c r="H166" s="16">
        <v>6.8390000000000004</v>
      </c>
      <c r="I166" s="16">
        <v>6.8936000000000002</v>
      </c>
      <c r="J166" s="16">
        <v>7.26</v>
      </c>
      <c r="K166" s="16">
        <v>7.24</v>
      </c>
      <c r="L166" s="16">
        <v>6.26</v>
      </c>
      <c r="M166" s="39">
        <v>7.3921799999999998</v>
      </c>
      <c r="N166" s="16">
        <f t="shared" si="90"/>
        <v>7.2035097945775899</v>
      </c>
      <c r="O166" s="16">
        <f t="shared" si="126"/>
        <v>7.3405174129710593</v>
      </c>
      <c r="P166" s="16">
        <f t="shared" si="91"/>
        <v>7.3065043769999996</v>
      </c>
      <c r="Q166" s="114" t="s">
        <v>2891</v>
      </c>
      <c r="R166" s="114"/>
      <c r="S166" s="18">
        <v>146.34</v>
      </c>
      <c r="T166" s="16">
        <v>106.98</v>
      </c>
      <c r="U166" s="16">
        <v>156.43</v>
      </c>
      <c r="V166" s="16">
        <v>114.39</v>
      </c>
      <c r="W166" s="16">
        <v>96</v>
      </c>
      <c r="X166" s="16">
        <v>115</v>
      </c>
      <c r="Y166" s="16">
        <v>120</v>
      </c>
      <c r="Z166" s="16"/>
      <c r="AA166" s="39">
        <v>96.580500000000001</v>
      </c>
      <c r="AB166" s="16">
        <f t="shared" si="92"/>
        <v>118.9650625</v>
      </c>
      <c r="AC166" s="114">
        <f t="shared" si="93"/>
        <v>117.30099332252962</v>
      </c>
      <c r="AD166" s="16">
        <f t="shared" si="94"/>
        <v>114.69499999999999</v>
      </c>
      <c r="AE166" s="16" t="s">
        <v>2891</v>
      </c>
      <c r="AF166" s="40"/>
      <c r="AG166" s="19">
        <f t="shared" si="95"/>
        <v>106.98</v>
      </c>
      <c r="AH166" s="18">
        <v>1.55E-6</v>
      </c>
      <c r="AI166" s="34">
        <v>2.5159098673363001E-8</v>
      </c>
      <c r="AJ166" s="16">
        <v>2.2387211385683329E-6</v>
      </c>
      <c r="AK166" s="16">
        <v>1.0232929922807527E-6</v>
      </c>
      <c r="AL166" s="16">
        <v>2.1877616239495505E-6</v>
      </c>
      <c r="AM166" s="16">
        <v>3.7153522909717272E-6</v>
      </c>
      <c r="AN166" s="94"/>
      <c r="AO166" s="34">
        <v>4.4874800000000001E-6</v>
      </c>
      <c r="AP166" s="94">
        <f t="shared" si="96"/>
        <v>2.1753953063491034E-6</v>
      </c>
      <c r="AQ166" s="114">
        <f t="shared" si="97"/>
        <v>1.1838315235774854E-6</v>
      </c>
      <c r="AR166" s="94">
        <f t="shared" si="98"/>
        <v>2.1877616239495505E-6</v>
      </c>
      <c r="AS166" s="114" t="s">
        <v>2891</v>
      </c>
      <c r="AT166" s="156"/>
      <c r="AU166" s="18">
        <v>1.555E-3</v>
      </c>
      <c r="AV166" s="16">
        <v>1.6469E-3</v>
      </c>
      <c r="AW166" s="16">
        <v>6.0423003161205096E-4</v>
      </c>
      <c r="AX166" s="16">
        <v>3.3E-3</v>
      </c>
      <c r="AY166" s="16">
        <v>2.2399999999999998E-3</v>
      </c>
      <c r="AZ166" s="16">
        <v>1.7799999999999999E-3</v>
      </c>
      <c r="BA166" s="16">
        <v>2.2399999999999998E-3</v>
      </c>
      <c r="BB166" s="68">
        <v>-8.24</v>
      </c>
      <c r="BC166" s="16">
        <f t="shared" si="99"/>
        <v>2.0765325578748581E-3</v>
      </c>
      <c r="BD166" s="67">
        <v>-8.0399999999999991</v>
      </c>
      <c r="BE166" s="16">
        <f t="shared" si="127"/>
        <v>3.2910823148997316E-3</v>
      </c>
      <c r="BF166" s="16">
        <v>2.1299999999999999E-3</v>
      </c>
      <c r="BG166" s="16">
        <v>1.4E-3</v>
      </c>
      <c r="BH166" s="16">
        <v>2.2300000000000002E-3</v>
      </c>
      <c r="BI166" s="68"/>
      <c r="BJ166" s="94" t="str">
        <f t="shared" si="128"/>
        <v/>
      </c>
      <c r="BK166" s="68">
        <v>6.2845299999999996E-9</v>
      </c>
      <c r="BL166" s="16">
        <f t="shared" si="129"/>
        <v>2.2678354957999997E-3</v>
      </c>
      <c r="BM166" s="16">
        <f t="shared" si="130"/>
        <v>2.0585831077066644E-3</v>
      </c>
      <c r="BN166" s="114">
        <f t="shared" si="131"/>
        <v>1.9163359631573789E-3</v>
      </c>
      <c r="BO166" s="16">
        <f t="shared" si="132"/>
        <v>2.1299999999999999E-3</v>
      </c>
      <c r="BP166" s="114" t="s">
        <v>2891</v>
      </c>
      <c r="BQ166" s="98"/>
      <c r="BR166" s="18">
        <f t="shared" si="100"/>
        <v>-5.8096683018297082</v>
      </c>
      <c r="BS166" s="114">
        <f t="shared" si="101"/>
        <v>-7.599304921581159</v>
      </c>
      <c r="BT166" s="114">
        <f t="shared" si="102"/>
        <v>-5.6500000000000012</v>
      </c>
      <c r="BU166" s="114">
        <f t="shared" si="103"/>
        <v>-5.99</v>
      </c>
      <c r="BV166" s="114">
        <f t="shared" si="104"/>
        <v>-5.66</v>
      </c>
      <c r="BW166" s="114">
        <f t="shared" si="105"/>
        <v>-5.43</v>
      </c>
      <c r="BX166" s="114" t="str">
        <f t="shared" si="106"/>
        <v>N/A</v>
      </c>
      <c r="BY166" s="114">
        <f t="shared" si="107"/>
        <v>-5.3479974739922307</v>
      </c>
      <c r="BZ166" s="114">
        <f t="shared" si="108"/>
        <v>-5.9267100996290143</v>
      </c>
      <c r="CA166" s="114">
        <f t="shared" si="109"/>
        <v>-5.66</v>
      </c>
      <c r="CB166" s="98" t="str">
        <f t="shared" si="110"/>
        <v>---</v>
      </c>
      <c r="CC166" s="18">
        <f t="shared" si="111"/>
        <v>-2.8082696066371438</v>
      </c>
      <c r="CD166" s="114">
        <f t="shared" si="112"/>
        <v>-2.7833327704517909</v>
      </c>
      <c r="CE166" s="114">
        <f t="shared" si="113"/>
        <v>-3.2187976930990367</v>
      </c>
      <c r="CF166" s="114">
        <f t="shared" si="114"/>
        <v>-2.4814860601221125</v>
      </c>
      <c r="CG166" s="114">
        <f t="shared" si="115"/>
        <v>-2.6497519816658373</v>
      </c>
      <c r="CH166" s="114">
        <f t="shared" si="116"/>
        <v>-2.7495799976911059</v>
      </c>
      <c r="CI166" s="114">
        <f t="shared" si="117"/>
        <v>-2.6497519816658373</v>
      </c>
      <c r="CJ166" s="114">
        <f t="shared" si="118"/>
        <v>-2.6826612552140863</v>
      </c>
      <c r="CK166" s="114">
        <f t="shared" si="119"/>
        <v>-2.4826612552140856</v>
      </c>
      <c r="CL166" s="114">
        <f t="shared" si="120"/>
        <v>-2.6716203965612624</v>
      </c>
      <c r="CM166" s="114">
        <f t="shared" si="121"/>
        <v>-2.8538719643217618</v>
      </c>
      <c r="CN166" s="114">
        <f t="shared" si="122"/>
        <v>-2.6516951369518393</v>
      </c>
      <c r="CO166" s="114" t="str">
        <f t="shared" si="123"/>
        <v>N/A</v>
      </c>
      <c r="CP166" s="114">
        <f t="shared" si="124"/>
        <v>-2.6443884514799345</v>
      </c>
      <c r="CQ166" s="114">
        <f t="shared" si="133"/>
        <v>-2.7175283500827563</v>
      </c>
      <c r="CR166" s="114">
        <f t="shared" si="134"/>
        <v>-2.6716203965612624</v>
      </c>
      <c r="CS166" s="98" t="str">
        <f t="shared" si="125"/>
        <v>---</v>
      </c>
    </row>
    <row r="167" spans="1:97" x14ac:dyDescent="0.25">
      <c r="A167" s="15" t="s">
        <v>2493</v>
      </c>
      <c r="B167" s="8" t="s">
        <v>326</v>
      </c>
      <c r="C167" s="8">
        <v>360.86</v>
      </c>
      <c r="D167" s="27">
        <v>7.62</v>
      </c>
      <c r="E167" s="16">
        <v>7.6579242438375399</v>
      </c>
      <c r="F167" s="16">
        <v>7.5422089539999897</v>
      </c>
      <c r="G167" s="16">
        <v>7.3530087540000002</v>
      </c>
      <c r="H167" s="16">
        <v>6.8390000000000004</v>
      </c>
      <c r="I167" s="16">
        <v>6.7869999999999999</v>
      </c>
      <c r="J167" s="16">
        <v>7.27</v>
      </c>
      <c r="K167" s="16">
        <v>7.12</v>
      </c>
      <c r="L167" s="16">
        <v>6.18</v>
      </c>
      <c r="M167" s="39">
        <v>7.3471599999999997</v>
      </c>
      <c r="N167" s="16">
        <f t="shared" si="90"/>
        <v>7.1716301951837522</v>
      </c>
      <c r="O167" s="16">
        <f t="shared" si="126"/>
        <v>7.3286962244011358</v>
      </c>
      <c r="P167" s="16">
        <f t="shared" si="91"/>
        <v>7.3085799999999992</v>
      </c>
      <c r="Q167" s="114" t="s">
        <v>2891</v>
      </c>
      <c r="R167" s="114"/>
      <c r="S167" s="18">
        <v>146.34</v>
      </c>
      <c r="T167" s="16">
        <v>101.94</v>
      </c>
      <c r="U167" s="16">
        <v>156.43</v>
      </c>
      <c r="V167" s="16">
        <v>89.23</v>
      </c>
      <c r="W167" s="16">
        <v>96</v>
      </c>
      <c r="X167" s="16">
        <v>103</v>
      </c>
      <c r="Y167" s="16">
        <v>123</v>
      </c>
      <c r="Z167" s="16"/>
      <c r="AA167" s="39">
        <v>95.467500000000001</v>
      </c>
      <c r="AB167" s="16">
        <f t="shared" si="92"/>
        <v>113.9259375</v>
      </c>
      <c r="AC167" s="114">
        <f t="shared" si="93"/>
        <v>111.66728757830693</v>
      </c>
      <c r="AD167" s="16">
        <f t="shared" si="94"/>
        <v>102.47</v>
      </c>
      <c r="AE167" s="16" t="s">
        <v>2891</v>
      </c>
      <c r="AF167" s="40"/>
      <c r="AG167" s="19">
        <f t="shared" si="95"/>
        <v>101.94</v>
      </c>
      <c r="AH167" s="18">
        <v>1.7600000000000001E-6</v>
      </c>
      <c r="AI167" s="34">
        <v>2.8612761707810201E-8</v>
      </c>
      <c r="AJ167" s="16">
        <v>4.8977881936844583E-6</v>
      </c>
      <c r="AK167" s="16">
        <v>1.0232929922807527E-6</v>
      </c>
      <c r="AL167" s="16">
        <v>2.1877616239495505E-6</v>
      </c>
      <c r="AM167" s="16">
        <v>3.7153522909717272E-6</v>
      </c>
      <c r="AN167" s="94"/>
      <c r="AO167" s="34">
        <v>4.5158199999999997E-6</v>
      </c>
      <c r="AP167" s="94">
        <f t="shared" si="96"/>
        <v>2.5898039803706144E-6</v>
      </c>
      <c r="AQ167" s="114">
        <f t="shared" si="97"/>
        <v>1.3744077051292145E-6</v>
      </c>
      <c r="AR167" s="94">
        <f t="shared" si="98"/>
        <v>2.1877616239495505E-6</v>
      </c>
      <c r="AS167" s="114" t="s">
        <v>2891</v>
      </c>
      <c r="AT167" s="156"/>
      <c r="AU167" s="18">
        <v>3.143E-3</v>
      </c>
      <c r="AV167" s="16">
        <v>1.6469E-3</v>
      </c>
      <c r="AW167" s="16">
        <v>5.3535112774033197E-4</v>
      </c>
      <c r="AX167" s="16">
        <v>2.2899999999999999E-3</v>
      </c>
      <c r="AY167" s="16">
        <v>2.2399999999999998E-3</v>
      </c>
      <c r="AZ167" s="16">
        <v>2.63E-3</v>
      </c>
      <c r="BA167" s="16">
        <v>8.4699999999999999E-4</v>
      </c>
      <c r="BB167" s="68">
        <v>-8.24</v>
      </c>
      <c r="BC167" s="16">
        <f t="shared" si="99"/>
        <v>2.0765325578748581E-3</v>
      </c>
      <c r="BD167" s="67">
        <v>-8.07</v>
      </c>
      <c r="BE167" s="16">
        <f t="shared" si="127"/>
        <v>3.0714167246570921E-3</v>
      </c>
      <c r="BF167" s="16">
        <v>2.2300000000000002E-3</v>
      </c>
      <c r="BG167" s="16">
        <v>3.0000000000000001E-3</v>
      </c>
      <c r="BH167" s="16">
        <v>2.1700000000000001E-3</v>
      </c>
      <c r="BI167" s="68">
        <v>1.24E-7</v>
      </c>
      <c r="BJ167" s="94">
        <f t="shared" si="128"/>
        <v>4.4746639999999997E-2</v>
      </c>
      <c r="BK167" s="68">
        <v>2.7937799999999998E-9</v>
      </c>
      <c r="BL167" s="16">
        <f t="shared" si="129"/>
        <v>1.0081634508E-3</v>
      </c>
      <c r="BM167" s="16">
        <f t="shared" si="130"/>
        <v>5.1167859900765915E-3</v>
      </c>
      <c r="BN167" s="114">
        <f t="shared" si="131"/>
        <v>2.3217543351697987E-3</v>
      </c>
      <c r="BO167" s="16">
        <f t="shared" si="132"/>
        <v>2.235E-3</v>
      </c>
      <c r="BP167" s="114" t="s">
        <v>2891</v>
      </c>
      <c r="BQ167" s="98"/>
      <c r="BR167" s="18">
        <f t="shared" si="100"/>
        <v>-5.7544873321858505</v>
      </c>
      <c r="BS167" s="114">
        <f t="shared" si="101"/>
        <v>-7.5434402220067653</v>
      </c>
      <c r="BT167" s="114">
        <f t="shared" si="102"/>
        <v>-5.3100000000000005</v>
      </c>
      <c r="BU167" s="114">
        <f t="shared" si="103"/>
        <v>-5.99</v>
      </c>
      <c r="BV167" s="114">
        <f t="shared" si="104"/>
        <v>-5.66</v>
      </c>
      <c r="BW167" s="114">
        <f t="shared" si="105"/>
        <v>-5.43</v>
      </c>
      <c r="BX167" s="114" t="str">
        <f t="shared" si="106"/>
        <v>N/A</v>
      </c>
      <c r="BY167" s="114">
        <f t="shared" si="107"/>
        <v>-5.3452633773238425</v>
      </c>
      <c r="BZ167" s="114">
        <f t="shared" si="108"/>
        <v>-5.8618844187880654</v>
      </c>
      <c r="CA167" s="114">
        <f t="shared" si="109"/>
        <v>-5.66</v>
      </c>
      <c r="CB167" s="98" t="str">
        <f t="shared" si="110"/>
        <v>---</v>
      </c>
      <c r="CC167" s="18">
        <f t="shared" si="111"/>
        <v>-2.5026556189824198</v>
      </c>
      <c r="CD167" s="114">
        <f t="shared" si="112"/>
        <v>-2.7833327704517909</v>
      </c>
      <c r="CE167" s="114">
        <f t="shared" si="113"/>
        <v>-3.2713612781275629</v>
      </c>
      <c r="CF167" s="114">
        <f t="shared" si="114"/>
        <v>-2.6401645176601121</v>
      </c>
      <c r="CG167" s="114">
        <f t="shared" si="115"/>
        <v>-2.6497519816658373</v>
      </c>
      <c r="CH167" s="114">
        <f t="shared" si="116"/>
        <v>-2.580044251510242</v>
      </c>
      <c r="CI167" s="114">
        <f t="shared" si="117"/>
        <v>-3.0721165896692932</v>
      </c>
      <c r="CJ167" s="114">
        <f t="shared" si="118"/>
        <v>-2.6826612552140863</v>
      </c>
      <c r="CK167" s="114">
        <f t="shared" si="119"/>
        <v>-2.5126612552140855</v>
      </c>
      <c r="CL167" s="114">
        <f t="shared" si="120"/>
        <v>-2.6516951369518393</v>
      </c>
      <c r="CM167" s="114">
        <f t="shared" si="121"/>
        <v>-2.5228787452803374</v>
      </c>
      <c r="CN167" s="114">
        <f t="shared" si="122"/>
        <v>-2.6635402661514704</v>
      </c>
      <c r="CO167" s="114">
        <f t="shared" si="123"/>
        <v>-1.3492395700518498</v>
      </c>
      <c r="CP167" s="114">
        <f t="shared" si="124"/>
        <v>-2.9964690511982059</v>
      </c>
      <c r="CQ167" s="114">
        <f t="shared" si="133"/>
        <v>-2.6341837348663661</v>
      </c>
      <c r="CR167" s="114">
        <f t="shared" si="134"/>
        <v>-2.6507235593088385</v>
      </c>
      <c r="CS167" s="98" t="str">
        <f t="shared" si="125"/>
        <v>---</v>
      </c>
    </row>
    <row r="168" spans="1:97" x14ac:dyDescent="0.25">
      <c r="A168" s="15" t="s">
        <v>2494</v>
      </c>
      <c r="B168" s="8" t="s">
        <v>328</v>
      </c>
      <c r="C168" s="8">
        <v>360.86</v>
      </c>
      <c r="D168" s="27">
        <v>7.62</v>
      </c>
      <c r="E168" s="16">
        <v>7.6558700046996604</v>
      </c>
      <c r="F168" s="16">
        <v>7.5422089539999897</v>
      </c>
      <c r="G168" s="16">
        <v>7.3530087540000002</v>
      </c>
      <c r="H168" s="16">
        <v>6.8390000000000004</v>
      </c>
      <c r="I168" s="16">
        <v>6.8689</v>
      </c>
      <c r="J168" s="16">
        <v>7.27</v>
      </c>
      <c r="K168" s="16">
        <v>7.16</v>
      </c>
      <c r="L168" s="16"/>
      <c r="M168" s="39">
        <v>7.26091</v>
      </c>
      <c r="N168" s="16">
        <f t="shared" si="90"/>
        <v>7.2855441902999605</v>
      </c>
      <c r="O168" s="16">
        <f t="shared" si="126"/>
        <v>7.3221441749622675</v>
      </c>
      <c r="P168" s="16">
        <f t="shared" si="91"/>
        <v>7.27</v>
      </c>
      <c r="Q168" s="114" t="s">
        <v>2891</v>
      </c>
      <c r="R168" s="114"/>
      <c r="S168" s="18">
        <v>146.34</v>
      </c>
      <c r="T168" s="16">
        <v>97.17</v>
      </c>
      <c r="U168" s="16">
        <v>156.43</v>
      </c>
      <c r="V168" s="16">
        <v>83.71</v>
      </c>
      <c r="W168" s="16">
        <v>96</v>
      </c>
      <c r="X168" s="16">
        <v>104</v>
      </c>
      <c r="Y168" s="16">
        <v>123</v>
      </c>
      <c r="Z168" s="16"/>
      <c r="AA168" s="39">
        <v>96.575599999999994</v>
      </c>
      <c r="AB168" s="16">
        <f t="shared" si="92"/>
        <v>112.9032</v>
      </c>
      <c r="AC168" s="114">
        <f t="shared" si="93"/>
        <v>110.4100781875202</v>
      </c>
      <c r="AD168" s="16">
        <f t="shared" si="94"/>
        <v>100.58500000000001</v>
      </c>
      <c r="AE168" s="16" t="s">
        <v>2891</v>
      </c>
      <c r="AF168" s="40"/>
      <c r="AG168" s="19">
        <f t="shared" si="95"/>
        <v>97.17</v>
      </c>
      <c r="AH168" s="18">
        <v>1.9700000000000002E-6</v>
      </c>
      <c r="AI168" s="34">
        <v>3.4926413831231403E-8</v>
      </c>
      <c r="AJ168" s="16">
        <v>5.3703179637025301E-6</v>
      </c>
      <c r="AK168" s="16">
        <v>1.0232929922807527E-6</v>
      </c>
      <c r="AL168" s="16">
        <v>2.7542287033381663E-6</v>
      </c>
      <c r="AM168" s="16">
        <v>3.5481338923357504E-6</v>
      </c>
      <c r="AN168" s="94"/>
      <c r="AO168" s="34">
        <v>4.6074500000000002E-6</v>
      </c>
      <c r="AP168" s="94">
        <f t="shared" si="96"/>
        <v>2.7583357093554902E-6</v>
      </c>
      <c r="AQ168" s="114">
        <f t="shared" si="97"/>
        <v>1.499231481819953E-6</v>
      </c>
      <c r="AR168" s="94">
        <f t="shared" si="98"/>
        <v>2.7542287033381663E-6</v>
      </c>
      <c r="AS168" s="114" t="s">
        <v>2891</v>
      </c>
      <c r="AT168" s="156"/>
      <c r="AU168" s="18">
        <v>1.3619999999999999E-3</v>
      </c>
      <c r="AV168" s="16">
        <v>1.6469E-3</v>
      </c>
      <c r="AW168" s="16">
        <v>6.5322633585940097E-4</v>
      </c>
      <c r="AX168" s="16">
        <v>2.63E-3</v>
      </c>
      <c r="AY168" s="16">
        <v>2.2399999999999998E-3</v>
      </c>
      <c r="AZ168" s="16">
        <v>2.5999999999999999E-3</v>
      </c>
      <c r="BA168" s="16">
        <v>3.5300000000000002E-3</v>
      </c>
      <c r="BB168" s="68">
        <v>-8.24</v>
      </c>
      <c r="BC168" s="16">
        <f t="shared" si="99"/>
        <v>2.0765325578748581E-3</v>
      </c>
      <c r="BD168" s="67">
        <v>-8.0399999999999991</v>
      </c>
      <c r="BE168" s="16">
        <f t="shared" si="127"/>
        <v>3.2910823148997316E-3</v>
      </c>
      <c r="BF168" s="16">
        <v>2.2300000000000002E-3</v>
      </c>
      <c r="BG168" s="16">
        <v>3.0000000000000001E-3</v>
      </c>
      <c r="BH168" s="16">
        <v>2.1700000000000001E-3</v>
      </c>
      <c r="BI168" s="68">
        <v>9.5200000000000005E-8</v>
      </c>
      <c r="BJ168" s="94">
        <f t="shared" si="128"/>
        <v>3.4353872000000001E-2</v>
      </c>
      <c r="BK168" s="68">
        <v>7.7260000000000008E-9</v>
      </c>
      <c r="BL168" s="16">
        <f t="shared" si="129"/>
        <v>2.7880043600000005E-3</v>
      </c>
      <c r="BM168" s="16">
        <f t="shared" si="130"/>
        <v>4.6122583977595702E-3</v>
      </c>
      <c r="BN168" s="114">
        <f t="shared" si="131"/>
        <v>2.6288374774983596E-3</v>
      </c>
      <c r="BO168" s="16">
        <f t="shared" si="132"/>
        <v>2.4199999999999998E-3</v>
      </c>
      <c r="BP168" s="114" t="s">
        <v>2891</v>
      </c>
      <c r="BQ168" s="98"/>
      <c r="BR168" s="18">
        <f t="shared" si="100"/>
        <v>-5.7055337738384067</v>
      </c>
      <c r="BS168" s="114">
        <f t="shared" si="101"/>
        <v>-7.4568460044929745</v>
      </c>
      <c r="BT168" s="114">
        <f t="shared" si="102"/>
        <v>-5.27</v>
      </c>
      <c r="BU168" s="114">
        <f t="shared" si="103"/>
        <v>-5.99</v>
      </c>
      <c r="BV168" s="114">
        <f t="shared" si="104"/>
        <v>-5.56</v>
      </c>
      <c r="BW168" s="114">
        <f t="shared" si="105"/>
        <v>-5.45</v>
      </c>
      <c r="BX168" s="114" t="str">
        <f t="shared" si="106"/>
        <v>N/A</v>
      </c>
      <c r="BY168" s="114">
        <f t="shared" si="107"/>
        <v>-5.3365393690425655</v>
      </c>
      <c r="BZ168" s="114">
        <f t="shared" si="108"/>
        <v>-5.8241313067677067</v>
      </c>
      <c r="CA168" s="114">
        <f t="shared" si="109"/>
        <v>-5.56</v>
      </c>
      <c r="CB168" s="98" t="str">
        <f t="shared" si="110"/>
        <v>---</v>
      </c>
      <c r="CC168" s="18">
        <f t="shared" si="111"/>
        <v>-2.8658228924232336</v>
      </c>
      <c r="CD168" s="114">
        <f t="shared" si="112"/>
        <v>-2.7833327704517909</v>
      </c>
      <c r="CE168" s="114">
        <f t="shared" si="113"/>
        <v>-3.1849363143091445</v>
      </c>
      <c r="CF168" s="114">
        <f t="shared" si="114"/>
        <v>-2.580044251510242</v>
      </c>
      <c r="CG168" s="114">
        <f t="shared" si="115"/>
        <v>-2.6497519816658373</v>
      </c>
      <c r="CH168" s="114">
        <f t="shared" si="116"/>
        <v>-2.5850266520291822</v>
      </c>
      <c r="CI168" s="114">
        <f t="shared" si="117"/>
        <v>-2.4522252946121772</v>
      </c>
      <c r="CJ168" s="114">
        <f t="shared" si="118"/>
        <v>-2.6826612552140863</v>
      </c>
      <c r="CK168" s="114">
        <f t="shared" si="119"/>
        <v>-2.4826612552140856</v>
      </c>
      <c r="CL168" s="114">
        <f t="shared" si="120"/>
        <v>-2.6516951369518393</v>
      </c>
      <c r="CM168" s="114">
        <f t="shared" si="121"/>
        <v>-2.5228787452803374</v>
      </c>
      <c r="CN168" s="114">
        <f t="shared" si="122"/>
        <v>-2.6635402661514704</v>
      </c>
      <c r="CO168" s="114">
        <f t="shared" si="123"/>
        <v>-1.4640243068296106</v>
      </c>
      <c r="CP168" s="114">
        <f t="shared" si="124"/>
        <v>-2.5547065514052831</v>
      </c>
      <c r="CQ168" s="114">
        <f t="shared" si="133"/>
        <v>-2.5802362624320225</v>
      </c>
      <c r="CR168" s="114">
        <f t="shared" si="134"/>
        <v>-2.6173893168475098</v>
      </c>
      <c r="CS168" s="98" t="str">
        <f t="shared" si="125"/>
        <v>---</v>
      </c>
    </row>
    <row r="169" spans="1:97" x14ac:dyDescent="0.25">
      <c r="A169" s="15" t="s">
        <v>2495</v>
      </c>
      <c r="B169" s="8" t="s">
        <v>330</v>
      </c>
      <c r="C169" s="8">
        <v>360.86</v>
      </c>
      <c r="D169" s="27">
        <v>7.62</v>
      </c>
      <c r="E169" s="16">
        <v>7.6437275171755497</v>
      </c>
      <c r="F169" s="16">
        <v>7.5422089539999897</v>
      </c>
      <c r="G169" s="16">
        <v>7.3530087540000002</v>
      </c>
      <c r="H169" s="16">
        <v>6.8390000000000004</v>
      </c>
      <c r="I169" s="16">
        <v>7.0427</v>
      </c>
      <c r="J169" s="16">
        <v>7.27</v>
      </c>
      <c r="K169" s="16">
        <v>7.03</v>
      </c>
      <c r="L169" s="16">
        <v>6.07</v>
      </c>
      <c r="M169" s="39">
        <v>7.0439299999999996</v>
      </c>
      <c r="N169" s="16">
        <f t="shared" si="90"/>
        <v>7.1454575225175532</v>
      </c>
      <c r="O169" s="16">
        <f t="shared" si="126"/>
        <v>7.3066804044795939</v>
      </c>
      <c r="P169" s="16">
        <f t="shared" si="91"/>
        <v>7.1569649999999996</v>
      </c>
      <c r="Q169" s="114" t="s">
        <v>2891</v>
      </c>
      <c r="R169" s="114"/>
      <c r="S169" s="18">
        <v>146.34</v>
      </c>
      <c r="T169" s="16">
        <v>117.42</v>
      </c>
      <c r="U169" s="16">
        <v>156.43</v>
      </c>
      <c r="V169" s="16">
        <v>80.510000000000005</v>
      </c>
      <c r="W169" s="16">
        <v>91.67</v>
      </c>
      <c r="X169" s="16">
        <v>114</v>
      </c>
      <c r="Y169" s="16">
        <v>120</v>
      </c>
      <c r="Z169" s="16"/>
      <c r="AA169" s="39">
        <v>88.064499999999995</v>
      </c>
      <c r="AB169" s="16">
        <f t="shared" si="92"/>
        <v>114.30431249999999</v>
      </c>
      <c r="AC169" s="114">
        <f t="shared" si="93"/>
        <v>111.50610610886473</v>
      </c>
      <c r="AD169" s="16">
        <f t="shared" si="94"/>
        <v>115.71000000000001</v>
      </c>
      <c r="AE169" s="16" t="s">
        <v>2891</v>
      </c>
      <c r="AF169" s="40"/>
      <c r="AG169" s="19">
        <f t="shared" si="95"/>
        <v>117.42</v>
      </c>
      <c r="AH169" s="18">
        <v>1.1999999999999999E-6</v>
      </c>
      <c r="AI169" s="34">
        <v>8.0496980236823401E-8</v>
      </c>
      <c r="AJ169" s="16">
        <v>4.168693834703354E-6</v>
      </c>
      <c r="AK169" s="16">
        <v>1.0232929922807527E-6</v>
      </c>
      <c r="AL169" s="16">
        <v>7.9432823472428065E-6</v>
      </c>
      <c r="AM169" s="16">
        <v>3.3113112148259022E-6</v>
      </c>
      <c r="AN169" s="94"/>
      <c r="AO169" s="34">
        <v>4.8575999999999999E-6</v>
      </c>
      <c r="AP169" s="94">
        <f t="shared" si="96"/>
        <v>3.2263824813270911E-6</v>
      </c>
      <c r="AQ169" s="114">
        <f t="shared" si="97"/>
        <v>1.7616182375515605E-6</v>
      </c>
      <c r="AR169" s="94">
        <f t="shared" si="98"/>
        <v>3.3113112148259022E-6</v>
      </c>
      <c r="AS169" s="114" t="s">
        <v>2891</v>
      </c>
      <c r="AT169" s="156"/>
      <c r="AU169" s="18">
        <v>1.555E-3</v>
      </c>
      <c r="AV169" s="16">
        <v>1.6469E-3</v>
      </c>
      <c r="AW169" s="16">
        <v>6.9600713032199105E-4</v>
      </c>
      <c r="AX169" s="16">
        <v>2.4399999999999999E-3</v>
      </c>
      <c r="AY169" s="16">
        <v>2.2399999999999998E-3</v>
      </c>
      <c r="AZ169" s="16">
        <v>9.9700000000000006E-4</v>
      </c>
      <c r="BA169" s="16">
        <v>4.3E-3</v>
      </c>
      <c r="BB169" s="68">
        <v>-8.24</v>
      </c>
      <c r="BC169" s="16">
        <f t="shared" si="99"/>
        <v>2.0765325578748581E-3</v>
      </c>
      <c r="BD169" s="67">
        <v>-8.27</v>
      </c>
      <c r="BE169" s="16">
        <f t="shared" si="127"/>
        <v>1.9379329403816958E-3</v>
      </c>
      <c r="BF169" s="16">
        <v>2.2300000000000002E-3</v>
      </c>
      <c r="BG169" s="16">
        <v>1.4E-3</v>
      </c>
      <c r="BH169" s="16">
        <v>2.1700000000000001E-3</v>
      </c>
      <c r="BI169" s="68">
        <v>6.7500000000000002E-8</v>
      </c>
      <c r="BJ169" s="94">
        <f t="shared" si="128"/>
        <v>2.4358049999999999E-2</v>
      </c>
      <c r="BK169" s="68">
        <v>6.2834899999999998E-9</v>
      </c>
      <c r="BL169" s="16">
        <f t="shared" si="129"/>
        <v>2.2674602013999998E-3</v>
      </c>
      <c r="BM169" s="16">
        <f t="shared" si="130"/>
        <v>3.5939202021413245E-3</v>
      </c>
      <c r="BN169" s="114">
        <f t="shared" si="131"/>
        <v>2.2016822887719494E-3</v>
      </c>
      <c r="BO169" s="16">
        <f t="shared" si="132"/>
        <v>2.1232662789374291E-3</v>
      </c>
      <c r="BP169" s="114" t="s">
        <v>2891</v>
      </c>
      <c r="BQ169" s="98"/>
      <c r="BR169" s="18">
        <f t="shared" si="100"/>
        <v>-5.9208187539523749</v>
      </c>
      <c r="BS169" s="114">
        <f t="shared" si="101"/>
        <v>-7.0942204114468286</v>
      </c>
      <c r="BT169" s="114">
        <f t="shared" si="102"/>
        <v>-5.38</v>
      </c>
      <c r="BU169" s="114">
        <f t="shared" si="103"/>
        <v>-5.99</v>
      </c>
      <c r="BV169" s="114">
        <f t="shared" si="104"/>
        <v>-5.1000000000000005</v>
      </c>
      <c r="BW169" s="114">
        <f t="shared" si="105"/>
        <v>-5.4800000000000013</v>
      </c>
      <c r="BX169" s="114" t="str">
        <f t="shared" si="106"/>
        <v>N/A</v>
      </c>
      <c r="BY169" s="114">
        <f t="shared" si="107"/>
        <v>-5.3135782501206323</v>
      </c>
      <c r="BZ169" s="114">
        <f t="shared" si="108"/>
        <v>-5.7540882022171207</v>
      </c>
      <c r="CA169" s="114">
        <f t="shared" si="109"/>
        <v>-5.4800000000000013</v>
      </c>
      <c r="CB169" s="98" t="str">
        <f t="shared" si="110"/>
        <v>---</v>
      </c>
      <c r="CC169" s="18">
        <f t="shared" si="111"/>
        <v>-2.8082696066371438</v>
      </c>
      <c r="CD169" s="114">
        <f t="shared" si="112"/>
        <v>-2.7833327704517909</v>
      </c>
      <c r="CE169" s="114">
        <f t="shared" si="113"/>
        <v>-3.1573863111888159</v>
      </c>
      <c r="CF169" s="114">
        <f t="shared" si="114"/>
        <v>-2.6126101736612708</v>
      </c>
      <c r="CG169" s="114">
        <f t="shared" si="115"/>
        <v>-2.6497519816658373</v>
      </c>
      <c r="CH169" s="114">
        <f t="shared" si="116"/>
        <v>-3.0013048416883441</v>
      </c>
      <c r="CI169" s="114">
        <f t="shared" si="117"/>
        <v>-2.3665315444204134</v>
      </c>
      <c r="CJ169" s="114">
        <f t="shared" si="118"/>
        <v>-2.6826612552140863</v>
      </c>
      <c r="CK169" s="114">
        <f t="shared" si="119"/>
        <v>-2.7126612552140843</v>
      </c>
      <c r="CL169" s="114">
        <f t="shared" si="120"/>
        <v>-2.6516951369518393</v>
      </c>
      <c r="CM169" s="114">
        <f t="shared" si="121"/>
        <v>-2.8538719643217618</v>
      </c>
      <c r="CN169" s="114">
        <f t="shared" si="122"/>
        <v>-2.6635402661514704</v>
      </c>
      <c r="CO169" s="114">
        <f t="shared" si="123"/>
        <v>-1.6133574823830601</v>
      </c>
      <c r="CP169" s="114">
        <f t="shared" si="124"/>
        <v>-2.6444603269642526</v>
      </c>
      <c r="CQ169" s="114">
        <f t="shared" si="133"/>
        <v>-2.6572453512081546</v>
      </c>
      <c r="CR169" s="114">
        <f t="shared" si="134"/>
        <v>-2.6731007606827784</v>
      </c>
      <c r="CS169" s="98" t="str">
        <f t="shared" si="125"/>
        <v>---</v>
      </c>
    </row>
    <row r="170" spans="1:97" x14ac:dyDescent="0.25">
      <c r="A170" s="15" t="s">
        <v>2496</v>
      </c>
      <c r="B170" s="8" t="s">
        <v>332</v>
      </c>
      <c r="C170" s="8">
        <v>360.86</v>
      </c>
      <c r="D170" s="27">
        <v>7.62</v>
      </c>
      <c r="E170" s="16">
        <v>7.8112821216526802</v>
      </c>
      <c r="F170" s="16">
        <v>7.5422089539999897</v>
      </c>
      <c r="G170" s="16">
        <v>7.3530087540000002</v>
      </c>
      <c r="H170" s="16">
        <v>6.8390000000000004</v>
      </c>
      <c r="I170" s="16">
        <v>6.8807999999999998</v>
      </c>
      <c r="J170" s="16">
        <v>7.27</v>
      </c>
      <c r="K170" s="16">
        <v>6.97</v>
      </c>
      <c r="L170" s="16">
        <v>6.12</v>
      </c>
      <c r="M170" s="39">
        <v>7.3592899999999997</v>
      </c>
      <c r="N170" s="16">
        <f t="shared" si="90"/>
        <v>7.1765589829652683</v>
      </c>
      <c r="O170" s="16">
        <f t="shared" si="126"/>
        <v>7.362636412415215</v>
      </c>
      <c r="P170" s="16">
        <f t="shared" si="91"/>
        <v>7.3115043770000003</v>
      </c>
      <c r="Q170" s="114" t="s">
        <v>2891</v>
      </c>
      <c r="R170" s="114"/>
      <c r="S170" s="18">
        <v>146.34</v>
      </c>
      <c r="T170" s="16">
        <v>113.87</v>
      </c>
      <c r="U170" s="16">
        <v>156.43</v>
      </c>
      <c r="V170" s="16">
        <v>108.64</v>
      </c>
      <c r="W170" s="16">
        <v>96</v>
      </c>
      <c r="X170" s="16">
        <v>103</v>
      </c>
      <c r="Y170" s="16">
        <v>127</v>
      </c>
      <c r="Z170" s="16"/>
      <c r="AA170" s="39">
        <v>92.210800000000006</v>
      </c>
      <c r="AB170" s="16">
        <f t="shared" si="92"/>
        <v>117.93635</v>
      </c>
      <c r="AC170" s="114">
        <f t="shared" si="93"/>
        <v>116.0037470827983</v>
      </c>
      <c r="AD170" s="16">
        <f t="shared" si="94"/>
        <v>111.255</v>
      </c>
      <c r="AE170" s="16" t="s">
        <v>2891</v>
      </c>
      <c r="AF170" s="40"/>
      <c r="AG170" s="19">
        <f t="shared" si="95"/>
        <v>113.87</v>
      </c>
      <c r="AH170" s="18">
        <v>1.31E-6</v>
      </c>
      <c r="AI170" s="34">
        <v>3.2859357939528397E-8</v>
      </c>
      <c r="AJ170" s="16">
        <v>4.3651583224016507E-6</v>
      </c>
      <c r="AK170" s="16">
        <v>1.0232929922807527E-6</v>
      </c>
      <c r="AL170" s="16">
        <v>2.630267991895377E-6</v>
      </c>
      <c r="AM170" s="16">
        <v>2.7542287033381663E-6</v>
      </c>
      <c r="AN170" s="94"/>
      <c r="AO170" s="34">
        <v>2.3212100000000002E-6</v>
      </c>
      <c r="AP170" s="94">
        <f t="shared" si="96"/>
        <v>2.0624310525507823E-6</v>
      </c>
      <c r="AQ170" s="114">
        <f t="shared" si="97"/>
        <v>1.1825142971115007E-6</v>
      </c>
      <c r="AR170" s="94">
        <f t="shared" si="98"/>
        <v>2.3212100000000002E-6</v>
      </c>
      <c r="AS170" s="114" t="s">
        <v>2891</v>
      </c>
      <c r="AT170" s="156"/>
      <c r="AU170" s="18">
        <v>1.9139999999999999E-3</v>
      </c>
      <c r="AV170" s="16">
        <v>1.6469E-3</v>
      </c>
      <c r="AW170" s="16">
        <v>2.6256964176223698E-4</v>
      </c>
      <c r="AX170" s="16">
        <v>1.57E-3</v>
      </c>
      <c r="AY170" s="16">
        <v>2.2399999999999998E-3</v>
      </c>
      <c r="AZ170" s="16">
        <v>2.2300000000000002E-3</v>
      </c>
      <c r="BA170" s="16">
        <v>6.7000000000000002E-4</v>
      </c>
      <c r="BB170" s="68">
        <v>-8.24</v>
      </c>
      <c r="BC170" s="16">
        <f t="shared" si="99"/>
        <v>2.0765325578748581E-3</v>
      </c>
      <c r="BD170" s="67">
        <v>-8.17</v>
      </c>
      <c r="BE170" s="16">
        <f t="shared" si="127"/>
        <v>2.4397130249995051E-3</v>
      </c>
      <c r="BF170" s="16">
        <v>1.6100000000000001E-3</v>
      </c>
      <c r="BG170" s="16">
        <v>1.9400000000000001E-3</v>
      </c>
      <c r="BH170" s="16">
        <v>1.73E-3</v>
      </c>
      <c r="BI170" s="68"/>
      <c r="BJ170" s="94" t="str">
        <f t="shared" si="128"/>
        <v/>
      </c>
      <c r="BK170" s="68">
        <v>9.9403099999999996E-9</v>
      </c>
      <c r="BL170" s="16">
        <f t="shared" si="129"/>
        <v>3.5870602665999999E-3</v>
      </c>
      <c r="BM170" s="16">
        <f t="shared" si="130"/>
        <v>1.8397519608643537E-3</v>
      </c>
      <c r="BN170" s="114">
        <f t="shared" si="131"/>
        <v>1.5934700828954241E-3</v>
      </c>
      <c r="BO170" s="16">
        <f t="shared" si="132"/>
        <v>1.9139999999999999E-3</v>
      </c>
      <c r="BP170" s="114" t="s">
        <v>2891</v>
      </c>
      <c r="BQ170" s="98"/>
      <c r="BR170" s="18">
        <f t="shared" si="100"/>
        <v>-5.8827287043442356</v>
      </c>
      <c r="BS170" s="114">
        <f t="shared" si="101"/>
        <v>-7.4833409267817874</v>
      </c>
      <c r="BT170" s="114">
        <f t="shared" si="102"/>
        <v>-5.3600000000000012</v>
      </c>
      <c r="BU170" s="114">
        <f t="shared" si="103"/>
        <v>-5.99</v>
      </c>
      <c r="BV170" s="114">
        <f t="shared" si="104"/>
        <v>-5.580000000000001</v>
      </c>
      <c r="BW170" s="114">
        <f t="shared" si="105"/>
        <v>-5.56</v>
      </c>
      <c r="BX170" s="114" t="str">
        <f t="shared" si="106"/>
        <v>N/A</v>
      </c>
      <c r="BY170" s="114">
        <f t="shared" si="107"/>
        <v>-5.634285567120318</v>
      </c>
      <c r="BZ170" s="114">
        <f t="shared" si="108"/>
        <v>-5.9271935997494776</v>
      </c>
      <c r="CA170" s="114">
        <f t="shared" si="109"/>
        <v>-5.634285567120318</v>
      </c>
      <c r="CB170" s="98" t="str">
        <f t="shared" si="110"/>
        <v>---</v>
      </c>
      <c r="CC170" s="18">
        <f t="shared" si="111"/>
        <v>-2.7180580665591751</v>
      </c>
      <c r="CD170" s="114">
        <f t="shared" si="112"/>
        <v>-2.7833327704517909</v>
      </c>
      <c r="CE170" s="114">
        <f t="shared" si="113"/>
        <v>-3.5807554883657353</v>
      </c>
      <c r="CF170" s="114">
        <f t="shared" si="114"/>
        <v>-2.8041003475907664</v>
      </c>
      <c r="CG170" s="114">
        <f t="shared" si="115"/>
        <v>-2.6497519816658373</v>
      </c>
      <c r="CH170" s="114">
        <f t="shared" si="116"/>
        <v>-2.6516951369518393</v>
      </c>
      <c r="CI170" s="114">
        <f t="shared" si="117"/>
        <v>-3.1739251972991736</v>
      </c>
      <c r="CJ170" s="114">
        <f t="shared" si="118"/>
        <v>-2.6826612552140863</v>
      </c>
      <c r="CK170" s="114">
        <f t="shared" si="119"/>
        <v>-2.6126612552140851</v>
      </c>
      <c r="CL170" s="114">
        <f t="shared" si="120"/>
        <v>-2.7931741239681505</v>
      </c>
      <c r="CM170" s="114">
        <f t="shared" si="121"/>
        <v>-2.712198270069774</v>
      </c>
      <c r="CN170" s="114">
        <f t="shared" si="122"/>
        <v>-2.7619538968712045</v>
      </c>
      <c r="CO170" s="114" t="str">
        <f t="shared" si="123"/>
        <v>N/A</v>
      </c>
      <c r="CP170" s="114">
        <f t="shared" si="124"/>
        <v>-2.4452613266326617</v>
      </c>
      <c r="CQ170" s="114">
        <f t="shared" si="133"/>
        <v>-2.7976560859118673</v>
      </c>
      <c r="CR170" s="114">
        <f t="shared" si="134"/>
        <v>-2.7180580665591751</v>
      </c>
      <c r="CS170" s="98" t="str">
        <f t="shared" si="125"/>
        <v>---</v>
      </c>
    </row>
    <row r="171" spans="1:97" x14ac:dyDescent="0.25">
      <c r="A171" s="15" t="s">
        <v>2497</v>
      </c>
      <c r="B171" s="8" t="s">
        <v>334</v>
      </c>
      <c r="C171" s="8">
        <v>360.86</v>
      </c>
      <c r="D171" s="27">
        <v>7.62</v>
      </c>
      <c r="E171" s="16">
        <v>7.59595137748697</v>
      </c>
      <c r="F171" s="16">
        <v>7.5422089539999897</v>
      </c>
      <c r="G171" s="16">
        <v>7.3530087540000002</v>
      </c>
      <c r="H171" s="16">
        <v>6.8390000000000004</v>
      </c>
      <c r="I171" s="16">
        <v>6.8948</v>
      </c>
      <c r="J171" s="16">
        <v>7.26</v>
      </c>
      <c r="K171" s="16">
        <v>7.24</v>
      </c>
      <c r="L171" s="16">
        <v>6.4</v>
      </c>
      <c r="M171" s="39">
        <v>7.4006100000000004</v>
      </c>
      <c r="N171" s="16">
        <f t="shared" si="90"/>
        <v>7.2145579085486968</v>
      </c>
      <c r="O171" s="16">
        <f t="shared" si="126"/>
        <v>7.3354855966964303</v>
      </c>
      <c r="P171" s="16">
        <f t="shared" si="91"/>
        <v>7.3065043769999996</v>
      </c>
      <c r="Q171" s="114" t="s">
        <v>2891</v>
      </c>
      <c r="R171" s="114"/>
      <c r="S171" s="18">
        <v>146.34</v>
      </c>
      <c r="T171" s="16">
        <v>104.62</v>
      </c>
      <c r="U171" s="16">
        <v>156.43</v>
      </c>
      <c r="V171" s="16">
        <v>94.99</v>
      </c>
      <c r="W171" s="16">
        <v>96</v>
      </c>
      <c r="X171" s="16">
        <v>116</v>
      </c>
      <c r="Y171" s="16">
        <v>120</v>
      </c>
      <c r="Z171" s="16"/>
      <c r="AA171" s="39">
        <v>96.5809</v>
      </c>
      <c r="AB171" s="16">
        <f t="shared" si="92"/>
        <v>116.3701125</v>
      </c>
      <c r="AC171" s="114">
        <f t="shared" si="93"/>
        <v>114.41215794495943</v>
      </c>
      <c r="AD171" s="16">
        <f t="shared" si="94"/>
        <v>110.31</v>
      </c>
      <c r="AE171" s="16" t="s">
        <v>2891</v>
      </c>
      <c r="AF171" s="40"/>
      <c r="AG171" s="19">
        <f t="shared" si="95"/>
        <v>104.62</v>
      </c>
      <c r="AH171" s="18">
        <v>1.6500000000000001E-6</v>
      </c>
      <c r="AI171" s="34">
        <v>2.2308933781888901E-8</v>
      </c>
      <c r="AJ171" s="16">
        <v>2.0892961308540377E-6</v>
      </c>
      <c r="AK171" s="16">
        <v>1.0232929922807527E-6</v>
      </c>
      <c r="AL171" s="16">
        <v>3.0199517204020146E-6</v>
      </c>
      <c r="AM171" s="16">
        <v>1.8197008586099798E-6</v>
      </c>
      <c r="AN171" s="94"/>
      <c r="AO171" s="34">
        <v>4.3008800000000001E-6</v>
      </c>
      <c r="AP171" s="94">
        <f t="shared" si="96"/>
        <v>1.989347233704096E-6</v>
      </c>
      <c r="AQ171" s="114">
        <f t="shared" si="97"/>
        <v>1.0927048460506673E-6</v>
      </c>
      <c r="AR171" s="94">
        <f t="shared" si="98"/>
        <v>1.8197008586099798E-6</v>
      </c>
      <c r="AS171" s="114" t="s">
        <v>2891</v>
      </c>
      <c r="AT171" s="156"/>
      <c r="AU171" s="18">
        <v>1.5299999999999999E-3</v>
      </c>
      <c r="AV171" s="16">
        <v>1.6469E-3</v>
      </c>
      <c r="AW171" s="16">
        <v>6.5150367340925197E-4</v>
      </c>
      <c r="AX171" s="16">
        <v>2.63E-3</v>
      </c>
      <c r="AY171" s="16">
        <v>2.2399999999999998E-3</v>
      </c>
      <c r="AZ171" s="16">
        <v>1.7600000000000001E-3</v>
      </c>
      <c r="BA171" s="16">
        <v>2.0600000000000002E-3</v>
      </c>
      <c r="BB171" s="68">
        <v>-8.24</v>
      </c>
      <c r="BC171" s="16">
        <f t="shared" si="99"/>
        <v>2.0765325578748581E-3</v>
      </c>
      <c r="BD171" s="67">
        <v>-8.0399999999999991</v>
      </c>
      <c r="BE171" s="16">
        <f t="shared" si="127"/>
        <v>3.2910823148997316E-3</v>
      </c>
      <c r="BF171" s="16">
        <v>2.3800000000000002E-3</v>
      </c>
      <c r="BG171" s="16">
        <v>1.4E-3</v>
      </c>
      <c r="BH171" s="16">
        <v>2.2300000000000002E-3</v>
      </c>
      <c r="BI171" s="68">
        <v>5.8000000000000003E-8</v>
      </c>
      <c r="BJ171" s="94">
        <f t="shared" si="128"/>
        <v>2.0929880000000001E-2</v>
      </c>
      <c r="BK171" s="68">
        <v>7.7260000000000008E-9</v>
      </c>
      <c r="BL171" s="16">
        <f t="shared" si="129"/>
        <v>2.7880043600000005E-3</v>
      </c>
      <c r="BM171" s="16">
        <f t="shared" si="130"/>
        <v>3.4009930647274167E-3</v>
      </c>
      <c r="BN171" s="114">
        <f t="shared" si="131"/>
        <v>2.2820704696580245E-3</v>
      </c>
      <c r="BO171" s="16">
        <f t="shared" si="132"/>
        <v>2.1532662789374292E-3</v>
      </c>
      <c r="BP171" s="114" t="s">
        <v>2891</v>
      </c>
      <c r="BQ171" s="98"/>
      <c r="BR171" s="18">
        <f t="shared" si="100"/>
        <v>-5.7825160557860933</v>
      </c>
      <c r="BS171" s="114">
        <f t="shared" si="101"/>
        <v>-7.6515211855972645</v>
      </c>
      <c r="BT171" s="114">
        <f t="shared" si="102"/>
        <v>-5.6800000000000006</v>
      </c>
      <c r="BU171" s="114">
        <f t="shared" si="103"/>
        <v>-5.99</v>
      </c>
      <c r="BV171" s="114">
        <f t="shared" si="104"/>
        <v>-5.5200000000000005</v>
      </c>
      <c r="BW171" s="114">
        <f t="shared" si="105"/>
        <v>-5.7400000000000011</v>
      </c>
      <c r="BX171" s="114" t="str">
        <f t="shared" si="106"/>
        <v>N/A</v>
      </c>
      <c r="BY171" s="114">
        <f t="shared" si="107"/>
        <v>-5.3664426746430403</v>
      </c>
      <c r="BZ171" s="114">
        <f t="shared" si="108"/>
        <v>-5.9614971308609137</v>
      </c>
      <c r="CA171" s="114">
        <f t="shared" si="109"/>
        <v>-5.7400000000000011</v>
      </c>
      <c r="CB171" s="98" t="str">
        <f t="shared" si="110"/>
        <v>---</v>
      </c>
      <c r="CC171" s="18">
        <f t="shared" si="111"/>
        <v>-2.8153085691824011</v>
      </c>
      <c r="CD171" s="114">
        <f t="shared" si="112"/>
        <v>-2.7833327704517909</v>
      </c>
      <c r="CE171" s="114">
        <f t="shared" si="113"/>
        <v>-3.1860831312378579</v>
      </c>
      <c r="CF171" s="114">
        <f t="shared" si="114"/>
        <v>-2.580044251510242</v>
      </c>
      <c r="CG171" s="114">
        <f t="shared" si="115"/>
        <v>-2.6497519816658373</v>
      </c>
      <c r="CH171" s="114">
        <f t="shared" si="116"/>
        <v>-2.7544873321858501</v>
      </c>
      <c r="CI171" s="114">
        <f t="shared" si="117"/>
        <v>-2.6861327796308467</v>
      </c>
      <c r="CJ171" s="114">
        <f t="shared" si="118"/>
        <v>-2.6826612552140863</v>
      </c>
      <c r="CK171" s="114">
        <f t="shared" si="119"/>
        <v>-2.4826612552140856</v>
      </c>
      <c r="CL171" s="114">
        <f t="shared" si="120"/>
        <v>-2.6234230429434882</v>
      </c>
      <c r="CM171" s="114">
        <f t="shared" si="121"/>
        <v>-2.8538719643217618</v>
      </c>
      <c r="CN171" s="114">
        <f t="shared" si="122"/>
        <v>-2.6516951369518393</v>
      </c>
      <c r="CO171" s="114">
        <f t="shared" si="123"/>
        <v>-1.6792332616511476</v>
      </c>
      <c r="CP171" s="114">
        <f t="shared" si="124"/>
        <v>-2.5547065514052831</v>
      </c>
      <c r="CQ171" s="114">
        <f t="shared" si="133"/>
        <v>-2.6416709488261794</v>
      </c>
      <c r="CR171" s="114">
        <f t="shared" si="134"/>
        <v>-2.667178196082963</v>
      </c>
      <c r="CS171" s="98" t="str">
        <f t="shared" si="125"/>
        <v>---</v>
      </c>
    </row>
    <row r="172" spans="1:97" x14ac:dyDescent="0.25">
      <c r="A172" s="15" t="s">
        <v>2498</v>
      </c>
      <c r="B172" s="8" t="s">
        <v>336</v>
      </c>
      <c r="C172" s="8">
        <v>360.86</v>
      </c>
      <c r="D172" s="27">
        <v>7.62</v>
      </c>
      <c r="E172" s="16">
        <v>7.7013749604510799</v>
      </c>
      <c r="F172" s="16">
        <v>7.5422089539999897</v>
      </c>
      <c r="G172" s="16">
        <v>7.3530087540000002</v>
      </c>
      <c r="H172" s="16">
        <v>6.8390000000000004</v>
      </c>
      <c r="I172" s="16">
        <v>6.7854000000000001</v>
      </c>
      <c r="J172" s="16">
        <v>7.27</v>
      </c>
      <c r="K172" s="16">
        <v>7.15</v>
      </c>
      <c r="L172" s="16">
        <v>6.35</v>
      </c>
      <c r="M172" s="39">
        <v>7.2148700000000003</v>
      </c>
      <c r="N172" s="16">
        <f t="shared" si="90"/>
        <v>7.1825862668451084</v>
      </c>
      <c r="O172" s="16">
        <f t="shared" si="126"/>
        <v>7.3299005727873094</v>
      </c>
      <c r="P172" s="16">
        <f t="shared" si="91"/>
        <v>7.2424350000000004</v>
      </c>
      <c r="Q172" s="114" t="s">
        <v>2891</v>
      </c>
      <c r="R172" s="114"/>
      <c r="S172" s="18">
        <v>146.34</v>
      </c>
      <c r="T172" s="16">
        <v>104.93</v>
      </c>
      <c r="U172" s="16">
        <v>156.43</v>
      </c>
      <c r="V172" s="16">
        <v>87.4</v>
      </c>
      <c r="W172" s="16">
        <v>96</v>
      </c>
      <c r="X172" s="16">
        <v>115</v>
      </c>
      <c r="Y172" s="16">
        <v>120</v>
      </c>
      <c r="Z172" s="16"/>
      <c r="AA172" s="39">
        <v>98.163300000000007</v>
      </c>
      <c r="AB172" s="16">
        <f t="shared" si="92"/>
        <v>115.53291250000001</v>
      </c>
      <c r="AC172" s="114">
        <f t="shared" si="93"/>
        <v>113.37680358967141</v>
      </c>
      <c r="AD172" s="16">
        <f t="shared" si="94"/>
        <v>109.965</v>
      </c>
      <c r="AE172" s="16" t="s">
        <v>2891</v>
      </c>
      <c r="AF172" s="40"/>
      <c r="AG172" s="19">
        <f t="shared" si="95"/>
        <v>104.93</v>
      </c>
      <c r="AH172" s="18">
        <v>1.6300000000000001E-6</v>
      </c>
      <c r="AI172" s="34">
        <v>5.5966840939549998E-8</v>
      </c>
      <c r="AJ172" s="16">
        <v>5.7543993733715608E-6</v>
      </c>
      <c r="AK172" s="16">
        <v>1.0232929922807527E-6</v>
      </c>
      <c r="AL172" s="16">
        <v>1.479108388168204E-7</v>
      </c>
      <c r="AM172" s="16">
        <v>2.7542287033381663E-6</v>
      </c>
      <c r="AN172" s="94"/>
      <c r="AO172" s="34">
        <v>4.5068099999999996E-6</v>
      </c>
      <c r="AP172" s="94">
        <f t="shared" si="96"/>
        <v>2.2675155355352647E-6</v>
      </c>
      <c r="AQ172" s="114">
        <f t="shared" si="97"/>
        <v>9.9802424675065276E-7</v>
      </c>
      <c r="AR172" s="94">
        <f t="shared" si="98"/>
        <v>1.6300000000000001E-6</v>
      </c>
      <c r="AS172" s="114" t="s">
        <v>2891</v>
      </c>
      <c r="AT172" s="156"/>
      <c r="AU172" s="18">
        <v>2.6410000000000001E-3</v>
      </c>
      <c r="AV172" s="16">
        <v>1.6469E-3</v>
      </c>
      <c r="AW172" s="16">
        <v>5.7625295212518899E-4</v>
      </c>
      <c r="AX172" s="16">
        <v>8.8699999999999998E-4</v>
      </c>
      <c r="AY172" s="16">
        <v>2.2399999999999998E-3</v>
      </c>
      <c r="AZ172" s="16">
        <v>6.96E-4</v>
      </c>
      <c r="BA172" s="16">
        <v>9.0499999999999999E-4</v>
      </c>
      <c r="BB172" s="68">
        <v>-8.24</v>
      </c>
      <c r="BC172" s="16">
        <f t="shared" si="99"/>
        <v>2.0765325578748581E-3</v>
      </c>
      <c r="BD172" s="67">
        <v>-7.81</v>
      </c>
      <c r="BE172" s="16">
        <f t="shared" si="127"/>
        <v>5.5890596510075807E-3</v>
      </c>
      <c r="BF172" s="16">
        <v>2.5000000000000001E-3</v>
      </c>
      <c r="BG172" s="16">
        <v>1.4400000000000001E-3</v>
      </c>
      <c r="BH172" s="16">
        <v>2.1700000000000001E-3</v>
      </c>
      <c r="BI172" s="68"/>
      <c r="BJ172" s="94" t="str">
        <f t="shared" si="128"/>
        <v/>
      </c>
      <c r="BK172" s="68">
        <v>6.3095000000000002E-9</v>
      </c>
      <c r="BL172" s="16">
        <f t="shared" si="129"/>
        <v>2.2768461700000001E-3</v>
      </c>
      <c r="BM172" s="16">
        <f t="shared" si="130"/>
        <v>1.972660871615971E-3</v>
      </c>
      <c r="BN172" s="114">
        <f t="shared" si="131"/>
        <v>1.6453190572922865E-3</v>
      </c>
      <c r="BO172" s="16">
        <f t="shared" si="132"/>
        <v>2.0765325578748581E-3</v>
      </c>
      <c r="BP172" s="114" t="s">
        <v>2891</v>
      </c>
      <c r="BQ172" s="98"/>
      <c r="BR172" s="18">
        <f t="shared" si="100"/>
        <v>-5.7878123955960419</v>
      </c>
      <c r="BS172" s="114">
        <f t="shared" si="101"/>
        <v>-7.2520692062474792</v>
      </c>
      <c r="BT172" s="114">
        <f t="shared" si="102"/>
        <v>-5.24</v>
      </c>
      <c r="BU172" s="114">
        <f t="shared" si="103"/>
        <v>-5.99</v>
      </c>
      <c r="BV172" s="114">
        <f t="shared" si="104"/>
        <v>-6.830000000000001</v>
      </c>
      <c r="BW172" s="114">
        <f t="shared" si="105"/>
        <v>-5.56</v>
      </c>
      <c r="BX172" s="114" t="str">
        <f t="shared" si="106"/>
        <v>N/A</v>
      </c>
      <c r="BY172" s="114">
        <f t="shared" si="107"/>
        <v>-5.3461307507133373</v>
      </c>
      <c r="BZ172" s="114">
        <f t="shared" si="108"/>
        <v>-6.0008589075081229</v>
      </c>
      <c r="CA172" s="114">
        <f t="shared" si="109"/>
        <v>-5.7878123955960419</v>
      </c>
      <c r="CB172" s="98" t="str">
        <f t="shared" si="110"/>
        <v>---</v>
      </c>
      <c r="CC172" s="18">
        <f t="shared" si="111"/>
        <v>-2.5782315987930757</v>
      </c>
      <c r="CD172" s="114">
        <f t="shared" si="112"/>
        <v>-2.7833327704517909</v>
      </c>
      <c r="CE172" s="114">
        <f t="shared" si="113"/>
        <v>-3.2393868367200476</v>
      </c>
      <c r="CF172" s="114">
        <f t="shared" si="114"/>
        <v>-3.0520763801682738</v>
      </c>
      <c r="CG172" s="114">
        <f t="shared" si="115"/>
        <v>-2.6497519816658373</v>
      </c>
      <c r="CH172" s="114">
        <f t="shared" si="116"/>
        <v>-3.157390760389438</v>
      </c>
      <c r="CI172" s="114">
        <f t="shared" si="117"/>
        <v>-3.0433514207947967</v>
      </c>
      <c r="CJ172" s="114">
        <f t="shared" si="118"/>
        <v>-2.6826612552140863</v>
      </c>
      <c r="CK172" s="114">
        <f t="shared" si="119"/>
        <v>-2.2526612552140848</v>
      </c>
      <c r="CL172" s="114">
        <f t="shared" si="120"/>
        <v>-2.6020599913279625</v>
      </c>
      <c r="CM172" s="114">
        <f t="shared" si="121"/>
        <v>-2.8416375079047502</v>
      </c>
      <c r="CN172" s="114">
        <f t="shared" si="122"/>
        <v>-2.6635402661514704</v>
      </c>
      <c r="CO172" s="114" t="str">
        <f t="shared" si="123"/>
        <v>N/A</v>
      </c>
      <c r="CP172" s="114">
        <f t="shared" si="124"/>
        <v>-2.6426663105253714</v>
      </c>
      <c r="CQ172" s="114">
        <f t="shared" si="133"/>
        <v>-2.7837498719477676</v>
      </c>
      <c r="CR172" s="114">
        <f t="shared" si="134"/>
        <v>-2.6826612552140863</v>
      </c>
      <c r="CS172" s="98" t="str">
        <f t="shared" si="125"/>
        <v>---</v>
      </c>
    </row>
    <row r="173" spans="1:97" x14ac:dyDescent="0.25">
      <c r="A173" s="15" t="s">
        <v>2499</v>
      </c>
      <c r="B173" s="8" t="s">
        <v>338</v>
      </c>
      <c r="C173" s="8">
        <v>360.86</v>
      </c>
      <c r="D173" s="27">
        <v>7.62</v>
      </c>
      <c r="E173" s="16">
        <v>7.5776550294551797</v>
      </c>
      <c r="F173" s="16">
        <v>7.5422089539999897</v>
      </c>
      <c r="G173" s="16">
        <v>7.3530087540000002</v>
      </c>
      <c r="H173" s="16">
        <v>6.8390000000000004</v>
      </c>
      <c r="I173" s="16">
        <v>7.1604000000000001</v>
      </c>
      <c r="J173" s="16">
        <v>7.26</v>
      </c>
      <c r="K173" s="16">
        <v>7.24</v>
      </c>
      <c r="L173" s="16">
        <v>6.23</v>
      </c>
      <c r="M173" s="39">
        <v>7.4574699999999998</v>
      </c>
      <c r="N173" s="16">
        <f t="shared" si="90"/>
        <v>7.2279742737455184</v>
      </c>
      <c r="O173" s="16">
        <f t="shared" si="126"/>
        <v>7.3506562538781521</v>
      </c>
      <c r="P173" s="16">
        <f t="shared" si="91"/>
        <v>7.3065043769999996</v>
      </c>
      <c r="Q173" s="114">
        <f>AVERAGE(7.408,7.28)</f>
        <v>7.3440000000000003</v>
      </c>
      <c r="R173" s="113" t="s">
        <v>2903</v>
      </c>
      <c r="S173" s="18">
        <v>146.34</v>
      </c>
      <c r="T173" s="16">
        <v>167.74</v>
      </c>
      <c r="U173" s="16">
        <v>156.43</v>
      </c>
      <c r="V173" s="16">
        <v>138.46</v>
      </c>
      <c r="W173" s="16">
        <v>96</v>
      </c>
      <c r="X173" s="16">
        <v>117</v>
      </c>
      <c r="Y173" s="16">
        <v>120</v>
      </c>
      <c r="Z173" s="16"/>
      <c r="AA173" s="39">
        <v>95.877700000000004</v>
      </c>
      <c r="AB173" s="16">
        <f t="shared" si="92"/>
        <v>129.7309625</v>
      </c>
      <c r="AC173" s="114">
        <f t="shared" si="93"/>
        <v>127.24039283494928</v>
      </c>
      <c r="AD173" s="16">
        <f t="shared" si="94"/>
        <v>129.23000000000002</v>
      </c>
      <c r="AE173" s="16" t="s">
        <v>2891</v>
      </c>
      <c r="AF173" s="40"/>
      <c r="AG173" s="19">
        <f t="shared" si="95"/>
        <v>167.74</v>
      </c>
      <c r="AH173" s="18">
        <v>3.3299999999999998E-7</v>
      </c>
      <c r="AI173" s="34">
        <v>8.2233714723516398E-9</v>
      </c>
      <c r="AJ173" s="16">
        <v>1.9054607179632462E-6</v>
      </c>
      <c r="AK173" s="16">
        <v>1.0232929922807527E-6</v>
      </c>
      <c r="AL173" s="16">
        <v>1.1748975549395291E-6</v>
      </c>
      <c r="AM173" s="16">
        <v>2.7542287033381663E-6</v>
      </c>
      <c r="AN173" s="94"/>
      <c r="AO173" s="34">
        <v>4.3585599999999998E-6</v>
      </c>
      <c r="AP173" s="94">
        <f t="shared" si="96"/>
        <v>1.6510947628562923E-6</v>
      </c>
      <c r="AQ173" s="114">
        <f t="shared" si="97"/>
        <v>6.9111157591813829E-7</v>
      </c>
      <c r="AR173" s="94">
        <f t="shared" si="98"/>
        <v>1.1748975549395291E-6</v>
      </c>
      <c r="AS173" s="114" t="s">
        <v>2891</v>
      </c>
      <c r="AT173" s="156"/>
      <c r="AU173" s="18">
        <v>4.9019999999999999E-4</v>
      </c>
      <c r="AV173" s="16">
        <v>1.6469E-3</v>
      </c>
      <c r="AW173" s="16">
        <v>3.15479032223271E-4</v>
      </c>
      <c r="AX173" s="16">
        <v>1.15E-3</v>
      </c>
      <c r="AY173" s="16">
        <v>2.2399999999999998E-3</v>
      </c>
      <c r="AZ173" s="16">
        <v>3.4299999999999999E-4</v>
      </c>
      <c r="BA173" s="16">
        <v>9.0499999999999999E-4</v>
      </c>
      <c r="BB173" s="68">
        <v>-8.24</v>
      </c>
      <c r="BC173" s="16">
        <f t="shared" si="99"/>
        <v>2.0765325578748581E-3</v>
      </c>
      <c r="BD173" s="67">
        <v>-8.39</v>
      </c>
      <c r="BE173" s="16">
        <f t="shared" si="127"/>
        <v>1.4700724704839192E-3</v>
      </c>
      <c r="BF173" s="16">
        <v>2.1299999999999999E-3</v>
      </c>
      <c r="BG173" s="16">
        <v>1.4E-3</v>
      </c>
      <c r="BH173" s="16">
        <v>2.2300000000000002E-3</v>
      </c>
      <c r="BI173" s="68">
        <v>2.16E-7</v>
      </c>
      <c r="BJ173" s="94">
        <f t="shared" si="128"/>
        <v>7.7945760000000003E-2</v>
      </c>
      <c r="BK173" s="68">
        <v>2.74469E-9</v>
      </c>
      <c r="BL173" s="16">
        <f t="shared" si="129"/>
        <v>9.9044883339999995E-4</v>
      </c>
      <c r="BM173" s="16">
        <f t="shared" si="130"/>
        <v>6.8095280638558612E-3</v>
      </c>
      <c r="BN173" s="114">
        <f t="shared" si="131"/>
        <v>1.5095870164094766E-3</v>
      </c>
      <c r="BO173" s="16">
        <f t="shared" si="132"/>
        <v>1.4350362352419596E-3</v>
      </c>
      <c r="BP173" s="114" t="s">
        <v>2891</v>
      </c>
      <c r="BQ173" s="98"/>
      <c r="BR173" s="18">
        <f t="shared" si="100"/>
        <v>-6.4775557664936798</v>
      </c>
      <c r="BS173" s="114">
        <f t="shared" si="101"/>
        <v>-8.0849500910191292</v>
      </c>
      <c r="BT173" s="114">
        <f t="shared" si="102"/>
        <v>-5.7200000000000006</v>
      </c>
      <c r="BU173" s="114">
        <f t="shared" si="103"/>
        <v>-5.99</v>
      </c>
      <c r="BV173" s="114">
        <f t="shared" si="104"/>
        <v>-5.93</v>
      </c>
      <c r="BW173" s="114">
        <f t="shared" si="105"/>
        <v>-5.56</v>
      </c>
      <c r="BX173" s="114" t="str">
        <f t="shared" si="106"/>
        <v>N/A</v>
      </c>
      <c r="BY173" s="114">
        <f t="shared" si="107"/>
        <v>-5.3606569711330465</v>
      </c>
      <c r="BZ173" s="114">
        <f t="shared" si="108"/>
        <v>-6.1604518326636946</v>
      </c>
      <c r="CA173" s="114">
        <f t="shared" si="109"/>
        <v>-5.93</v>
      </c>
      <c r="CB173" s="98" t="str">
        <f t="shared" si="110"/>
        <v>---</v>
      </c>
      <c r="CC173" s="18">
        <f t="shared" si="111"/>
        <v>-3.3096266930839411</v>
      </c>
      <c r="CD173" s="114">
        <f t="shared" si="112"/>
        <v>-2.7833327704517909</v>
      </c>
      <c r="CE173" s="114">
        <f t="shared" si="113"/>
        <v>-3.5010295001039617</v>
      </c>
      <c r="CF173" s="114">
        <f t="shared" si="114"/>
        <v>-2.9393021596463882</v>
      </c>
      <c r="CG173" s="114">
        <f t="shared" si="115"/>
        <v>-2.6497519816658373</v>
      </c>
      <c r="CH173" s="114">
        <f t="shared" si="116"/>
        <v>-3.4647058799572297</v>
      </c>
      <c r="CI173" s="114">
        <f t="shared" si="117"/>
        <v>-3.0433514207947967</v>
      </c>
      <c r="CJ173" s="114">
        <f t="shared" si="118"/>
        <v>-2.6826612552140863</v>
      </c>
      <c r="CK173" s="114">
        <f t="shared" si="119"/>
        <v>-2.8326612552140853</v>
      </c>
      <c r="CL173" s="114">
        <f t="shared" si="120"/>
        <v>-2.6716203965612624</v>
      </c>
      <c r="CM173" s="114">
        <f t="shared" si="121"/>
        <v>-2.8538719643217618</v>
      </c>
      <c r="CN173" s="114">
        <f t="shared" si="122"/>
        <v>-2.6516951369518393</v>
      </c>
      <c r="CO173" s="114">
        <f t="shared" si="123"/>
        <v>-1.108207504063154</v>
      </c>
      <c r="CP173" s="114">
        <f t="shared" si="124"/>
        <v>-3.0041679552046934</v>
      </c>
      <c r="CQ173" s="114">
        <f t="shared" si="133"/>
        <v>-2.8211418480882018</v>
      </c>
      <c r="CR173" s="114">
        <f t="shared" si="134"/>
        <v>-2.8432666097679236</v>
      </c>
      <c r="CS173" s="98" t="str">
        <f t="shared" si="125"/>
        <v>---</v>
      </c>
    </row>
    <row r="174" spans="1:97" x14ac:dyDescent="0.25">
      <c r="A174" s="15" t="s">
        <v>2500</v>
      </c>
      <c r="B174" s="8" t="s">
        <v>340</v>
      </c>
      <c r="C174" s="8">
        <v>395.31</v>
      </c>
      <c r="D174" s="27">
        <v>8.27</v>
      </c>
      <c r="E174" s="16">
        <v>8.4136782258687592</v>
      </c>
      <c r="F174" s="16">
        <v>8.1797786390000002</v>
      </c>
      <c r="G174" s="16">
        <v>8.0095730980000006</v>
      </c>
      <c r="H174" s="16">
        <v>7.3570000000000002</v>
      </c>
      <c r="I174" s="16">
        <v>7.0879000000000003</v>
      </c>
      <c r="J174" s="16">
        <v>7.69</v>
      </c>
      <c r="K174" s="16">
        <v>7.31</v>
      </c>
      <c r="L174" s="16"/>
      <c r="M174" s="39">
        <v>7.8940599999999996</v>
      </c>
      <c r="N174" s="16">
        <f t="shared" si="90"/>
        <v>7.8013322180965288</v>
      </c>
      <c r="O174" s="16">
        <f t="shared" si="126"/>
        <v>7.9453137684539801</v>
      </c>
      <c r="P174" s="16">
        <f t="shared" si="91"/>
        <v>7.8940599999999996</v>
      </c>
      <c r="Q174" s="114" t="s">
        <v>2891</v>
      </c>
      <c r="R174" s="114"/>
      <c r="S174" s="18">
        <v>163.56</v>
      </c>
      <c r="T174" s="16">
        <v>103.74</v>
      </c>
      <c r="U174" s="16">
        <v>175.3</v>
      </c>
      <c r="V174" s="16">
        <v>108.32</v>
      </c>
      <c r="W174" s="16">
        <v>96</v>
      </c>
      <c r="X174" s="16">
        <v>164</v>
      </c>
      <c r="Y174" s="16">
        <v>142</v>
      </c>
      <c r="Z174" s="16"/>
      <c r="AA174" s="39">
        <v>128.41999999999999</v>
      </c>
      <c r="AB174" s="16">
        <f t="shared" si="92"/>
        <v>135.16750000000002</v>
      </c>
      <c r="AC174" s="114">
        <f t="shared" si="93"/>
        <v>132.05922690055036</v>
      </c>
      <c r="AD174" s="16">
        <f t="shared" si="94"/>
        <v>135.20999999999998</v>
      </c>
      <c r="AE174" s="16" t="s">
        <v>2891</v>
      </c>
      <c r="AF174" s="40"/>
      <c r="AG174" s="19">
        <f t="shared" si="95"/>
        <v>103.74</v>
      </c>
      <c r="AH174" s="18">
        <v>5.8899999999999999E-7</v>
      </c>
      <c r="AI174" s="34">
        <v>4.5899967236121302E-9</v>
      </c>
      <c r="AJ174" s="16">
        <v>8.1283051616409889E-7</v>
      </c>
      <c r="AK174" s="16">
        <v>1.5848931924611122E-7</v>
      </c>
      <c r="AL174" s="16">
        <v>1.2589254117941642E-6</v>
      </c>
      <c r="AM174" s="16">
        <v>2.0417379446695244E-6</v>
      </c>
      <c r="AN174" s="94">
        <v>5.6099999999999997E-6</v>
      </c>
      <c r="AO174" s="34">
        <v>8.8250400000000003E-7</v>
      </c>
      <c r="AP174" s="94">
        <f t="shared" si="96"/>
        <v>1.4197596485746889E-6</v>
      </c>
      <c r="AQ174" s="114">
        <f t="shared" si="97"/>
        <v>5.0795577445900051E-7</v>
      </c>
      <c r="AR174" s="94">
        <f t="shared" si="98"/>
        <v>8.4766725808204951E-7</v>
      </c>
      <c r="AS174" s="114" t="s">
        <v>2891</v>
      </c>
      <c r="AT174" s="156"/>
      <c r="AU174" s="33">
        <v>2.4350000000000001E-4</v>
      </c>
      <c r="AV174" s="16">
        <v>3.6674E-4</v>
      </c>
      <c r="AW174" s="16">
        <v>8.2451808147367006E-5</v>
      </c>
      <c r="AX174" s="16">
        <v>1.23E-3</v>
      </c>
      <c r="AY174" s="16">
        <v>3.9800000000000002E-4</v>
      </c>
      <c r="AZ174" s="16">
        <v>7.36E-4</v>
      </c>
      <c r="BA174" s="16">
        <v>5.9800000000000001E-4</v>
      </c>
      <c r="BB174" s="68">
        <v>-8.94</v>
      </c>
      <c r="BC174" s="16">
        <f t="shared" si="99"/>
        <v>4.5387660811393272E-4</v>
      </c>
      <c r="BD174" s="67">
        <v>-8.57</v>
      </c>
      <c r="BE174" s="16">
        <f t="shared" si="127"/>
        <v>1.0639906233403454E-3</v>
      </c>
      <c r="BF174" s="16">
        <v>6.5600000000000001E-4</v>
      </c>
      <c r="BG174" s="16">
        <v>2.0300000000000001E-3</v>
      </c>
      <c r="BH174" s="16">
        <v>5.71E-4</v>
      </c>
      <c r="BI174" s="68">
        <v>3.5999999999999998E-8</v>
      </c>
      <c r="BJ174" s="94">
        <f t="shared" si="128"/>
        <v>1.423116E-2</v>
      </c>
      <c r="BK174" s="68">
        <v>2.7493300000000001E-9</v>
      </c>
      <c r="BL174" s="16">
        <f t="shared" si="129"/>
        <v>1.0868376423000001E-3</v>
      </c>
      <c r="BM174" s="16">
        <f t="shared" si="130"/>
        <v>1.6962540487072604E-3</v>
      </c>
      <c r="BN174" s="114">
        <f t="shared" si="131"/>
        <v>7.1434841214471708E-4</v>
      </c>
      <c r="BO174" s="16">
        <f t="shared" si="132"/>
        <v>6.2699999999999995E-4</v>
      </c>
      <c r="BP174" s="114" t="s">
        <v>2891</v>
      </c>
      <c r="BQ174" s="98"/>
      <c r="BR174" s="18">
        <f t="shared" si="100"/>
        <v>-6.2298847052128981</v>
      </c>
      <c r="BS174" s="114">
        <f t="shared" si="101"/>
        <v>-8.33818762446659</v>
      </c>
      <c r="BT174" s="114">
        <f t="shared" si="102"/>
        <v>-6.09</v>
      </c>
      <c r="BU174" s="114">
        <f t="shared" si="103"/>
        <v>-6.8000000000000007</v>
      </c>
      <c r="BV174" s="114">
        <f t="shared" si="104"/>
        <v>-5.9000000000000012</v>
      </c>
      <c r="BW174" s="114">
        <f t="shared" si="105"/>
        <v>-5.6900000000000013</v>
      </c>
      <c r="BX174" s="114">
        <f t="shared" si="106"/>
        <v>-5.2510371387438388</v>
      </c>
      <c r="BY174" s="114">
        <f t="shared" si="107"/>
        <v>-6.0542833174710289</v>
      </c>
      <c r="BZ174" s="114">
        <f t="shared" si="108"/>
        <v>-6.2941740982367946</v>
      </c>
      <c r="CA174" s="114">
        <f t="shared" si="109"/>
        <v>-6.0721416587355144</v>
      </c>
      <c r="CB174" s="98" t="str">
        <f t="shared" si="110"/>
        <v>---</v>
      </c>
      <c r="CC174" s="18">
        <f t="shared" si="111"/>
        <v>-3.6135010344493468</v>
      </c>
      <c r="CD174" s="114">
        <f t="shared" si="112"/>
        <v>-3.4356417193497886</v>
      </c>
      <c r="CE174" s="114">
        <f t="shared" si="113"/>
        <v>-4.0837998159465272</v>
      </c>
      <c r="CF174" s="114">
        <f t="shared" si="114"/>
        <v>-2.9100948885606019</v>
      </c>
      <c r="CG174" s="114">
        <f t="shared" si="115"/>
        <v>-3.4001169279263119</v>
      </c>
      <c r="CH174" s="114">
        <f t="shared" si="116"/>
        <v>-3.1331221856625011</v>
      </c>
      <c r="CI174" s="114">
        <f t="shared" si="117"/>
        <v>-3.2232988160115892</v>
      </c>
      <c r="CJ174" s="114">
        <f t="shared" si="118"/>
        <v>-3.3430621993431218</v>
      </c>
      <c r="CK174" s="114">
        <f t="shared" si="119"/>
        <v>-2.9730621993431234</v>
      </c>
      <c r="CL174" s="114">
        <f t="shared" si="120"/>
        <v>-3.1830961606243395</v>
      </c>
      <c r="CM174" s="114">
        <f t="shared" si="121"/>
        <v>-2.692503962086787</v>
      </c>
      <c r="CN174" s="114">
        <f t="shared" si="122"/>
        <v>-3.2433638917541519</v>
      </c>
      <c r="CO174" s="114">
        <f t="shared" si="123"/>
        <v>-1.8467596985758346</v>
      </c>
      <c r="CP174" s="114">
        <f t="shared" si="124"/>
        <v>-2.9638353283328445</v>
      </c>
      <c r="CQ174" s="114">
        <f t="shared" si="133"/>
        <v>-3.1460899162833478</v>
      </c>
      <c r="CR174" s="114">
        <f t="shared" si="134"/>
        <v>-3.2031974883179641</v>
      </c>
      <c r="CS174" s="98" t="str">
        <f t="shared" si="125"/>
        <v>---</v>
      </c>
    </row>
    <row r="175" spans="1:97" x14ac:dyDescent="0.25">
      <c r="A175" s="15" t="s">
        <v>2501</v>
      </c>
      <c r="B175" s="8" t="s">
        <v>342</v>
      </c>
      <c r="C175" s="8">
        <v>395.31</v>
      </c>
      <c r="D175" s="27">
        <v>8.27</v>
      </c>
      <c r="E175" s="16">
        <v>8.4084647382880995</v>
      </c>
      <c r="F175" s="16">
        <v>8.1797786390000002</v>
      </c>
      <c r="G175" s="16">
        <v>8.0095730980000006</v>
      </c>
      <c r="H175" s="16">
        <v>7.3570000000000002</v>
      </c>
      <c r="I175" s="16">
        <v>7.0107999999999997</v>
      </c>
      <c r="J175" s="16">
        <v>7.69</v>
      </c>
      <c r="K175" s="16">
        <v>7.28</v>
      </c>
      <c r="L175" s="16"/>
      <c r="M175" s="39">
        <v>7.7015000000000002</v>
      </c>
      <c r="N175" s="16">
        <f t="shared" si="90"/>
        <v>7.7674573861431213</v>
      </c>
      <c r="O175" s="16">
        <f t="shared" si="126"/>
        <v>7.9279738439849945</v>
      </c>
      <c r="P175" s="16">
        <f t="shared" si="91"/>
        <v>7.7015000000000002</v>
      </c>
      <c r="Q175" s="114" t="s">
        <v>2891</v>
      </c>
      <c r="R175" s="114"/>
      <c r="S175" s="18">
        <v>163.56</v>
      </c>
      <c r="T175" s="16">
        <v>100.25</v>
      </c>
      <c r="U175" s="16">
        <v>175.3</v>
      </c>
      <c r="V175" s="16">
        <v>137.08000000000001</v>
      </c>
      <c r="W175" s="16">
        <v>96.67</v>
      </c>
      <c r="X175" s="16">
        <v>173</v>
      </c>
      <c r="Y175" s="16">
        <v>142</v>
      </c>
      <c r="Z175" s="16">
        <v>150</v>
      </c>
      <c r="AA175" s="39">
        <v>118.15</v>
      </c>
      <c r="AB175" s="16">
        <f t="shared" si="92"/>
        <v>139.5566666666667</v>
      </c>
      <c r="AC175" s="114">
        <f t="shared" si="93"/>
        <v>136.6214022321916</v>
      </c>
      <c r="AD175" s="16">
        <f t="shared" si="94"/>
        <v>142</v>
      </c>
      <c r="AE175" s="16">
        <v>122.25</v>
      </c>
      <c r="AF175" s="149" t="s">
        <v>2329</v>
      </c>
      <c r="AG175" s="19">
        <f t="shared" si="95"/>
        <v>122.25</v>
      </c>
      <c r="AH175" s="18">
        <v>3.7399999999999999E-7</v>
      </c>
      <c r="AI175" s="34">
        <v>4.0128299815103003E-9</v>
      </c>
      <c r="AJ175" s="16">
        <v>1.2589254117941642E-6</v>
      </c>
      <c r="AK175" s="16">
        <v>1.5848931924611122E-7</v>
      </c>
      <c r="AL175" s="16">
        <v>1.7378008287493753E-6</v>
      </c>
      <c r="AM175" s="16">
        <v>1.3182567385564063E-6</v>
      </c>
      <c r="AN175" s="94">
        <v>5.6099999999999997E-6</v>
      </c>
      <c r="AO175" s="34">
        <v>1.08474E-6</v>
      </c>
      <c r="AP175" s="94">
        <f t="shared" si="96"/>
        <v>1.4432781410409458E-6</v>
      </c>
      <c r="AQ175" s="114">
        <f t="shared" si="97"/>
        <v>5.0416925681230856E-7</v>
      </c>
      <c r="AR175" s="94">
        <f t="shared" si="98"/>
        <v>1.1718327058970821E-6</v>
      </c>
      <c r="AS175" s="114" t="s">
        <v>2891</v>
      </c>
      <c r="AT175" s="156"/>
      <c r="AU175" s="18">
        <v>1.6449999999999999E-4</v>
      </c>
      <c r="AV175" s="16">
        <v>3.6674E-4</v>
      </c>
      <c r="AW175" s="16">
        <v>6.46164227302631E-5</v>
      </c>
      <c r="AX175" s="16">
        <v>1.9499999999999999E-3</v>
      </c>
      <c r="AY175" s="16">
        <v>3.9800000000000002E-4</v>
      </c>
      <c r="AZ175" s="16">
        <v>1.3600000000000001E-3</v>
      </c>
      <c r="BA175" s="16">
        <v>2.3900000000000002E-3</v>
      </c>
      <c r="BB175" s="68">
        <v>-8.94</v>
      </c>
      <c r="BC175" s="16">
        <f t="shared" si="99"/>
        <v>4.5387660811393272E-4</v>
      </c>
      <c r="BD175" s="67">
        <v>-8.61</v>
      </c>
      <c r="BE175" s="16">
        <f t="shared" si="127"/>
        <v>9.7037098145944987E-4</v>
      </c>
      <c r="BF175" s="16">
        <v>6.7100000000000005E-4</v>
      </c>
      <c r="BG175" s="16">
        <v>1.98E-3</v>
      </c>
      <c r="BH175" s="16">
        <v>5.71E-4</v>
      </c>
      <c r="BI175" s="68">
        <v>3.5999999999999998E-8</v>
      </c>
      <c r="BJ175" s="94">
        <f t="shared" si="128"/>
        <v>1.423116E-2</v>
      </c>
      <c r="BK175" s="68">
        <v>2.38212E-9</v>
      </c>
      <c r="BL175" s="16">
        <f t="shared" si="129"/>
        <v>9.416758572E-4</v>
      </c>
      <c r="BM175" s="16">
        <f t="shared" si="130"/>
        <v>1.8937814192502606E-3</v>
      </c>
      <c r="BN175" s="114">
        <f t="shared" si="131"/>
        <v>8.0006617592559288E-4</v>
      </c>
      <c r="BO175" s="16">
        <f t="shared" si="132"/>
        <v>8.0633792860000002E-4</v>
      </c>
      <c r="BP175" s="114" t="s">
        <v>2891</v>
      </c>
      <c r="BQ175" s="98"/>
      <c r="BR175" s="18">
        <f t="shared" si="100"/>
        <v>-6.4271283977995202</v>
      </c>
      <c r="BS175" s="114">
        <f t="shared" si="101"/>
        <v>-8.3965492403798141</v>
      </c>
      <c r="BT175" s="114">
        <f t="shared" si="102"/>
        <v>-5.9000000000000012</v>
      </c>
      <c r="BU175" s="114">
        <f t="shared" si="103"/>
        <v>-6.8000000000000007</v>
      </c>
      <c r="BV175" s="114">
        <f t="shared" si="104"/>
        <v>-5.76</v>
      </c>
      <c r="BW175" s="114">
        <f t="shared" si="105"/>
        <v>-5.88</v>
      </c>
      <c r="BX175" s="114">
        <f t="shared" si="106"/>
        <v>-5.2510371387438388</v>
      </c>
      <c r="BY175" s="114">
        <f t="shared" si="107"/>
        <v>-5.9646743448538206</v>
      </c>
      <c r="BZ175" s="114">
        <f t="shared" si="108"/>
        <v>-6.2974236402221244</v>
      </c>
      <c r="CA175" s="114">
        <f t="shared" si="109"/>
        <v>-5.9323371724269105</v>
      </c>
      <c r="CB175" s="98" t="str">
        <f t="shared" si="110"/>
        <v>---</v>
      </c>
      <c r="CC175" s="18">
        <f t="shared" si="111"/>
        <v>-3.7838340977140068</v>
      </c>
      <c r="CD175" s="114">
        <f t="shared" si="112"/>
        <v>-3.4356417193497886</v>
      </c>
      <c r="CE175" s="114">
        <f t="shared" si="113"/>
        <v>-4.1896570888982385</v>
      </c>
      <c r="CF175" s="114">
        <f t="shared" si="114"/>
        <v>-2.7099653886374822</v>
      </c>
      <c r="CG175" s="114">
        <f t="shared" si="115"/>
        <v>-3.4001169279263119</v>
      </c>
      <c r="CH175" s="114">
        <f t="shared" si="116"/>
        <v>-2.8664610916297826</v>
      </c>
      <c r="CI175" s="114">
        <f t="shared" si="117"/>
        <v>-2.6216020990518625</v>
      </c>
      <c r="CJ175" s="114">
        <f t="shared" si="118"/>
        <v>-3.3430621993431218</v>
      </c>
      <c r="CK175" s="114">
        <f t="shared" si="119"/>
        <v>-3.0130621993431217</v>
      </c>
      <c r="CL175" s="114">
        <f t="shared" si="120"/>
        <v>-3.1732774798310079</v>
      </c>
      <c r="CM175" s="114">
        <f t="shared" si="121"/>
        <v>-2.7033348097384691</v>
      </c>
      <c r="CN175" s="114">
        <f t="shared" si="122"/>
        <v>-3.2433638917541519</v>
      </c>
      <c r="CO175" s="114">
        <f t="shared" si="123"/>
        <v>-1.8467596985758346</v>
      </c>
      <c r="CP175" s="114">
        <f t="shared" si="124"/>
        <v>-3.0260985639322389</v>
      </c>
      <c r="CQ175" s="114">
        <f t="shared" si="133"/>
        <v>-3.0968740896946731</v>
      </c>
      <c r="CR175" s="114">
        <f t="shared" si="134"/>
        <v>-3.0996880218816232</v>
      </c>
      <c r="CS175" s="98" t="str">
        <f t="shared" si="125"/>
        <v>---</v>
      </c>
    </row>
    <row r="176" spans="1:97" x14ac:dyDescent="0.25">
      <c r="A176" s="15" t="s">
        <v>2502</v>
      </c>
      <c r="B176" s="8" t="s">
        <v>344</v>
      </c>
      <c r="C176" s="8">
        <v>395.31</v>
      </c>
      <c r="D176" s="27">
        <v>8.27</v>
      </c>
      <c r="E176" s="16">
        <v>8.3968700472721807</v>
      </c>
      <c r="F176" s="16">
        <v>8.1797786390000002</v>
      </c>
      <c r="G176" s="16">
        <v>8.0095730980000006</v>
      </c>
      <c r="H176" s="16">
        <v>7.3570000000000002</v>
      </c>
      <c r="I176" s="16">
        <v>6.9741</v>
      </c>
      <c r="J176" s="16">
        <v>7.69</v>
      </c>
      <c r="K176" s="16">
        <v>7.25</v>
      </c>
      <c r="L176" s="16"/>
      <c r="M176" s="39">
        <v>7.6793800000000001</v>
      </c>
      <c r="N176" s="16">
        <f t="shared" si="90"/>
        <v>7.7563001982524646</v>
      </c>
      <c r="O176" s="16">
        <f t="shared" si="126"/>
        <v>7.9221173088710666</v>
      </c>
      <c r="P176" s="16">
        <f t="shared" si="91"/>
        <v>7.69</v>
      </c>
      <c r="Q176" s="114" t="s">
        <v>2891</v>
      </c>
      <c r="R176" s="114"/>
      <c r="S176" s="18">
        <v>163.56</v>
      </c>
      <c r="T176" s="16">
        <v>99.51</v>
      </c>
      <c r="U176" s="16">
        <v>175.3</v>
      </c>
      <c r="V176" s="16">
        <v>104.11</v>
      </c>
      <c r="W176" s="16">
        <v>96</v>
      </c>
      <c r="X176" s="16">
        <v>127</v>
      </c>
      <c r="Y176" s="16">
        <v>136</v>
      </c>
      <c r="Z176" s="16"/>
      <c r="AA176" s="39">
        <v>118.90900000000001</v>
      </c>
      <c r="AB176" s="16">
        <f t="shared" si="92"/>
        <v>127.548625</v>
      </c>
      <c r="AC176" s="114">
        <f t="shared" si="93"/>
        <v>124.7256705532667</v>
      </c>
      <c r="AD176" s="16">
        <f t="shared" si="94"/>
        <v>122.9545</v>
      </c>
      <c r="AE176" s="16" t="s">
        <v>2891</v>
      </c>
      <c r="AF176" s="40"/>
      <c r="AG176" s="19">
        <f t="shared" si="95"/>
        <v>99.51</v>
      </c>
      <c r="AH176" s="18">
        <v>6.5300000000000004E-7</v>
      </c>
      <c r="AI176" s="34">
        <v>6.7051166718491002E-9</v>
      </c>
      <c r="AJ176" s="16">
        <v>9.3325430079699009E-7</v>
      </c>
      <c r="AK176" s="16">
        <v>1.5848931924611122E-7</v>
      </c>
      <c r="AL176" s="16">
        <v>1.2022644346174125E-6</v>
      </c>
      <c r="AM176" s="16">
        <v>9.5499258602143498E-7</v>
      </c>
      <c r="AN176" s="94"/>
      <c r="AO176" s="34">
        <v>9.873939999999999E-7</v>
      </c>
      <c r="AP176" s="94">
        <f t="shared" si="96"/>
        <v>6.9944282247911396E-7</v>
      </c>
      <c r="AQ176" s="114">
        <f t="shared" si="97"/>
        <v>3.5666342196408897E-7</v>
      </c>
      <c r="AR176" s="94">
        <f t="shared" si="98"/>
        <v>9.3325430079699009E-7</v>
      </c>
      <c r="AS176" s="114" t="s">
        <v>2891</v>
      </c>
      <c r="AT176" s="156"/>
      <c r="AU176" s="18">
        <v>2.6630000000000002E-4</v>
      </c>
      <c r="AV176" s="16">
        <v>3.6674E-4</v>
      </c>
      <c r="AW176" s="16">
        <v>1.0768366629857901E-4</v>
      </c>
      <c r="AX176" s="16">
        <v>1.16E-3</v>
      </c>
      <c r="AY176" s="16">
        <v>3.9800000000000002E-4</v>
      </c>
      <c r="AZ176" s="16">
        <v>2.2399999999999998E-3</v>
      </c>
      <c r="BA176" s="16">
        <v>2.2300000000000002E-3</v>
      </c>
      <c r="BB176" s="68">
        <v>-8.94</v>
      </c>
      <c r="BC176" s="16">
        <f t="shared" si="99"/>
        <v>4.5387660811393272E-4</v>
      </c>
      <c r="BD176" s="67">
        <v>-8.6300000000000008</v>
      </c>
      <c r="BE176" s="16">
        <f t="shared" si="127"/>
        <v>9.2669709298411583E-4</v>
      </c>
      <c r="BF176" s="16">
        <v>6.7100000000000005E-4</v>
      </c>
      <c r="BG176" s="16">
        <v>1.0200000000000001E-3</v>
      </c>
      <c r="BH176" s="16">
        <v>5.71E-4</v>
      </c>
      <c r="BI176" s="68">
        <v>4.5400000000000003E-8</v>
      </c>
      <c r="BJ176" s="94">
        <f t="shared" si="128"/>
        <v>1.7947074E-2</v>
      </c>
      <c r="BK176" s="68">
        <v>1.7102199999999999E-9</v>
      </c>
      <c r="BL176" s="16">
        <f t="shared" si="129"/>
        <v>6.7606706819999993E-4</v>
      </c>
      <c r="BM176" s="16">
        <f t="shared" si="130"/>
        <v>2.0738884596854736E-3</v>
      </c>
      <c r="BN176" s="114">
        <f t="shared" si="131"/>
        <v>8.0545673732253351E-4</v>
      </c>
      <c r="BO176" s="16">
        <f t="shared" si="132"/>
        <v>6.7353353409999994E-4</v>
      </c>
      <c r="BP176" s="114" t="s">
        <v>2891</v>
      </c>
      <c r="BQ176" s="98"/>
      <c r="BR176" s="18">
        <f t="shared" si="100"/>
        <v>-6.1850868187249262</v>
      </c>
      <c r="BS176" s="114">
        <f t="shared" si="101"/>
        <v>-8.1735936608400603</v>
      </c>
      <c r="BT176" s="114">
        <f t="shared" si="102"/>
        <v>-6.03</v>
      </c>
      <c r="BU176" s="114">
        <f t="shared" si="103"/>
        <v>-6.8000000000000007</v>
      </c>
      <c r="BV176" s="114">
        <f t="shared" si="104"/>
        <v>-5.92</v>
      </c>
      <c r="BW176" s="114">
        <f t="shared" si="105"/>
        <v>-6.0200000000000005</v>
      </c>
      <c r="BX176" s="114" t="str">
        <f t="shared" si="106"/>
        <v>N/A</v>
      </c>
      <c r="BY176" s="114">
        <f t="shared" si="107"/>
        <v>-6.0055095161430305</v>
      </c>
      <c r="BZ176" s="114">
        <f t="shared" si="108"/>
        <v>-6.447741427958289</v>
      </c>
      <c r="CA176" s="114">
        <f t="shared" si="109"/>
        <v>-6.03</v>
      </c>
      <c r="CB176" s="98" t="str">
        <f t="shared" si="110"/>
        <v>---</v>
      </c>
      <c r="CC176" s="18">
        <f t="shared" si="111"/>
        <v>-3.5746288335610585</v>
      </c>
      <c r="CD176" s="114">
        <f t="shared" si="112"/>
        <v>-3.4356417193497886</v>
      </c>
      <c r="CE176" s="114">
        <f t="shared" si="113"/>
        <v>-3.9678501664732195</v>
      </c>
      <c r="CF176" s="114">
        <f t="shared" si="114"/>
        <v>-2.9355420107730814</v>
      </c>
      <c r="CG176" s="114">
        <f t="shared" si="115"/>
        <v>-3.4001169279263119</v>
      </c>
      <c r="CH176" s="114">
        <f t="shared" si="116"/>
        <v>-2.6497519816658373</v>
      </c>
      <c r="CI176" s="114">
        <f t="shared" si="117"/>
        <v>-2.6516951369518393</v>
      </c>
      <c r="CJ176" s="114">
        <f t="shared" si="118"/>
        <v>-3.3430621993431218</v>
      </c>
      <c r="CK176" s="114">
        <f t="shared" si="119"/>
        <v>-3.033062199343123</v>
      </c>
      <c r="CL176" s="114">
        <f t="shared" si="120"/>
        <v>-3.1732774798310079</v>
      </c>
      <c r="CM176" s="114">
        <f t="shared" si="121"/>
        <v>-2.9913998282380825</v>
      </c>
      <c r="CN176" s="114">
        <f t="shared" si="122"/>
        <v>-3.2433638917541519</v>
      </c>
      <c r="CO176" s="114">
        <f t="shared" si="123"/>
        <v>-1.7460063464860178</v>
      </c>
      <c r="CP176" s="114">
        <f t="shared" si="124"/>
        <v>-3.1700102184010324</v>
      </c>
      <c r="CQ176" s="114">
        <f t="shared" si="133"/>
        <v>-3.0939577814355483</v>
      </c>
      <c r="CR176" s="114">
        <f t="shared" si="134"/>
        <v>-3.1716438491160202</v>
      </c>
      <c r="CS176" s="98" t="str">
        <f t="shared" si="125"/>
        <v>---</v>
      </c>
    </row>
    <row r="177" spans="1:97" x14ac:dyDescent="0.25">
      <c r="A177" s="15" t="s">
        <v>2503</v>
      </c>
      <c r="B177" s="8" t="s">
        <v>346</v>
      </c>
      <c r="C177" s="8">
        <v>395.31</v>
      </c>
      <c r="D177" s="27">
        <v>8.27</v>
      </c>
      <c r="E177" s="16">
        <v>8.4840973014348595</v>
      </c>
      <c r="F177" s="16">
        <v>8.1797786390000002</v>
      </c>
      <c r="G177" s="16">
        <v>8.0095730980000006</v>
      </c>
      <c r="H177" s="16">
        <v>7.3570000000000002</v>
      </c>
      <c r="I177" s="16">
        <v>6.9359000000000002</v>
      </c>
      <c r="J177" s="16">
        <v>7.69</v>
      </c>
      <c r="K177" s="16">
        <v>7.34</v>
      </c>
      <c r="L177" s="16"/>
      <c r="M177" s="39">
        <v>7.8893800000000001</v>
      </c>
      <c r="N177" s="16">
        <f t="shared" si="90"/>
        <v>7.795081004270541</v>
      </c>
      <c r="O177" s="16">
        <f t="shared" si="126"/>
        <v>7.9658235302108631</v>
      </c>
      <c r="P177" s="16">
        <f t="shared" si="91"/>
        <v>7.8893800000000001</v>
      </c>
      <c r="Q177" s="114" t="s">
        <v>2891</v>
      </c>
      <c r="R177" s="114"/>
      <c r="S177" s="18">
        <v>163.56</v>
      </c>
      <c r="T177" s="16">
        <v>112.77</v>
      </c>
      <c r="U177" s="16">
        <v>175.3</v>
      </c>
      <c r="V177" s="16">
        <v>139.46</v>
      </c>
      <c r="W177" s="16">
        <v>96</v>
      </c>
      <c r="X177" s="16">
        <v>203</v>
      </c>
      <c r="Y177" s="16">
        <v>149</v>
      </c>
      <c r="Z177" s="16"/>
      <c r="AA177" s="39">
        <v>101.44</v>
      </c>
      <c r="AB177" s="16">
        <f t="shared" si="92"/>
        <v>142.56625000000003</v>
      </c>
      <c r="AC177" s="114">
        <f t="shared" si="93"/>
        <v>138.16820957116624</v>
      </c>
      <c r="AD177" s="16">
        <f t="shared" si="94"/>
        <v>144.23000000000002</v>
      </c>
      <c r="AE177" s="16" t="s">
        <v>2891</v>
      </c>
      <c r="AF177" s="40"/>
      <c r="AG177" s="19">
        <f t="shared" si="95"/>
        <v>112.77</v>
      </c>
      <c r="AH177" s="18">
        <v>4.7300000000000001E-7</v>
      </c>
      <c r="AI177" s="34">
        <v>2.69590197284838E-9</v>
      </c>
      <c r="AJ177" s="16">
        <v>1.4791083881682056E-6</v>
      </c>
      <c r="AK177" s="16">
        <v>1.5848931924611122E-7</v>
      </c>
      <c r="AL177" s="16">
        <v>1.7378008287493753E-6</v>
      </c>
      <c r="AM177" s="16">
        <v>9.5499258602143498E-7</v>
      </c>
      <c r="AN177" s="94"/>
      <c r="AO177" s="34">
        <v>7.1790700000000002E-7</v>
      </c>
      <c r="AP177" s="94">
        <f t="shared" si="96"/>
        <v>7.8914200345113938E-7</v>
      </c>
      <c r="AQ177" s="114">
        <f t="shared" si="97"/>
        <v>3.2164455486356604E-7</v>
      </c>
      <c r="AR177" s="94">
        <f t="shared" si="98"/>
        <v>7.1790700000000002E-7</v>
      </c>
      <c r="AS177" s="114" t="s">
        <v>2891</v>
      </c>
      <c r="AT177" s="156"/>
      <c r="AU177" s="33">
        <v>2.0110000000000001E-4</v>
      </c>
      <c r="AV177" s="16">
        <v>3.6674E-4</v>
      </c>
      <c r="AW177" s="16">
        <v>4.3399612559613699E-5</v>
      </c>
      <c r="AX177" s="16">
        <v>8.2399999999999997E-4</v>
      </c>
      <c r="AY177" s="16">
        <v>3.9800000000000002E-4</v>
      </c>
      <c r="AZ177" s="16">
        <v>1.1800000000000001E-3</v>
      </c>
      <c r="BA177" s="16">
        <v>7.0899999999999999E-4</v>
      </c>
      <c r="BB177" s="68">
        <v>-8.94</v>
      </c>
      <c r="BC177" s="16">
        <f t="shared" si="99"/>
        <v>4.5387660811393272E-4</v>
      </c>
      <c r="BD177" s="67">
        <v>-8.61</v>
      </c>
      <c r="BE177" s="16">
        <f t="shared" si="127"/>
        <v>9.7037098145944987E-4</v>
      </c>
      <c r="BF177" s="16">
        <v>6.4099999999999997E-4</v>
      </c>
      <c r="BG177" s="16">
        <v>1.9400000000000001E-3</v>
      </c>
      <c r="BH177" s="16">
        <v>4.5399999999999998E-4</v>
      </c>
      <c r="BI177" s="68"/>
      <c r="BJ177" s="94" t="str">
        <f t="shared" si="128"/>
        <v/>
      </c>
      <c r="BK177" s="68">
        <v>2.39873E-9</v>
      </c>
      <c r="BL177" s="16">
        <f t="shared" si="129"/>
        <v>9.4824195629999997E-4</v>
      </c>
      <c r="BM177" s="16">
        <f t="shared" si="130"/>
        <v>7.0228685834099983E-4</v>
      </c>
      <c r="BN177" s="114">
        <f t="shared" si="131"/>
        <v>5.2074303518723968E-4</v>
      </c>
      <c r="BO177" s="16">
        <f t="shared" si="132"/>
        <v>6.4099999999999997E-4</v>
      </c>
      <c r="BP177" s="114" t="s">
        <v>2891</v>
      </c>
      <c r="BQ177" s="98"/>
      <c r="BR177" s="18">
        <f t="shared" si="100"/>
        <v>-6.3251388592621884</v>
      </c>
      <c r="BS177" s="114">
        <f t="shared" si="101"/>
        <v>-8.5692959034664735</v>
      </c>
      <c r="BT177" s="114">
        <f t="shared" si="102"/>
        <v>-5.830000000000001</v>
      </c>
      <c r="BU177" s="114">
        <f t="shared" si="103"/>
        <v>-6.8000000000000007</v>
      </c>
      <c r="BV177" s="114">
        <f t="shared" si="104"/>
        <v>-5.76</v>
      </c>
      <c r="BW177" s="114">
        <f t="shared" si="105"/>
        <v>-6.0200000000000005</v>
      </c>
      <c r="BX177" s="114" t="str">
        <f t="shared" si="106"/>
        <v>N/A</v>
      </c>
      <c r="BY177" s="114">
        <f t="shared" si="107"/>
        <v>-6.1439318120289954</v>
      </c>
      <c r="BZ177" s="114">
        <f t="shared" si="108"/>
        <v>-6.4926237963939517</v>
      </c>
      <c r="CA177" s="114">
        <f t="shared" si="109"/>
        <v>-6.1439318120289954</v>
      </c>
      <c r="CB177" s="98" t="str">
        <f t="shared" si="110"/>
        <v>---</v>
      </c>
      <c r="CC177" s="18">
        <f t="shared" si="111"/>
        <v>-3.696587929403258</v>
      </c>
      <c r="CD177" s="114">
        <f t="shared" si="112"/>
        <v>-3.4356417193497886</v>
      </c>
      <c r="CE177" s="114">
        <f t="shared" si="113"/>
        <v>-4.3625141475375564</v>
      </c>
      <c r="CF177" s="114">
        <f t="shared" si="114"/>
        <v>-3.0840727883028842</v>
      </c>
      <c r="CG177" s="114">
        <f t="shared" si="115"/>
        <v>-3.4001169279263119</v>
      </c>
      <c r="CH177" s="114">
        <f t="shared" si="116"/>
        <v>-2.9281179926938745</v>
      </c>
      <c r="CI177" s="114">
        <f t="shared" si="117"/>
        <v>-3.1493537648169334</v>
      </c>
      <c r="CJ177" s="114">
        <f t="shared" si="118"/>
        <v>-3.3430621993431218</v>
      </c>
      <c r="CK177" s="114">
        <f t="shared" si="119"/>
        <v>-3.0130621993431217</v>
      </c>
      <c r="CL177" s="114">
        <f t="shared" si="120"/>
        <v>-3.1931419704811828</v>
      </c>
      <c r="CM177" s="114">
        <f t="shared" si="121"/>
        <v>-2.712198270069774</v>
      </c>
      <c r="CN177" s="114">
        <f t="shared" si="122"/>
        <v>-3.3429441471428962</v>
      </c>
      <c r="CO177" s="114" t="str">
        <f t="shared" si="123"/>
        <v>N/A</v>
      </c>
      <c r="CP177" s="114">
        <f t="shared" si="124"/>
        <v>-3.0230808326213126</v>
      </c>
      <c r="CQ177" s="114">
        <f t="shared" si="133"/>
        <v>-3.28337652992554</v>
      </c>
      <c r="CR177" s="114">
        <f t="shared" si="134"/>
        <v>-3.1931419704811828</v>
      </c>
      <c r="CS177" s="98" t="str">
        <f t="shared" si="125"/>
        <v>---</v>
      </c>
    </row>
    <row r="178" spans="1:97" x14ac:dyDescent="0.25">
      <c r="A178" s="15" t="s">
        <v>2504</v>
      </c>
      <c r="B178" s="8" t="s">
        <v>348</v>
      </c>
      <c r="C178" s="8">
        <v>395.31</v>
      </c>
      <c r="D178" s="27">
        <v>8.27</v>
      </c>
      <c r="E178" s="16">
        <v>8.3877346593669699</v>
      </c>
      <c r="F178" s="16">
        <v>8.1797786390000002</v>
      </c>
      <c r="G178" s="16">
        <v>8.0095730980000006</v>
      </c>
      <c r="H178" s="16">
        <v>7.3570000000000002</v>
      </c>
      <c r="I178" s="16">
        <v>6.9579000000000004</v>
      </c>
      <c r="J178" s="16">
        <v>7.69</v>
      </c>
      <c r="K178" s="16">
        <v>7.28</v>
      </c>
      <c r="L178" s="16"/>
      <c r="M178" s="39">
        <v>7.7086600000000001</v>
      </c>
      <c r="N178" s="16">
        <f t="shared" si="90"/>
        <v>7.7600718218185527</v>
      </c>
      <c r="O178" s="16">
        <f t="shared" si="126"/>
        <v>7.921633424787986</v>
      </c>
      <c r="P178" s="16">
        <f t="shared" si="91"/>
        <v>7.7086600000000001</v>
      </c>
      <c r="Q178" s="114" t="s">
        <v>2891</v>
      </c>
      <c r="R178" s="114"/>
      <c r="S178" s="18">
        <v>163.56</v>
      </c>
      <c r="T178" s="16">
        <v>94.01</v>
      </c>
      <c r="U178" s="16">
        <v>175.3</v>
      </c>
      <c r="V178" s="16">
        <v>112.94</v>
      </c>
      <c r="W178" s="16">
        <v>96</v>
      </c>
      <c r="X178" s="16">
        <v>175</v>
      </c>
      <c r="Y178" s="16">
        <v>142</v>
      </c>
      <c r="Z178" s="16"/>
      <c r="AA178" s="39">
        <v>114.511</v>
      </c>
      <c r="AB178" s="16">
        <f t="shared" si="92"/>
        <v>134.16512499999999</v>
      </c>
      <c r="AC178" s="114">
        <f t="shared" si="93"/>
        <v>130.31389054857385</v>
      </c>
      <c r="AD178" s="16">
        <f t="shared" si="94"/>
        <v>128.25549999999998</v>
      </c>
      <c r="AE178" s="16" t="s">
        <v>2891</v>
      </c>
      <c r="AF178" s="40"/>
      <c r="AG178" s="19">
        <f t="shared" si="95"/>
        <v>94.01</v>
      </c>
      <c r="AH178" s="18">
        <v>7.4499999999999996E-7</v>
      </c>
      <c r="AI178" s="34">
        <v>4.9620977264921496E-9</v>
      </c>
      <c r="AJ178" s="16">
        <v>1.7378008287493753E-6</v>
      </c>
      <c r="AK178" s="16">
        <v>1.5848931924611122E-7</v>
      </c>
      <c r="AL178" s="16">
        <v>3.388441561392022E-6</v>
      </c>
      <c r="AM178" s="16">
        <v>9.5499258602143498E-7</v>
      </c>
      <c r="AN178" s="94"/>
      <c r="AO178" s="34">
        <v>1.05238E-6</v>
      </c>
      <c r="AP178" s="94">
        <f t="shared" si="96"/>
        <v>1.1488666275907766E-6</v>
      </c>
      <c r="AQ178" s="114">
        <f t="shared" si="97"/>
        <v>4.4521582833127678E-7</v>
      </c>
      <c r="AR178" s="94">
        <f t="shared" si="98"/>
        <v>9.5499258602143498E-7</v>
      </c>
      <c r="AS178" s="114" t="s">
        <v>2891</v>
      </c>
      <c r="AT178" s="156"/>
      <c r="AU178" s="33">
        <v>2.9920000000000001E-4</v>
      </c>
      <c r="AV178" s="16">
        <v>3.6674E-4</v>
      </c>
      <c r="AW178" s="16">
        <v>9.9989170154960496E-5</v>
      </c>
      <c r="AX178" s="16">
        <v>1.09E-3</v>
      </c>
      <c r="AY178" s="16">
        <v>3.9800000000000002E-4</v>
      </c>
      <c r="AZ178" s="16">
        <v>1.6000000000000001E-3</v>
      </c>
      <c r="BA178" s="16">
        <v>2.0600000000000002E-3</v>
      </c>
      <c r="BB178" s="68">
        <v>-8.94</v>
      </c>
      <c r="BC178" s="16">
        <f t="shared" si="99"/>
        <v>4.5387660811393272E-4</v>
      </c>
      <c r="BD178" s="67">
        <v>-8.6300000000000008</v>
      </c>
      <c r="BE178" s="16">
        <f t="shared" si="127"/>
        <v>9.2669709298411583E-4</v>
      </c>
      <c r="BF178" s="16">
        <v>6.5600000000000001E-4</v>
      </c>
      <c r="BG178" s="16">
        <v>2.0300000000000001E-3</v>
      </c>
      <c r="BH178" s="16">
        <v>5.71E-4</v>
      </c>
      <c r="BI178" s="68">
        <v>3.5999999999999998E-8</v>
      </c>
      <c r="BJ178" s="94">
        <f t="shared" si="128"/>
        <v>1.423116E-2</v>
      </c>
      <c r="BK178" s="68">
        <v>4.6841700000000004E-9</v>
      </c>
      <c r="BL178" s="16">
        <f t="shared" si="129"/>
        <v>1.8516992427000001E-3</v>
      </c>
      <c r="BM178" s="16">
        <f t="shared" si="130"/>
        <v>1.9024544367109294E-3</v>
      </c>
      <c r="BN178" s="114">
        <f t="shared" si="131"/>
        <v>8.6543636278050347E-4</v>
      </c>
      <c r="BO178" s="16">
        <f t="shared" si="132"/>
        <v>7.9134854649205786E-4</v>
      </c>
      <c r="BP178" s="114" t="s">
        <v>2891</v>
      </c>
      <c r="BQ178" s="98"/>
      <c r="BR178" s="18">
        <f t="shared" si="100"/>
        <v>-6.1278437272517072</v>
      </c>
      <c r="BS178" s="114">
        <f t="shared" si="101"/>
        <v>-8.3043346867267811</v>
      </c>
      <c r="BT178" s="114">
        <f t="shared" si="102"/>
        <v>-5.76</v>
      </c>
      <c r="BU178" s="114">
        <f t="shared" si="103"/>
        <v>-6.8000000000000007</v>
      </c>
      <c r="BV178" s="114">
        <f t="shared" si="104"/>
        <v>-5.4700000000000006</v>
      </c>
      <c r="BW178" s="114">
        <f t="shared" si="105"/>
        <v>-6.0200000000000005</v>
      </c>
      <c r="BX178" s="114" t="str">
        <f t="shared" si="106"/>
        <v>N/A</v>
      </c>
      <c r="BY178" s="114">
        <f t="shared" si="107"/>
        <v>-5.9778274140756666</v>
      </c>
      <c r="BZ178" s="114">
        <f t="shared" si="108"/>
        <v>-6.3514294040077379</v>
      </c>
      <c r="CA178" s="114">
        <f t="shared" si="109"/>
        <v>-6.0200000000000005</v>
      </c>
      <c r="CB178" s="98" t="str">
        <f t="shared" si="110"/>
        <v>---</v>
      </c>
      <c r="CC178" s="18">
        <f t="shared" si="111"/>
        <v>-3.5240384108075764</v>
      </c>
      <c r="CD178" s="114">
        <f t="shared" si="112"/>
        <v>-3.4356417193497886</v>
      </c>
      <c r="CE178" s="114">
        <f t="shared" si="113"/>
        <v>-4.0000470359664124</v>
      </c>
      <c r="CF178" s="114">
        <f t="shared" si="114"/>
        <v>-2.9625735020593762</v>
      </c>
      <c r="CG178" s="114">
        <f t="shared" si="115"/>
        <v>-3.4001169279263119</v>
      </c>
      <c r="CH178" s="114">
        <f t="shared" si="116"/>
        <v>-2.795880017344075</v>
      </c>
      <c r="CI178" s="114">
        <f t="shared" si="117"/>
        <v>-2.6861327796308467</v>
      </c>
      <c r="CJ178" s="114">
        <f t="shared" si="118"/>
        <v>-3.3430621993431218</v>
      </c>
      <c r="CK178" s="114">
        <f t="shared" si="119"/>
        <v>-3.033062199343123</v>
      </c>
      <c r="CL178" s="114">
        <f t="shared" si="120"/>
        <v>-3.1830961606243395</v>
      </c>
      <c r="CM178" s="114">
        <f t="shared" si="121"/>
        <v>-2.692503962086787</v>
      </c>
      <c r="CN178" s="114">
        <f t="shared" si="122"/>
        <v>-3.2433638917541519</v>
      </c>
      <c r="CO178" s="114">
        <f t="shared" si="123"/>
        <v>-1.8467596985758346</v>
      </c>
      <c r="CP178" s="114">
        <f t="shared" si="124"/>
        <v>-2.7324295510465171</v>
      </c>
      <c r="CQ178" s="114">
        <f t="shared" si="133"/>
        <v>-3.0627648611327332</v>
      </c>
      <c r="CR178" s="114">
        <f t="shared" si="134"/>
        <v>-3.1080791799837311</v>
      </c>
      <c r="CS178" s="98" t="str">
        <f t="shared" si="125"/>
        <v>---</v>
      </c>
    </row>
    <row r="179" spans="1:97" x14ac:dyDescent="0.25">
      <c r="A179" s="15" t="s">
        <v>2505</v>
      </c>
      <c r="B179" s="8" t="s">
        <v>350</v>
      </c>
      <c r="C179" s="8">
        <v>395.31</v>
      </c>
      <c r="D179" s="27">
        <v>8.27</v>
      </c>
      <c r="E179" s="16">
        <v>8.3919095635553393</v>
      </c>
      <c r="F179" s="16">
        <v>8.1797786390000002</v>
      </c>
      <c r="G179" s="16">
        <v>8.0095730980000006</v>
      </c>
      <c r="H179" s="16">
        <v>7.3570000000000002</v>
      </c>
      <c r="I179" s="16">
        <v>6.9066000000000001</v>
      </c>
      <c r="J179" s="16">
        <v>7.69</v>
      </c>
      <c r="K179" s="16">
        <v>7.26</v>
      </c>
      <c r="L179" s="16"/>
      <c r="M179" s="39">
        <v>7.5635899999999996</v>
      </c>
      <c r="N179" s="16">
        <f t="shared" si="90"/>
        <v>7.7364945889505918</v>
      </c>
      <c r="O179" s="16">
        <f t="shared" si="126"/>
        <v>7.9142738676772852</v>
      </c>
      <c r="P179" s="16">
        <f t="shared" si="91"/>
        <v>7.69</v>
      </c>
      <c r="Q179" s="114" t="s">
        <v>2891</v>
      </c>
      <c r="R179" s="114"/>
      <c r="S179" s="18">
        <v>163.56</v>
      </c>
      <c r="T179" s="16">
        <v>91.06</v>
      </c>
      <c r="U179" s="16">
        <v>175.3</v>
      </c>
      <c r="V179" s="16">
        <v>99.44</v>
      </c>
      <c r="W179" s="16">
        <v>96</v>
      </c>
      <c r="X179" s="16">
        <v>136</v>
      </c>
      <c r="Y179" s="16">
        <v>136</v>
      </c>
      <c r="Z179" s="16"/>
      <c r="AA179" s="39">
        <v>91.665700000000001</v>
      </c>
      <c r="AB179" s="16">
        <f t="shared" si="92"/>
        <v>123.6282125</v>
      </c>
      <c r="AC179" s="114">
        <f t="shared" si="93"/>
        <v>119.7396435792034</v>
      </c>
      <c r="AD179" s="16">
        <f t="shared" si="94"/>
        <v>117.72</v>
      </c>
      <c r="AE179" s="16" t="s">
        <v>2891</v>
      </c>
      <c r="AF179" s="40"/>
      <c r="AG179" s="19">
        <f t="shared" si="95"/>
        <v>91.06</v>
      </c>
      <c r="AH179" s="18">
        <v>7.9899999999999999E-7</v>
      </c>
      <c r="AI179" s="34">
        <v>9.2785823427963503E-9</v>
      </c>
      <c r="AJ179" s="16">
        <v>1.7378008287493753E-6</v>
      </c>
      <c r="AK179" s="16">
        <v>1.5848931924611122E-7</v>
      </c>
      <c r="AL179" s="16">
        <v>1.3182567385564063E-6</v>
      </c>
      <c r="AM179" s="16">
        <v>9.5499258602143498E-7</v>
      </c>
      <c r="AN179" s="94"/>
      <c r="AO179" s="34">
        <v>1.0146E-6</v>
      </c>
      <c r="AP179" s="94">
        <f t="shared" si="96"/>
        <v>8.560597221308748E-7</v>
      </c>
      <c r="AQ179" s="114">
        <f t="shared" si="97"/>
        <v>4.2746771860254539E-7</v>
      </c>
      <c r="AR179" s="94">
        <f t="shared" si="98"/>
        <v>9.5499258602143498E-7</v>
      </c>
      <c r="AS179" s="114" t="s">
        <v>2891</v>
      </c>
      <c r="AT179" s="156"/>
      <c r="AU179" s="18">
        <v>3.1849999999999999E-4</v>
      </c>
      <c r="AV179" s="16">
        <v>3.6674E-4</v>
      </c>
      <c r="AW179" s="16">
        <v>1.2064700724638401E-4</v>
      </c>
      <c r="AX179" s="16">
        <v>9.2199999999999997E-4</v>
      </c>
      <c r="AY179" s="16">
        <v>3.9800000000000002E-4</v>
      </c>
      <c r="AZ179" s="16">
        <v>1.31E-3</v>
      </c>
      <c r="BA179" s="16">
        <v>1.2199999999999999E-3</v>
      </c>
      <c r="BB179" s="68">
        <v>-8.94</v>
      </c>
      <c r="BC179" s="16">
        <f t="shared" si="99"/>
        <v>4.5387660811393272E-4</v>
      </c>
      <c r="BD179" s="67">
        <v>-8.34</v>
      </c>
      <c r="BE179" s="16">
        <f t="shared" si="127"/>
        <v>1.8069153223665589E-3</v>
      </c>
      <c r="BF179" s="16">
        <v>6.7100000000000005E-4</v>
      </c>
      <c r="BG179" s="16">
        <v>9.9299999999999996E-4</v>
      </c>
      <c r="BH179" s="16">
        <v>5.71E-4</v>
      </c>
      <c r="BI179" s="68">
        <v>2.81E-8</v>
      </c>
      <c r="BJ179" s="94">
        <f t="shared" si="128"/>
        <v>1.1108211E-2</v>
      </c>
      <c r="BK179" s="68">
        <v>2.38226E-9</v>
      </c>
      <c r="BL179" s="16">
        <f t="shared" si="129"/>
        <v>9.4173120059999995E-4</v>
      </c>
      <c r="BM179" s="16">
        <f t="shared" si="130"/>
        <v>1.5144015098804912E-3</v>
      </c>
      <c r="BN179" s="114">
        <f t="shared" si="131"/>
        <v>7.7255147291639811E-4</v>
      </c>
      <c r="BO179" s="16">
        <f t="shared" si="132"/>
        <v>7.9650000000000001E-4</v>
      </c>
      <c r="BP179" s="114" t="s">
        <v>2891</v>
      </c>
      <c r="BQ179" s="98"/>
      <c r="BR179" s="18">
        <f t="shared" si="100"/>
        <v>-6.0974532206860088</v>
      </c>
      <c r="BS179" s="114">
        <f t="shared" si="101"/>
        <v>-8.0325183737523371</v>
      </c>
      <c r="BT179" s="114">
        <f t="shared" si="102"/>
        <v>-5.76</v>
      </c>
      <c r="BU179" s="114">
        <f t="shared" si="103"/>
        <v>-6.8000000000000007</v>
      </c>
      <c r="BV179" s="114">
        <f t="shared" si="104"/>
        <v>-5.88</v>
      </c>
      <c r="BW179" s="114">
        <f t="shared" si="105"/>
        <v>-6.0200000000000005</v>
      </c>
      <c r="BX179" s="114" t="str">
        <f t="shared" si="106"/>
        <v>N/A</v>
      </c>
      <c r="BY179" s="114">
        <f t="shared" si="107"/>
        <v>-5.9937051420186149</v>
      </c>
      <c r="BZ179" s="114">
        <f t="shared" si="108"/>
        <v>-6.3690966766367083</v>
      </c>
      <c r="CA179" s="114">
        <f t="shared" si="109"/>
        <v>-6.0200000000000005</v>
      </c>
      <c r="CB179" s="98" t="str">
        <f t="shared" si="110"/>
        <v>---</v>
      </c>
      <c r="CC179" s="18">
        <f t="shared" si="111"/>
        <v>-3.4968905633286309</v>
      </c>
      <c r="CD179" s="114">
        <f t="shared" si="112"/>
        <v>-3.4356417193497886</v>
      </c>
      <c r="CE179" s="114">
        <f t="shared" si="113"/>
        <v>-3.9184834466727381</v>
      </c>
      <c r="CF179" s="114">
        <f t="shared" si="114"/>
        <v>-3.0352690789463708</v>
      </c>
      <c r="CG179" s="114">
        <f t="shared" si="115"/>
        <v>-3.4001169279263119</v>
      </c>
      <c r="CH179" s="114">
        <f t="shared" si="116"/>
        <v>-2.8827287043442356</v>
      </c>
      <c r="CI179" s="114">
        <f t="shared" si="117"/>
        <v>-2.9136401693252516</v>
      </c>
      <c r="CJ179" s="114">
        <f t="shared" si="118"/>
        <v>-3.3430621993431218</v>
      </c>
      <c r="CK179" s="114">
        <f t="shared" si="119"/>
        <v>-2.7430621993431226</v>
      </c>
      <c r="CL179" s="114">
        <f t="shared" si="120"/>
        <v>-3.1732774798310079</v>
      </c>
      <c r="CM179" s="114">
        <f t="shared" si="121"/>
        <v>-3.003050751504619</v>
      </c>
      <c r="CN179" s="114">
        <f t="shared" si="122"/>
        <v>-3.2433638917541519</v>
      </c>
      <c r="CO179" s="114">
        <f t="shared" si="123"/>
        <v>-1.9543558794380418</v>
      </c>
      <c r="CP179" s="114">
        <f t="shared" si="124"/>
        <v>-3.0260730406836802</v>
      </c>
      <c r="CQ179" s="114">
        <f t="shared" si="133"/>
        <v>-3.1120725751279332</v>
      </c>
      <c r="CR179" s="114">
        <f t="shared" si="134"/>
        <v>-3.1042732793886891</v>
      </c>
      <c r="CS179" s="98" t="str">
        <f t="shared" si="125"/>
        <v>---</v>
      </c>
    </row>
    <row r="180" spans="1:97" x14ac:dyDescent="0.25">
      <c r="A180" s="15" t="s">
        <v>2506</v>
      </c>
      <c r="B180" s="8" t="s">
        <v>352</v>
      </c>
      <c r="C180" s="8">
        <v>395.31</v>
      </c>
      <c r="D180" s="27">
        <v>8.27</v>
      </c>
      <c r="E180" s="16">
        <v>8.3802373659993297</v>
      </c>
      <c r="F180" s="16">
        <v>8.1797786390000002</v>
      </c>
      <c r="G180" s="16">
        <v>8.0095730980000006</v>
      </c>
      <c r="H180" s="16">
        <v>7.3570000000000002</v>
      </c>
      <c r="I180" s="16">
        <v>6.8914</v>
      </c>
      <c r="J180" s="16">
        <v>7.69</v>
      </c>
      <c r="K180" s="16">
        <v>7.3</v>
      </c>
      <c r="L180" s="16"/>
      <c r="M180" s="39">
        <v>7.6352099999999998</v>
      </c>
      <c r="N180" s="16">
        <f t="shared" si="90"/>
        <v>7.7459110114443677</v>
      </c>
      <c r="O180" s="16">
        <f t="shared" si="126"/>
        <v>7.9150686867373743</v>
      </c>
      <c r="P180" s="16">
        <f t="shared" si="91"/>
        <v>7.69</v>
      </c>
      <c r="Q180" s="114" t="s">
        <v>2891</v>
      </c>
      <c r="R180" s="114"/>
      <c r="S180" s="18">
        <v>163.56</v>
      </c>
      <c r="T180" s="16">
        <v>93.42</v>
      </c>
      <c r="U180" s="16">
        <v>175.3</v>
      </c>
      <c r="V180" s="16">
        <v>114.81</v>
      </c>
      <c r="W180" s="16">
        <v>96</v>
      </c>
      <c r="X180" s="16">
        <v>183</v>
      </c>
      <c r="Y180" s="16">
        <v>142</v>
      </c>
      <c r="Z180" s="16"/>
      <c r="AA180" s="39">
        <v>97.894900000000007</v>
      </c>
      <c r="AB180" s="16">
        <f t="shared" si="92"/>
        <v>133.24811249999999</v>
      </c>
      <c r="AC180" s="114">
        <f t="shared" si="93"/>
        <v>128.66373857388527</v>
      </c>
      <c r="AD180" s="16">
        <f t="shared" si="94"/>
        <v>128.405</v>
      </c>
      <c r="AE180" s="16" t="s">
        <v>2891</v>
      </c>
      <c r="AF180" s="40"/>
      <c r="AG180" s="19">
        <f t="shared" si="95"/>
        <v>93.42</v>
      </c>
      <c r="AH180" s="18">
        <v>7.5499999999999997E-7</v>
      </c>
      <c r="AI180" s="34">
        <v>6.30234808217307E-9</v>
      </c>
      <c r="AJ180" s="16">
        <v>2.1379620895022301E-6</v>
      </c>
      <c r="AK180" s="16">
        <v>1.5848931924611122E-7</v>
      </c>
      <c r="AL180" s="16">
        <v>2.2908676527677705E-6</v>
      </c>
      <c r="AM180" s="16">
        <v>2.2387211385683329E-6</v>
      </c>
      <c r="AN180" s="94"/>
      <c r="AO180" s="34">
        <v>1.05934E-6</v>
      </c>
      <c r="AP180" s="94">
        <f t="shared" si="96"/>
        <v>1.2352403640238024E-6</v>
      </c>
      <c r="AQ180" s="114">
        <f t="shared" si="97"/>
        <v>5.0824047018589389E-7</v>
      </c>
      <c r="AR180" s="94">
        <f t="shared" si="98"/>
        <v>1.05934E-6</v>
      </c>
      <c r="AS180" s="114" t="s">
        <v>2891</v>
      </c>
      <c r="AT180" s="156"/>
      <c r="AU180" s="33">
        <v>3.0299999999999999E-4</v>
      </c>
      <c r="AV180" s="16">
        <v>3.6674E-4</v>
      </c>
      <c r="AW180" s="16">
        <v>1.03100105005826E-4</v>
      </c>
      <c r="AX180" s="16">
        <v>2.5799999999999998E-3</v>
      </c>
      <c r="AY180" s="16">
        <v>3.9800000000000002E-4</v>
      </c>
      <c r="AZ180" s="16">
        <v>2.1099999999999999E-3</v>
      </c>
      <c r="BA180" s="16">
        <v>2.0600000000000002E-3</v>
      </c>
      <c r="BB180" s="68">
        <v>-8.94</v>
      </c>
      <c r="BC180" s="16">
        <f t="shared" si="99"/>
        <v>4.5387660811393272E-4</v>
      </c>
      <c r="BD180" s="67">
        <v>-8.34</v>
      </c>
      <c r="BE180" s="16">
        <f t="shared" si="127"/>
        <v>1.8069153223665589E-3</v>
      </c>
      <c r="BF180" s="16">
        <v>6.5600000000000001E-4</v>
      </c>
      <c r="BG180" s="16">
        <v>1.8500000000000001E-3</v>
      </c>
      <c r="BH180" s="16">
        <v>5.71E-4</v>
      </c>
      <c r="BI180" s="68">
        <v>4.0900000000000002E-8</v>
      </c>
      <c r="BJ180" s="94">
        <f t="shared" si="128"/>
        <v>1.6168179000000001E-2</v>
      </c>
      <c r="BK180" s="68">
        <v>6.1877600000000001E-9</v>
      </c>
      <c r="BL180" s="16">
        <f t="shared" si="129"/>
        <v>2.4460834056000001E-3</v>
      </c>
      <c r="BM180" s="16">
        <f t="shared" si="130"/>
        <v>2.2766353172204512E-3</v>
      </c>
      <c r="BN180" s="114">
        <f t="shared" si="131"/>
        <v>1.009988851226282E-3</v>
      </c>
      <c r="BO180" s="16">
        <f t="shared" si="132"/>
        <v>1.2314576611832796E-3</v>
      </c>
      <c r="BP180" s="114" t="s">
        <v>2891</v>
      </c>
      <c r="BQ180" s="98"/>
      <c r="BR180" s="18">
        <f t="shared" si="100"/>
        <v>-6.1220530483708115</v>
      </c>
      <c r="BS180" s="114">
        <f t="shared" si="101"/>
        <v>-8.2004976141749779</v>
      </c>
      <c r="BT180" s="114">
        <f t="shared" si="102"/>
        <v>-5.6700000000000008</v>
      </c>
      <c r="BU180" s="114">
        <f t="shared" si="103"/>
        <v>-6.8000000000000007</v>
      </c>
      <c r="BV180" s="114">
        <f t="shared" si="104"/>
        <v>-5.6400000000000006</v>
      </c>
      <c r="BW180" s="114">
        <f t="shared" si="105"/>
        <v>-5.6500000000000012</v>
      </c>
      <c r="BX180" s="114" t="str">
        <f t="shared" si="106"/>
        <v>N/A</v>
      </c>
      <c r="BY180" s="114">
        <f t="shared" si="107"/>
        <v>-5.9749646287261156</v>
      </c>
      <c r="BZ180" s="114">
        <f t="shared" si="108"/>
        <v>-6.2939307558959863</v>
      </c>
      <c r="CA180" s="114">
        <f t="shared" si="109"/>
        <v>-5.9749646287261156</v>
      </c>
      <c r="CB180" s="98" t="str">
        <f t="shared" si="110"/>
        <v>---</v>
      </c>
      <c r="CC180" s="18">
        <f t="shared" si="111"/>
        <v>-3.5185573714976952</v>
      </c>
      <c r="CD180" s="114">
        <f t="shared" si="112"/>
        <v>-3.4356417193497886</v>
      </c>
      <c r="CE180" s="114">
        <f t="shared" si="113"/>
        <v>-3.9867408923941987</v>
      </c>
      <c r="CF180" s="114">
        <f t="shared" si="114"/>
        <v>-2.5883802940367699</v>
      </c>
      <c r="CG180" s="114">
        <f t="shared" si="115"/>
        <v>-3.4001169279263119</v>
      </c>
      <c r="CH180" s="114">
        <f t="shared" si="116"/>
        <v>-2.6757175447023074</v>
      </c>
      <c r="CI180" s="114">
        <f t="shared" si="117"/>
        <v>-2.6861327796308467</v>
      </c>
      <c r="CJ180" s="114">
        <f t="shared" si="118"/>
        <v>-3.3430621993431218</v>
      </c>
      <c r="CK180" s="114">
        <f t="shared" si="119"/>
        <v>-2.7430621993431226</v>
      </c>
      <c r="CL180" s="114">
        <f t="shared" si="120"/>
        <v>-3.1830961606243395</v>
      </c>
      <c r="CM180" s="114">
        <f t="shared" si="121"/>
        <v>-2.7328282715969863</v>
      </c>
      <c r="CN180" s="114">
        <f t="shared" si="122"/>
        <v>-3.2433638917541519</v>
      </c>
      <c r="CO180" s="114">
        <f t="shared" si="123"/>
        <v>-1.7913388913357799</v>
      </c>
      <c r="CP180" s="114">
        <f t="shared" si="124"/>
        <v>-2.6115287386430364</v>
      </c>
      <c r="CQ180" s="114">
        <f t="shared" si="133"/>
        <v>-2.9956834201556042</v>
      </c>
      <c r="CR180" s="114">
        <f t="shared" si="134"/>
        <v>-2.963079179983731</v>
      </c>
      <c r="CS180" s="98" t="str">
        <f t="shared" si="125"/>
        <v>---</v>
      </c>
    </row>
    <row r="181" spans="1:97" x14ac:dyDescent="0.25">
      <c r="A181" s="15" t="s">
        <v>2507</v>
      </c>
      <c r="B181" s="8" t="s">
        <v>354</v>
      </c>
      <c r="C181" s="8">
        <v>395.31</v>
      </c>
      <c r="D181" s="27">
        <v>8.27</v>
      </c>
      <c r="E181" s="16">
        <v>8.3684181508267805</v>
      </c>
      <c r="F181" s="16">
        <v>8.1797786390000002</v>
      </c>
      <c r="G181" s="16">
        <v>8.0095730980000006</v>
      </c>
      <c r="H181" s="16">
        <v>7.3570000000000002</v>
      </c>
      <c r="I181" s="16">
        <v>6.9774000000000003</v>
      </c>
      <c r="J181" s="16">
        <v>7.69</v>
      </c>
      <c r="K181" s="16">
        <v>7.28</v>
      </c>
      <c r="L181" s="16"/>
      <c r="M181" s="39">
        <v>7.7058200000000001</v>
      </c>
      <c r="N181" s="16">
        <f t="shared" si="90"/>
        <v>7.7597766542029758</v>
      </c>
      <c r="O181" s="16">
        <f t="shared" si="126"/>
        <v>7.9161160331520986</v>
      </c>
      <c r="P181" s="16">
        <f t="shared" si="91"/>
        <v>7.7058200000000001</v>
      </c>
      <c r="Q181" s="114" t="s">
        <v>2891</v>
      </c>
      <c r="R181" s="114"/>
      <c r="S181" s="18">
        <v>163.56</v>
      </c>
      <c r="T181" s="16">
        <v>111.9</v>
      </c>
      <c r="U181" s="16">
        <v>175.3</v>
      </c>
      <c r="V181" s="16">
        <v>111.75</v>
      </c>
      <c r="W181" s="16">
        <v>96</v>
      </c>
      <c r="X181" s="16">
        <v>175</v>
      </c>
      <c r="Y181" s="16">
        <v>142</v>
      </c>
      <c r="Z181" s="16"/>
      <c r="AA181" s="39">
        <v>114.495</v>
      </c>
      <c r="AB181" s="16">
        <f t="shared" si="92"/>
        <v>136.25062500000001</v>
      </c>
      <c r="AC181" s="114">
        <f t="shared" si="93"/>
        <v>133.00412119141382</v>
      </c>
      <c r="AD181" s="16">
        <f t="shared" si="94"/>
        <v>128.2475</v>
      </c>
      <c r="AE181" s="16" t="s">
        <v>2891</v>
      </c>
      <c r="AF181" s="40"/>
      <c r="AG181" s="19">
        <f t="shared" si="95"/>
        <v>111.9</v>
      </c>
      <c r="AH181" s="18">
        <v>4.8299999999999997E-7</v>
      </c>
      <c r="AI181" s="34">
        <v>3.91630800571094E-9</v>
      </c>
      <c r="AJ181" s="16">
        <v>1.5488166189124819E-6</v>
      </c>
      <c r="AK181" s="16">
        <v>1.5848931924611122E-7</v>
      </c>
      <c r="AL181" s="16">
        <v>1.3182567385564063E-6</v>
      </c>
      <c r="AM181" s="16">
        <v>9.5499258602143498E-7</v>
      </c>
      <c r="AN181" s="94"/>
      <c r="AO181" s="34">
        <v>1.04514E-6</v>
      </c>
      <c r="AP181" s="94">
        <f t="shared" si="96"/>
        <v>7.8751593867744931E-7</v>
      </c>
      <c r="AQ181" s="114">
        <f t="shared" si="97"/>
        <v>3.4742168324773208E-7</v>
      </c>
      <c r="AR181" s="94">
        <f t="shared" si="98"/>
        <v>9.5499258602143498E-7</v>
      </c>
      <c r="AS181" s="114" t="s">
        <v>2891</v>
      </c>
      <c r="AT181" s="156"/>
      <c r="AU181" s="33">
        <v>2.0479999999999999E-4</v>
      </c>
      <c r="AV181" s="16">
        <v>3.6674E-4</v>
      </c>
      <c r="AW181" s="16">
        <v>8.0810383855263297E-5</v>
      </c>
      <c r="AX181" s="16">
        <v>1.2899999999999999E-3</v>
      </c>
      <c r="AY181" s="16">
        <v>3.9800000000000002E-4</v>
      </c>
      <c r="AZ181" s="16">
        <v>1.1199999999999999E-3</v>
      </c>
      <c r="BA181" s="16">
        <v>3.1399999999999999E-4</v>
      </c>
      <c r="BB181" s="68">
        <v>-8.94</v>
      </c>
      <c r="BC181" s="16">
        <f t="shared" si="99"/>
        <v>4.5387660811393272E-4</v>
      </c>
      <c r="BD181" s="67">
        <v>-8.66</v>
      </c>
      <c r="BE181" s="16">
        <f t="shared" si="127"/>
        <v>8.6484404756349538E-4</v>
      </c>
      <c r="BF181" s="16">
        <v>6.5600000000000001E-4</v>
      </c>
      <c r="BG181" s="16">
        <v>1.98E-3</v>
      </c>
      <c r="BH181" s="16">
        <v>5.71E-4</v>
      </c>
      <c r="BI181" s="68">
        <v>3.5999999999999998E-8</v>
      </c>
      <c r="BJ181" s="94">
        <f t="shared" si="128"/>
        <v>1.423116E-2</v>
      </c>
      <c r="BK181" s="68">
        <v>2.7705999999999999E-9</v>
      </c>
      <c r="BL181" s="16">
        <f t="shared" si="129"/>
        <v>1.095245886E-3</v>
      </c>
      <c r="BM181" s="16">
        <f t="shared" si="130"/>
        <v>1.6876054946809067E-3</v>
      </c>
      <c r="BN181" s="114">
        <f t="shared" si="131"/>
        <v>6.846553996428087E-4</v>
      </c>
      <c r="BO181" s="16">
        <f t="shared" si="132"/>
        <v>6.135E-4</v>
      </c>
      <c r="BP181" s="114" t="s">
        <v>2891</v>
      </c>
      <c r="BQ181" s="98"/>
      <c r="BR181" s="18">
        <f t="shared" si="100"/>
        <v>-6.3160528692484883</v>
      </c>
      <c r="BS181" s="114">
        <f t="shared" si="101"/>
        <v>-8.4071231595858542</v>
      </c>
      <c r="BT181" s="114">
        <f t="shared" si="102"/>
        <v>-5.81</v>
      </c>
      <c r="BU181" s="114">
        <f t="shared" si="103"/>
        <v>-6.8000000000000007</v>
      </c>
      <c r="BV181" s="114">
        <f t="shared" si="104"/>
        <v>-5.88</v>
      </c>
      <c r="BW181" s="114">
        <f t="shared" si="105"/>
        <v>-6.0200000000000005</v>
      </c>
      <c r="BX181" s="114" t="str">
        <f t="shared" si="106"/>
        <v>N/A</v>
      </c>
      <c r="BY181" s="114">
        <f t="shared" si="107"/>
        <v>-5.9808255304572135</v>
      </c>
      <c r="BZ181" s="114">
        <f t="shared" si="108"/>
        <v>-6.4591430798987943</v>
      </c>
      <c r="CA181" s="114">
        <f t="shared" si="109"/>
        <v>-6.0200000000000005</v>
      </c>
      <c r="CB181" s="98" t="str">
        <f t="shared" si="110"/>
        <v>---</v>
      </c>
      <c r="CC181" s="18">
        <f t="shared" si="111"/>
        <v>-3.6886700476962067</v>
      </c>
      <c r="CD181" s="114">
        <f t="shared" si="112"/>
        <v>-3.4356417193497886</v>
      </c>
      <c r="CE181" s="114">
        <f t="shared" si="113"/>
        <v>-4.0925328302985324</v>
      </c>
      <c r="CF181" s="114">
        <f t="shared" si="114"/>
        <v>-2.8894102897007512</v>
      </c>
      <c r="CG181" s="114">
        <f t="shared" si="115"/>
        <v>-3.4001169279263119</v>
      </c>
      <c r="CH181" s="114">
        <f t="shared" si="116"/>
        <v>-2.9507819773298185</v>
      </c>
      <c r="CI181" s="114">
        <f t="shared" si="117"/>
        <v>-3.5030703519267852</v>
      </c>
      <c r="CJ181" s="114">
        <f t="shared" si="118"/>
        <v>-3.3430621993431218</v>
      </c>
      <c r="CK181" s="114">
        <f t="shared" si="119"/>
        <v>-3.0630621993431228</v>
      </c>
      <c r="CL181" s="114">
        <f t="shared" si="120"/>
        <v>-3.1830961606243395</v>
      </c>
      <c r="CM181" s="114">
        <f t="shared" si="121"/>
        <v>-2.7033348097384691</v>
      </c>
      <c r="CN181" s="114">
        <f t="shared" si="122"/>
        <v>-3.2433638917541519</v>
      </c>
      <c r="CO181" s="114">
        <f t="shared" si="123"/>
        <v>-1.8467596985758346</v>
      </c>
      <c r="CP181" s="114">
        <f t="shared" si="124"/>
        <v>-2.9604883694584876</v>
      </c>
      <c r="CQ181" s="114">
        <f t="shared" si="133"/>
        <v>-3.1645279623618374</v>
      </c>
      <c r="CR181" s="114">
        <f t="shared" si="134"/>
        <v>-3.2132300261892457</v>
      </c>
      <c r="CS181" s="98" t="str">
        <f t="shared" si="125"/>
        <v>---</v>
      </c>
    </row>
    <row r="182" spans="1:97" x14ac:dyDescent="0.25">
      <c r="A182" s="15" t="s">
        <v>2508</v>
      </c>
      <c r="B182" s="8" t="s">
        <v>356</v>
      </c>
      <c r="C182" s="8">
        <v>395.31</v>
      </c>
      <c r="D182" s="27">
        <v>8.27</v>
      </c>
      <c r="E182" s="16">
        <v>8.3518728859679392</v>
      </c>
      <c r="F182" s="16">
        <v>8.1797786390000002</v>
      </c>
      <c r="G182" s="16">
        <v>8.0095730980000006</v>
      </c>
      <c r="H182" s="16">
        <v>7.3570000000000002</v>
      </c>
      <c r="I182" s="16">
        <v>6.8918999999999997</v>
      </c>
      <c r="J182" s="16">
        <v>7.69</v>
      </c>
      <c r="K182" s="16">
        <v>7.26</v>
      </c>
      <c r="L182" s="16"/>
      <c r="M182" s="39">
        <v>7.6164100000000001</v>
      </c>
      <c r="N182" s="16">
        <f t="shared" si="90"/>
        <v>7.7362816247742154</v>
      </c>
      <c r="O182" s="16">
        <f t="shared" si="126"/>
        <v>7.9050519523296243</v>
      </c>
      <c r="P182" s="16">
        <f t="shared" si="91"/>
        <v>7.69</v>
      </c>
      <c r="Q182" s="114" t="s">
        <v>2891</v>
      </c>
      <c r="R182" s="114"/>
      <c r="S182" s="18">
        <v>163.56</v>
      </c>
      <c r="T182" s="16">
        <v>113.64</v>
      </c>
      <c r="U182" s="16">
        <v>175.3</v>
      </c>
      <c r="V182" s="16">
        <v>109.68</v>
      </c>
      <c r="W182" s="16">
        <v>96</v>
      </c>
      <c r="X182" s="16">
        <v>139</v>
      </c>
      <c r="Y182" s="16">
        <v>136</v>
      </c>
      <c r="Z182" s="16"/>
      <c r="AA182" s="39">
        <v>96.96</v>
      </c>
      <c r="AB182" s="16">
        <f t="shared" si="92"/>
        <v>128.76750000000001</v>
      </c>
      <c r="AC182" s="114">
        <f t="shared" si="93"/>
        <v>125.83947685776657</v>
      </c>
      <c r="AD182" s="16">
        <f t="shared" si="94"/>
        <v>124.82</v>
      </c>
      <c r="AE182" s="16" t="s">
        <v>2891</v>
      </c>
      <c r="AF182" s="40"/>
      <c r="AG182" s="19">
        <f t="shared" si="95"/>
        <v>113.64</v>
      </c>
      <c r="AH182" s="18">
        <v>4.63E-7</v>
      </c>
      <c r="AI182" s="34">
        <v>5.7486734717589397E-9</v>
      </c>
      <c r="AJ182" s="16">
        <v>1.5848931924611111E-6</v>
      </c>
      <c r="AK182" s="16">
        <v>1.5848931924611122E-7</v>
      </c>
      <c r="AL182" s="16">
        <v>6.9183097091893498E-6</v>
      </c>
      <c r="AM182" s="16">
        <v>1.8197008586099798E-6</v>
      </c>
      <c r="AN182" s="94"/>
      <c r="AO182" s="34">
        <v>1.0362699999999999E-6</v>
      </c>
      <c r="AP182" s="94">
        <f t="shared" si="96"/>
        <v>1.7123445361397588E-6</v>
      </c>
      <c r="AQ182" s="114">
        <f t="shared" si="97"/>
        <v>5.079290821792511E-7</v>
      </c>
      <c r="AR182" s="94">
        <f t="shared" si="98"/>
        <v>1.0362699999999999E-6</v>
      </c>
      <c r="AS182" s="114" t="s">
        <v>2891</v>
      </c>
      <c r="AT182" s="156"/>
      <c r="AU182" s="18">
        <v>1.974E-4</v>
      </c>
      <c r="AV182" s="16">
        <v>3.6674E-4</v>
      </c>
      <c r="AW182" s="16">
        <v>1.02359804602595E-4</v>
      </c>
      <c r="AX182" s="16">
        <v>7.6099999999999996E-4</v>
      </c>
      <c r="AY182" s="16">
        <v>3.9800000000000002E-4</v>
      </c>
      <c r="AZ182" s="16">
        <v>7.1699999999999997E-4</v>
      </c>
      <c r="BA182" s="16">
        <v>7.3800000000000003E-3</v>
      </c>
      <c r="BB182" s="68">
        <v>-8.94</v>
      </c>
      <c r="BC182" s="16">
        <f t="shared" si="99"/>
        <v>4.5387660811393272E-4</v>
      </c>
      <c r="BD182" s="67">
        <v>-8.57</v>
      </c>
      <c r="BE182" s="16">
        <f t="shared" si="127"/>
        <v>1.0639906233403454E-3</v>
      </c>
      <c r="BF182" s="16">
        <v>6.7100000000000005E-4</v>
      </c>
      <c r="BG182" s="16">
        <v>9.9299999999999996E-4</v>
      </c>
      <c r="BH182" s="16">
        <v>5.71E-4</v>
      </c>
      <c r="BI182" s="68">
        <v>4.2499999999999997E-8</v>
      </c>
      <c r="BJ182" s="94">
        <f t="shared" si="128"/>
        <v>1.6800674999999998E-2</v>
      </c>
      <c r="BK182" s="68">
        <v>2.38643E-9</v>
      </c>
      <c r="BL182" s="16">
        <f t="shared" si="129"/>
        <v>9.4337964330000002E-4</v>
      </c>
      <c r="BM182" s="16">
        <f t="shared" si="130"/>
        <v>2.2442444056683477E-3</v>
      </c>
      <c r="BN182" s="114">
        <f t="shared" si="131"/>
        <v>7.8638263836776313E-4</v>
      </c>
      <c r="BO182" s="16">
        <f t="shared" si="132"/>
        <v>6.9399999999999996E-4</v>
      </c>
      <c r="BP182" s="114" t="s">
        <v>2891</v>
      </c>
      <c r="BQ182" s="98"/>
      <c r="BR182" s="18">
        <f t="shared" si="100"/>
        <v>-6.3344190089820467</v>
      </c>
      <c r="BS182" s="114">
        <f t="shared" si="101"/>
        <v>-8.2404323588510913</v>
      </c>
      <c r="BT182" s="114">
        <f t="shared" si="102"/>
        <v>-5.8000000000000007</v>
      </c>
      <c r="BU182" s="114">
        <f t="shared" si="103"/>
        <v>-6.8000000000000007</v>
      </c>
      <c r="BV182" s="114">
        <f t="shared" si="104"/>
        <v>-5.160000000000001</v>
      </c>
      <c r="BW182" s="114">
        <f t="shared" si="105"/>
        <v>-5.7400000000000011</v>
      </c>
      <c r="BX182" s="114" t="str">
        <f t="shared" si="106"/>
        <v>N/A</v>
      </c>
      <c r="BY182" s="114">
        <f t="shared" si="107"/>
        <v>-5.9845270744818935</v>
      </c>
      <c r="BZ182" s="114">
        <f t="shared" si="108"/>
        <v>-6.2941969203307195</v>
      </c>
      <c r="CA182" s="114">
        <f t="shared" si="109"/>
        <v>-5.9845270744818935</v>
      </c>
      <c r="CB182" s="98" t="str">
        <f t="shared" si="110"/>
        <v>---</v>
      </c>
      <c r="CC182" s="18">
        <f t="shared" si="111"/>
        <v>-3.7046528516663821</v>
      </c>
      <c r="CD182" s="114">
        <f t="shared" si="112"/>
        <v>-3.4356417193497886</v>
      </c>
      <c r="CE182" s="114">
        <f t="shared" si="113"/>
        <v>-3.9898705518205668</v>
      </c>
      <c r="CF182" s="114">
        <f t="shared" si="114"/>
        <v>-3.1186153432294272</v>
      </c>
      <c r="CG182" s="114">
        <f t="shared" si="115"/>
        <v>-3.4001169279263119</v>
      </c>
      <c r="CH182" s="114">
        <f t="shared" si="116"/>
        <v>-3.1444808443321999</v>
      </c>
      <c r="CI182" s="114">
        <f t="shared" si="117"/>
        <v>-2.1319436381769585</v>
      </c>
      <c r="CJ182" s="114">
        <f t="shared" si="118"/>
        <v>-3.3430621993431218</v>
      </c>
      <c r="CK182" s="114">
        <f t="shared" si="119"/>
        <v>-2.9730621993431234</v>
      </c>
      <c r="CL182" s="114">
        <f t="shared" si="120"/>
        <v>-3.1732774798310079</v>
      </c>
      <c r="CM182" s="114">
        <f t="shared" si="121"/>
        <v>-3.003050751504619</v>
      </c>
      <c r="CN182" s="114">
        <f t="shared" si="122"/>
        <v>-3.2433638917541519</v>
      </c>
      <c r="CO182" s="114">
        <f t="shared" si="123"/>
        <v>-1.7746732692928102</v>
      </c>
      <c r="CP182" s="114">
        <f t="shared" si="124"/>
        <v>-3.0253134994045681</v>
      </c>
      <c r="CQ182" s="114">
        <f t="shared" si="133"/>
        <v>-3.1043660833553597</v>
      </c>
      <c r="CR182" s="114">
        <f t="shared" si="134"/>
        <v>-3.1588791620816039</v>
      </c>
      <c r="CS182" s="98" t="str">
        <f t="shared" si="125"/>
        <v>---</v>
      </c>
    </row>
    <row r="183" spans="1:97" x14ac:dyDescent="0.25">
      <c r="A183" s="15" t="s">
        <v>2509</v>
      </c>
      <c r="B183" s="8" t="s">
        <v>358</v>
      </c>
      <c r="C183" s="8">
        <v>395.31</v>
      </c>
      <c r="D183" s="27">
        <v>8.27</v>
      </c>
      <c r="E183" s="16">
        <v>8.3404863132560099</v>
      </c>
      <c r="F183" s="16">
        <v>8.1797786390000002</v>
      </c>
      <c r="G183" s="16">
        <v>8.0095730980000006</v>
      </c>
      <c r="H183" s="16">
        <v>7.3570000000000002</v>
      </c>
      <c r="I183" s="16">
        <v>6.8757999999999999</v>
      </c>
      <c r="J183" s="16">
        <v>7.69</v>
      </c>
      <c r="K183" s="16">
        <v>7.32</v>
      </c>
      <c r="L183" s="16"/>
      <c r="M183" s="39">
        <v>7.6228199999999999</v>
      </c>
      <c r="N183" s="16">
        <f t="shared" si="90"/>
        <v>7.7406064500284453</v>
      </c>
      <c r="O183" s="16">
        <f t="shared" si="126"/>
        <v>7.9035407918634633</v>
      </c>
      <c r="P183" s="16">
        <f t="shared" si="91"/>
        <v>7.69</v>
      </c>
      <c r="Q183" s="114" t="s">
        <v>2891</v>
      </c>
      <c r="R183" s="114"/>
      <c r="S183" s="18">
        <v>163.56</v>
      </c>
      <c r="T183" s="16">
        <v>110.98</v>
      </c>
      <c r="U183" s="16">
        <v>175.3</v>
      </c>
      <c r="V183" s="16">
        <v>52.86</v>
      </c>
      <c r="W183" s="16">
        <v>96</v>
      </c>
      <c r="X183" s="16">
        <v>184</v>
      </c>
      <c r="Y183" s="16">
        <v>142</v>
      </c>
      <c r="Z183" s="16"/>
      <c r="AA183" s="39">
        <v>100.02</v>
      </c>
      <c r="AB183" s="16">
        <f t="shared" si="92"/>
        <v>128.09</v>
      </c>
      <c r="AC183" s="114">
        <f t="shared" si="93"/>
        <v>119.7186727658526</v>
      </c>
      <c r="AD183" s="16">
        <f t="shared" si="94"/>
        <v>126.49000000000001</v>
      </c>
      <c r="AE183" s="16" t="s">
        <v>2891</v>
      </c>
      <c r="AF183" s="40"/>
      <c r="AG183" s="19">
        <f t="shared" si="95"/>
        <v>110.98</v>
      </c>
      <c r="AH183" s="18">
        <v>4.9399999999999995E-7</v>
      </c>
      <c r="AI183" s="34">
        <v>4.1028660260991099E-9</v>
      </c>
      <c r="AJ183" s="16">
        <v>1.7782794100389193E-6</v>
      </c>
      <c r="AK183" s="16">
        <v>1.5848931924611122E-7</v>
      </c>
      <c r="AL183" s="16">
        <v>8.3176377110266992E-6</v>
      </c>
      <c r="AM183" s="16">
        <v>1.8197008586099798E-6</v>
      </c>
      <c r="AN183" s="94"/>
      <c r="AO183" s="34">
        <v>1.0665699999999999E-6</v>
      </c>
      <c r="AP183" s="94">
        <f t="shared" si="96"/>
        <v>1.9483971664211155E-6</v>
      </c>
      <c r="AQ183" s="114">
        <f t="shared" si="97"/>
        <v>5.1198550312251258E-7</v>
      </c>
      <c r="AR183" s="94">
        <f t="shared" si="98"/>
        <v>1.0665699999999999E-6</v>
      </c>
      <c r="AS183" s="114" t="s">
        <v>2891</v>
      </c>
      <c r="AT183" s="156"/>
      <c r="AU183" s="33">
        <v>2.0890000000000001E-4</v>
      </c>
      <c r="AV183" s="16">
        <v>3.6674E-4</v>
      </c>
      <c r="AW183" s="16">
        <v>9.1604422693265995E-5</v>
      </c>
      <c r="AX183" s="16">
        <v>1.97E-3</v>
      </c>
      <c r="AY183" s="16">
        <v>3.9800000000000002E-4</v>
      </c>
      <c r="AZ183" s="16">
        <v>2.2599999999999999E-3</v>
      </c>
      <c r="BA183" s="16">
        <v>4.4900000000000001E-3</v>
      </c>
      <c r="BB183" s="68">
        <v>-8.94</v>
      </c>
      <c r="BC183" s="16">
        <f t="shared" si="99"/>
        <v>4.5387660811393272E-4</v>
      </c>
      <c r="BD183" s="67">
        <v>-8.57</v>
      </c>
      <c r="BE183" s="16">
        <f t="shared" si="127"/>
        <v>1.0639906233403454E-3</v>
      </c>
      <c r="BF183" s="16">
        <v>6.5600000000000001E-4</v>
      </c>
      <c r="BG183" s="16">
        <v>1.81E-3</v>
      </c>
      <c r="BH183" s="16">
        <v>5.71E-4</v>
      </c>
      <c r="BI183" s="68">
        <v>3.8299999999999999E-8</v>
      </c>
      <c r="BJ183" s="94">
        <f t="shared" si="128"/>
        <v>1.5140373E-2</v>
      </c>
      <c r="BK183" s="68">
        <v>2.8290499999999999E-9</v>
      </c>
      <c r="BL183" s="16">
        <f t="shared" si="129"/>
        <v>1.1183517554999999E-3</v>
      </c>
      <c r="BM183" s="16">
        <f t="shared" si="130"/>
        <v>2.185631172117682E-3</v>
      </c>
      <c r="BN183" s="114">
        <f t="shared" si="131"/>
        <v>9.1965155955608946E-4</v>
      </c>
      <c r="BO183" s="16">
        <f t="shared" si="132"/>
        <v>8.5999531167017264E-4</v>
      </c>
      <c r="BP183" s="114" t="s">
        <v>2891</v>
      </c>
      <c r="BQ183" s="98"/>
      <c r="BR183" s="18">
        <f t="shared" si="100"/>
        <v>-6.3062730510763529</v>
      </c>
      <c r="BS183" s="114">
        <f t="shared" si="101"/>
        <v>-8.3869126641385776</v>
      </c>
      <c r="BT183" s="114">
        <f t="shared" si="102"/>
        <v>-5.7500000000000009</v>
      </c>
      <c r="BU183" s="114">
        <f t="shared" si="103"/>
        <v>-6.8000000000000007</v>
      </c>
      <c r="BV183" s="114">
        <f t="shared" si="104"/>
        <v>-5.080000000000001</v>
      </c>
      <c r="BW183" s="114">
        <f t="shared" si="105"/>
        <v>-5.7400000000000011</v>
      </c>
      <c r="BX183" s="114" t="str">
        <f t="shared" si="106"/>
        <v>N/A</v>
      </c>
      <c r="BY183" s="114">
        <f t="shared" si="107"/>
        <v>-5.9720106361206931</v>
      </c>
      <c r="BZ183" s="114">
        <f t="shared" si="108"/>
        <v>-6.2907423359050894</v>
      </c>
      <c r="CA183" s="114">
        <f t="shared" si="109"/>
        <v>-5.9720106361206931</v>
      </c>
      <c r="CB183" s="98" t="str">
        <f t="shared" si="110"/>
        <v>---</v>
      </c>
      <c r="CC183" s="18">
        <f t="shared" si="111"/>
        <v>-3.6800615600196913</v>
      </c>
      <c r="CD183" s="114">
        <f t="shared" si="112"/>
        <v>-3.4356417193497886</v>
      </c>
      <c r="CE183" s="114">
        <f t="shared" si="113"/>
        <v>-4.0380835579379077</v>
      </c>
      <c r="CF183" s="114">
        <f t="shared" si="114"/>
        <v>-2.7055337738384071</v>
      </c>
      <c r="CG183" s="114">
        <f t="shared" si="115"/>
        <v>-3.4001169279263119</v>
      </c>
      <c r="CH183" s="114">
        <f t="shared" si="116"/>
        <v>-2.6458915608525992</v>
      </c>
      <c r="CI183" s="114">
        <f t="shared" si="117"/>
        <v>-2.3477536589966768</v>
      </c>
      <c r="CJ183" s="114">
        <f t="shared" si="118"/>
        <v>-3.3430621993431218</v>
      </c>
      <c r="CK183" s="114">
        <f t="shared" si="119"/>
        <v>-2.9730621993431234</v>
      </c>
      <c r="CL183" s="114">
        <f t="shared" si="120"/>
        <v>-3.1830961606243395</v>
      </c>
      <c r="CM183" s="114">
        <f t="shared" si="121"/>
        <v>-2.7423214251308154</v>
      </c>
      <c r="CN183" s="114">
        <f t="shared" si="122"/>
        <v>-3.2433638917541519</v>
      </c>
      <c r="CO183" s="114">
        <f t="shared" si="123"/>
        <v>-1.819863425374499</v>
      </c>
      <c r="CP183" s="114">
        <f t="shared" si="124"/>
        <v>-2.9514215761942952</v>
      </c>
      <c r="CQ183" s="114">
        <f t="shared" si="133"/>
        <v>-3.0363766883346948</v>
      </c>
      <c r="CR183" s="114">
        <f t="shared" si="134"/>
        <v>-3.0780791799837317</v>
      </c>
      <c r="CS183" s="98" t="str">
        <f t="shared" si="125"/>
        <v>---</v>
      </c>
    </row>
    <row r="184" spans="1:97" x14ac:dyDescent="0.25">
      <c r="A184" s="15" t="s">
        <v>2510</v>
      </c>
      <c r="B184" s="8" t="s">
        <v>360</v>
      </c>
      <c r="C184" s="8">
        <v>395.31</v>
      </c>
      <c r="D184" s="27">
        <v>8.27</v>
      </c>
      <c r="E184" s="16">
        <v>8.3714917787057903</v>
      </c>
      <c r="F184" s="16">
        <v>8.1797786390000002</v>
      </c>
      <c r="G184" s="16">
        <v>8.0095730980000006</v>
      </c>
      <c r="H184" s="16">
        <v>7.3570000000000002</v>
      </c>
      <c r="I184" s="16">
        <v>6.9748999999999999</v>
      </c>
      <c r="J184" s="16">
        <v>7.69</v>
      </c>
      <c r="K184" s="16">
        <v>7.26</v>
      </c>
      <c r="L184" s="16"/>
      <c r="M184" s="39">
        <v>7.6522399999999999</v>
      </c>
      <c r="N184" s="16">
        <f t="shared" si="90"/>
        <v>7.7516648350784214</v>
      </c>
      <c r="O184" s="16">
        <f t="shared" si="126"/>
        <v>7.9133950407264351</v>
      </c>
      <c r="P184" s="16">
        <f t="shared" si="91"/>
        <v>7.69</v>
      </c>
      <c r="Q184" s="114" t="s">
        <v>2891</v>
      </c>
      <c r="R184" s="114"/>
      <c r="S184" s="18">
        <v>163.56</v>
      </c>
      <c r="T184" s="16">
        <v>100.48</v>
      </c>
      <c r="U184" s="16">
        <v>175.3</v>
      </c>
      <c r="V184" s="16">
        <v>110.1</v>
      </c>
      <c r="W184" s="16">
        <v>96</v>
      </c>
      <c r="X184" s="16">
        <v>127</v>
      </c>
      <c r="Y184" s="16">
        <v>136</v>
      </c>
      <c r="Z184" s="16"/>
      <c r="AA184" s="39">
        <v>118.89400000000001</v>
      </c>
      <c r="AB184" s="16">
        <f t="shared" si="92"/>
        <v>128.41675000000001</v>
      </c>
      <c r="AC184" s="114">
        <f t="shared" si="93"/>
        <v>125.75129626197769</v>
      </c>
      <c r="AD184" s="16">
        <f t="shared" si="94"/>
        <v>122.947</v>
      </c>
      <c r="AE184" s="16" t="s">
        <v>2891</v>
      </c>
      <c r="AF184" s="40"/>
      <c r="AG184" s="19">
        <f t="shared" si="95"/>
        <v>100.48</v>
      </c>
      <c r="AH184" s="18">
        <v>6.3799999999999997E-7</v>
      </c>
      <c r="AI184" s="34">
        <v>7.6837765612011706E-9</v>
      </c>
      <c r="AJ184" s="16">
        <v>8.511380382023744E-7</v>
      </c>
      <c r="AK184" s="16">
        <v>1.5848931924611122E-7</v>
      </c>
      <c r="AL184" s="16">
        <v>1.3803842646028812E-6</v>
      </c>
      <c r="AM184" s="16">
        <v>2.0417379446695244E-6</v>
      </c>
      <c r="AN184" s="94">
        <v>3.8299999999999998E-6</v>
      </c>
      <c r="AO184" s="34">
        <v>1.0175100000000001E-6</v>
      </c>
      <c r="AP184" s="94">
        <f t="shared" si="96"/>
        <v>1.2406179179102617E-6</v>
      </c>
      <c r="AQ184" s="114">
        <f t="shared" si="97"/>
        <v>5.4030826171641585E-7</v>
      </c>
      <c r="AR184" s="94">
        <f t="shared" si="98"/>
        <v>9.3432401910118728E-7</v>
      </c>
      <c r="AS184" s="114">
        <v>1.7971295532850673E-7</v>
      </c>
      <c r="AT184" s="156" t="s">
        <v>2914</v>
      </c>
      <c r="AU184" s="18">
        <v>2.609E-4</v>
      </c>
      <c r="AV184" s="16">
        <v>3.6674E-4</v>
      </c>
      <c r="AW184" s="16">
        <v>1.18345986259293E-4</v>
      </c>
      <c r="AX184" s="16">
        <v>1.66E-3</v>
      </c>
      <c r="AY184" s="16">
        <v>3.9800000000000002E-4</v>
      </c>
      <c r="AZ184" s="16">
        <v>1.01E-3</v>
      </c>
      <c r="BA184" s="16">
        <v>1.49E-3</v>
      </c>
      <c r="BB184" s="68">
        <v>-8.94</v>
      </c>
      <c r="BC184" s="16">
        <f t="shared" si="99"/>
        <v>4.5387660811393272E-4</v>
      </c>
      <c r="BD184" s="67">
        <v>-8.6300000000000008</v>
      </c>
      <c r="BE184" s="16">
        <f t="shared" si="127"/>
        <v>9.2669709298411583E-4</v>
      </c>
      <c r="BF184" s="16">
        <v>6.7100000000000005E-4</v>
      </c>
      <c r="BG184" s="16">
        <v>1.0399999999999999E-3</v>
      </c>
      <c r="BH184" s="16">
        <v>5.71E-4</v>
      </c>
      <c r="BI184" s="68">
        <v>2.1900000000000001E-8</v>
      </c>
      <c r="BJ184" s="94">
        <f t="shared" si="128"/>
        <v>8.6572890000000003E-3</v>
      </c>
      <c r="BK184" s="68">
        <v>4.6841700000000004E-9</v>
      </c>
      <c r="BL184" s="16">
        <f t="shared" si="129"/>
        <v>1.8516992427000001E-3</v>
      </c>
      <c r="BM184" s="16">
        <f t="shared" si="130"/>
        <v>1.3911105664326674E-3</v>
      </c>
      <c r="BN184" s="114">
        <f t="shared" si="131"/>
        <v>7.7889497506825327E-4</v>
      </c>
      <c r="BO184" s="16">
        <f t="shared" si="132"/>
        <v>7.9884854649205799E-4</v>
      </c>
      <c r="BP184" s="114">
        <v>5.7550980629762067E-4</v>
      </c>
      <c r="BQ184" s="156" t="s">
        <v>3919</v>
      </c>
      <c r="BR184" s="18">
        <f t="shared" si="100"/>
        <v>-6.1951793212788377</v>
      </c>
      <c r="BS184" s="114">
        <f t="shared" si="101"/>
        <v>-8.1144252726037145</v>
      </c>
      <c r="BT184" s="114">
        <f t="shared" si="102"/>
        <v>-6.0700000000000012</v>
      </c>
      <c r="BU184" s="114">
        <f t="shared" si="103"/>
        <v>-6.8000000000000007</v>
      </c>
      <c r="BV184" s="114">
        <f t="shared" si="104"/>
        <v>-5.8600000000000012</v>
      </c>
      <c r="BW184" s="114">
        <f t="shared" si="105"/>
        <v>-5.6900000000000013</v>
      </c>
      <c r="BX184" s="114">
        <f t="shared" si="106"/>
        <v>-5.4168012260313771</v>
      </c>
      <c r="BY184" s="114">
        <f t="shared" si="107"/>
        <v>-5.9924613138732798</v>
      </c>
      <c r="BZ184" s="114">
        <f t="shared" si="108"/>
        <v>-6.267358391723401</v>
      </c>
      <c r="CA184" s="114">
        <f t="shared" si="109"/>
        <v>-6.031230656936641</v>
      </c>
      <c r="CB184" s="98">
        <f t="shared" si="110"/>
        <v>-6.7454206139045203</v>
      </c>
      <c r="CC184" s="18">
        <f t="shared" si="111"/>
        <v>-3.5835259208997794</v>
      </c>
      <c r="CD184" s="114">
        <f t="shared" si="112"/>
        <v>-3.4356417193497886</v>
      </c>
      <c r="CE184" s="114">
        <f t="shared" si="113"/>
        <v>-3.9268464667167335</v>
      </c>
      <c r="CF184" s="114">
        <f t="shared" si="114"/>
        <v>-2.779891911959945</v>
      </c>
      <c r="CG184" s="114">
        <f t="shared" si="115"/>
        <v>-3.4001169279263119</v>
      </c>
      <c r="CH184" s="114">
        <f t="shared" si="116"/>
        <v>-2.9956786262173574</v>
      </c>
      <c r="CI184" s="114">
        <f t="shared" si="117"/>
        <v>-2.826813731587726</v>
      </c>
      <c r="CJ184" s="114">
        <f t="shared" si="118"/>
        <v>-3.3430621993431218</v>
      </c>
      <c r="CK184" s="114">
        <f t="shared" si="119"/>
        <v>-3.033062199343123</v>
      </c>
      <c r="CL184" s="114">
        <f t="shared" si="120"/>
        <v>-3.1732774798310079</v>
      </c>
      <c r="CM184" s="114">
        <f t="shared" si="121"/>
        <v>-2.9829666607012197</v>
      </c>
      <c r="CN184" s="114">
        <f t="shared" si="122"/>
        <v>-3.2433638917541519</v>
      </c>
      <c r="CO184" s="114">
        <f t="shared" si="123"/>
        <v>-2.0626180845030033</v>
      </c>
      <c r="CP184" s="114">
        <f t="shared" si="124"/>
        <v>-2.7324295510465171</v>
      </c>
      <c r="CQ184" s="114">
        <f t="shared" si="133"/>
        <v>-3.1085210979414133</v>
      </c>
      <c r="CR184" s="114">
        <f t="shared" si="134"/>
        <v>-3.1031698395870655</v>
      </c>
      <c r="CS184" s="98">
        <f t="shared" si="125"/>
        <v>-3.2399472718870812</v>
      </c>
    </row>
    <row r="185" spans="1:97" x14ac:dyDescent="0.25">
      <c r="A185" s="15" t="s">
        <v>2511</v>
      </c>
      <c r="B185" s="8" t="s">
        <v>362</v>
      </c>
      <c r="C185" s="8">
        <v>395.31</v>
      </c>
      <c r="D185" s="27">
        <v>8.27</v>
      </c>
      <c r="E185" s="16">
        <v>8.4530816938713205</v>
      </c>
      <c r="F185" s="16">
        <v>8.1797786390000002</v>
      </c>
      <c r="G185" s="16">
        <v>8.0095730980000006</v>
      </c>
      <c r="H185" s="16">
        <v>7.3570000000000002</v>
      </c>
      <c r="I185" s="16">
        <v>7.0208000000000004</v>
      </c>
      <c r="J185" s="16">
        <v>7.7</v>
      </c>
      <c r="K185" s="16">
        <v>7.32</v>
      </c>
      <c r="L185" s="16"/>
      <c r="M185" s="39">
        <v>7.7145700000000001</v>
      </c>
      <c r="N185" s="16">
        <f t="shared" si="90"/>
        <v>7.7805337145412574</v>
      </c>
      <c r="O185" s="16">
        <f t="shared" si="126"/>
        <v>7.9443067858958232</v>
      </c>
      <c r="P185" s="16">
        <f t="shared" si="91"/>
        <v>7.7145700000000001</v>
      </c>
      <c r="Q185" s="114" t="s">
        <v>2891</v>
      </c>
      <c r="R185" s="114"/>
      <c r="S185" s="18">
        <v>163.56</v>
      </c>
      <c r="T185" s="16">
        <v>113.85</v>
      </c>
      <c r="U185" s="16">
        <v>175.3</v>
      </c>
      <c r="V185" s="16">
        <v>121.89</v>
      </c>
      <c r="W185" s="16">
        <v>96</v>
      </c>
      <c r="X185" s="16">
        <v>170</v>
      </c>
      <c r="Y185" s="16">
        <v>142</v>
      </c>
      <c r="Z185" s="16"/>
      <c r="AA185" s="39">
        <v>99.301699999999997</v>
      </c>
      <c r="AB185" s="16">
        <f t="shared" si="92"/>
        <v>135.23771250000001</v>
      </c>
      <c r="AC185" s="114">
        <f t="shared" si="93"/>
        <v>131.89115273619331</v>
      </c>
      <c r="AD185" s="16">
        <f t="shared" si="94"/>
        <v>131.94499999999999</v>
      </c>
      <c r="AE185" s="16" t="s">
        <v>2891</v>
      </c>
      <c r="AF185" s="40"/>
      <c r="AG185" s="19">
        <f t="shared" si="95"/>
        <v>113.85</v>
      </c>
      <c r="AH185" s="18">
        <v>4.5999999999999999E-7</v>
      </c>
      <c r="AI185" s="34">
        <v>6.7692947021270996E-9</v>
      </c>
      <c r="AJ185" s="16">
        <v>1.4791083881682056E-6</v>
      </c>
      <c r="AK185" s="16">
        <v>1.5848931924611122E-7</v>
      </c>
      <c r="AL185" s="16">
        <v>1.5848931924611111E-6</v>
      </c>
      <c r="AM185" s="16">
        <v>9.5499258602143498E-7</v>
      </c>
      <c r="AN185" s="94"/>
      <c r="AO185" s="34">
        <v>8.9634799999999995E-7</v>
      </c>
      <c r="AP185" s="94">
        <f t="shared" si="96"/>
        <v>7.915143972284272E-7</v>
      </c>
      <c r="AQ185" s="114">
        <f t="shared" si="97"/>
        <v>3.7224203630945584E-7</v>
      </c>
      <c r="AR185" s="94">
        <f t="shared" si="98"/>
        <v>8.9634799999999995E-7</v>
      </c>
      <c r="AS185" s="114" t="s">
        <v>2891</v>
      </c>
      <c r="AT185" s="156"/>
      <c r="AU185" s="33">
        <v>1.9650000000000001E-4</v>
      </c>
      <c r="AV185" s="16">
        <v>3.6674E-4</v>
      </c>
      <c r="AW185" s="16">
        <v>6.0669330507287098E-5</v>
      </c>
      <c r="AX185" s="16">
        <v>9.9200000000000004E-4</v>
      </c>
      <c r="AY185" s="16">
        <v>3.9800000000000002E-4</v>
      </c>
      <c r="AZ185" s="16">
        <v>2.2899999999999999E-3</v>
      </c>
      <c r="BA185" s="16">
        <v>2.0600000000000002E-3</v>
      </c>
      <c r="BB185" s="68">
        <v>-8.94</v>
      </c>
      <c r="BC185" s="16">
        <f t="shared" si="99"/>
        <v>4.5387660811393272E-4</v>
      </c>
      <c r="BD185" s="67">
        <v>-8.76</v>
      </c>
      <c r="BE185" s="16">
        <f t="shared" si="127"/>
        <v>6.8697004561291456E-4</v>
      </c>
      <c r="BF185" s="16">
        <v>6.5600000000000001E-4</v>
      </c>
      <c r="BG185" s="16">
        <v>1.98E-3</v>
      </c>
      <c r="BH185" s="16">
        <v>5.5800000000000001E-4</v>
      </c>
      <c r="BI185" s="68">
        <v>7.8100000000000005E-8</v>
      </c>
      <c r="BJ185" s="94">
        <f t="shared" si="128"/>
        <v>3.0873711000000002E-2</v>
      </c>
      <c r="BK185" s="68">
        <v>4.6841700000000004E-9</v>
      </c>
      <c r="BL185" s="16">
        <f t="shared" si="129"/>
        <v>1.8516992427000001E-3</v>
      </c>
      <c r="BM185" s="16">
        <f t="shared" si="130"/>
        <v>3.1017261590667242E-3</v>
      </c>
      <c r="BN185" s="114">
        <f t="shared" si="131"/>
        <v>8.5142164281577066E-4</v>
      </c>
      <c r="BO185" s="16">
        <f t="shared" si="132"/>
        <v>6.7148502280645734E-4</v>
      </c>
      <c r="BP185" s="114" t="s">
        <v>2891</v>
      </c>
      <c r="BQ185" s="98"/>
      <c r="BR185" s="18">
        <f t="shared" si="100"/>
        <v>-6.3372421683184257</v>
      </c>
      <c r="BS185" s="114">
        <f t="shared" si="101"/>
        <v>-8.1694565784242972</v>
      </c>
      <c r="BT185" s="114">
        <f t="shared" si="102"/>
        <v>-5.830000000000001</v>
      </c>
      <c r="BU185" s="114">
        <f t="shared" si="103"/>
        <v>-6.8000000000000007</v>
      </c>
      <c r="BV185" s="114">
        <f t="shared" si="104"/>
        <v>-5.8000000000000007</v>
      </c>
      <c r="BW185" s="114">
        <f t="shared" si="105"/>
        <v>-6.0200000000000005</v>
      </c>
      <c r="BX185" s="114" t="str">
        <f t="shared" si="106"/>
        <v>N/A</v>
      </c>
      <c r="BY185" s="114">
        <f t="shared" si="107"/>
        <v>-6.0475233462111744</v>
      </c>
      <c r="BZ185" s="114">
        <f t="shared" si="108"/>
        <v>-6.4291745847076998</v>
      </c>
      <c r="CA185" s="114">
        <f t="shared" si="109"/>
        <v>-6.0475233462111744</v>
      </c>
      <c r="CB185" s="98" t="str">
        <f t="shared" si="110"/>
        <v>---</v>
      </c>
      <c r="CC185" s="18">
        <f t="shared" si="111"/>
        <v>-3.7066374452885547</v>
      </c>
      <c r="CD185" s="114">
        <f t="shared" si="112"/>
        <v>-3.4356417193497886</v>
      </c>
      <c r="CE185" s="114">
        <f t="shared" si="113"/>
        <v>-4.2170307975167258</v>
      </c>
      <c r="CF185" s="114">
        <f t="shared" si="114"/>
        <v>-3.0034883278458215</v>
      </c>
      <c r="CG185" s="114">
        <f t="shared" si="115"/>
        <v>-3.4001169279263119</v>
      </c>
      <c r="CH185" s="114">
        <f t="shared" si="116"/>
        <v>-2.6401645176601121</v>
      </c>
      <c r="CI185" s="114">
        <f t="shared" si="117"/>
        <v>-2.6861327796308467</v>
      </c>
      <c r="CJ185" s="114">
        <f t="shared" si="118"/>
        <v>-3.3430621993431218</v>
      </c>
      <c r="CK185" s="114">
        <f t="shared" si="119"/>
        <v>-3.1630621993431225</v>
      </c>
      <c r="CL185" s="114">
        <f t="shared" si="120"/>
        <v>-3.1830961606243395</v>
      </c>
      <c r="CM185" s="114">
        <f t="shared" si="121"/>
        <v>-2.7033348097384691</v>
      </c>
      <c r="CN185" s="114">
        <f t="shared" si="122"/>
        <v>-3.2533658010624213</v>
      </c>
      <c r="CO185" s="114">
        <f t="shared" si="123"/>
        <v>-1.5104111654658214</v>
      </c>
      <c r="CP185" s="114">
        <f t="shared" si="124"/>
        <v>-2.7324295510465171</v>
      </c>
      <c r="CQ185" s="114">
        <f t="shared" si="133"/>
        <v>-3.0698553144172842</v>
      </c>
      <c r="CR185" s="114">
        <f t="shared" si="134"/>
        <v>-3.173079179983731</v>
      </c>
      <c r="CS185" s="98" t="str">
        <f t="shared" si="125"/>
        <v>---</v>
      </c>
    </row>
    <row r="186" spans="1:97" x14ac:dyDescent="0.25">
      <c r="A186" s="15" t="s">
        <v>2512</v>
      </c>
      <c r="B186" s="8" t="s">
        <v>364</v>
      </c>
      <c r="C186" s="8">
        <v>395.31</v>
      </c>
      <c r="D186" s="27">
        <v>8.27</v>
      </c>
      <c r="E186" s="16">
        <v>8.4326332520624394</v>
      </c>
      <c r="F186" s="16">
        <v>8.1797786390000002</v>
      </c>
      <c r="G186" s="16">
        <v>8.0095730980000006</v>
      </c>
      <c r="H186" s="16">
        <v>7.3570000000000002</v>
      </c>
      <c r="I186" s="16">
        <v>7.0551000000000004</v>
      </c>
      <c r="J186" s="16">
        <v>7.69</v>
      </c>
      <c r="K186" s="16">
        <v>7.26</v>
      </c>
      <c r="L186" s="16"/>
      <c r="M186" s="39">
        <v>7.5687499999999996</v>
      </c>
      <c r="N186" s="16">
        <f t="shared" si="90"/>
        <v>7.7580927765624921</v>
      </c>
      <c r="O186" s="16">
        <f t="shared" si="126"/>
        <v>7.9288218425662942</v>
      </c>
      <c r="P186" s="16">
        <f t="shared" si="91"/>
        <v>7.69</v>
      </c>
      <c r="Q186" s="114" t="s">
        <v>2891</v>
      </c>
      <c r="R186" s="114"/>
      <c r="S186" s="18">
        <v>163.56</v>
      </c>
      <c r="T186" s="16">
        <v>105.01</v>
      </c>
      <c r="U186" s="16">
        <v>175.3</v>
      </c>
      <c r="V186" s="16">
        <v>126.4</v>
      </c>
      <c r="W186" s="16">
        <v>96</v>
      </c>
      <c r="X186" s="16">
        <v>134</v>
      </c>
      <c r="Y186" s="16">
        <v>136</v>
      </c>
      <c r="Z186" s="16"/>
      <c r="AA186" s="39">
        <v>96.9512</v>
      </c>
      <c r="AB186" s="16">
        <f t="shared" si="92"/>
        <v>129.15264999999999</v>
      </c>
      <c r="AC186" s="114">
        <f t="shared" si="93"/>
        <v>126.25195442654167</v>
      </c>
      <c r="AD186" s="16">
        <f t="shared" si="94"/>
        <v>130.19999999999999</v>
      </c>
      <c r="AE186" s="16" t="s">
        <v>2891</v>
      </c>
      <c r="AF186" s="40"/>
      <c r="AG186" s="19">
        <f t="shared" si="95"/>
        <v>105.01</v>
      </c>
      <c r="AH186" s="18">
        <v>5.7100000000000002E-7</v>
      </c>
      <c r="AI186" s="34">
        <v>7.6626131858582899E-9</v>
      </c>
      <c r="AJ186" s="16">
        <v>1.7378008287493753E-6</v>
      </c>
      <c r="AK186" s="16">
        <v>1.5848931924611122E-7</v>
      </c>
      <c r="AL186" s="16">
        <v>1.9054607179632462E-6</v>
      </c>
      <c r="AM186" s="16">
        <v>9.5499258602143498E-7</v>
      </c>
      <c r="AN186" s="94"/>
      <c r="AO186" s="34">
        <v>9.7026599999999996E-7</v>
      </c>
      <c r="AP186" s="94">
        <f t="shared" si="96"/>
        <v>9.0081029502371808E-7</v>
      </c>
      <c r="AQ186" s="114">
        <f t="shared" si="97"/>
        <v>4.1521398701789281E-7</v>
      </c>
      <c r="AR186" s="94">
        <f t="shared" si="98"/>
        <v>9.5499258602143498E-7</v>
      </c>
      <c r="AS186" s="114" t="s">
        <v>2891</v>
      </c>
      <c r="AT186" s="156"/>
      <c r="AU186" s="18">
        <v>2.3699999999999999E-4</v>
      </c>
      <c r="AV186" s="16">
        <v>3.6674E-4</v>
      </c>
      <c r="AW186" s="16">
        <v>8.5407016128681402E-5</v>
      </c>
      <c r="AX186" s="16">
        <v>7.5799999999999999E-4</v>
      </c>
      <c r="AY186" s="16">
        <v>3.9800000000000002E-4</v>
      </c>
      <c r="AZ186" s="16">
        <v>7.2300000000000001E-4</v>
      </c>
      <c r="BA186" s="16">
        <v>1.65E-3</v>
      </c>
      <c r="BB186" s="68">
        <v>-8.94</v>
      </c>
      <c r="BC186" s="16">
        <f t="shared" si="99"/>
        <v>4.5387660811393272E-4</v>
      </c>
      <c r="BD186" s="67">
        <v>-8.7100000000000009</v>
      </c>
      <c r="BE186" s="16">
        <f t="shared" si="127"/>
        <v>7.7079306873034843E-4</v>
      </c>
      <c r="BF186" s="16">
        <v>6.7100000000000005E-4</v>
      </c>
      <c r="BG186" s="16">
        <v>1.0200000000000001E-3</v>
      </c>
      <c r="BH186" s="16">
        <v>5.71E-4</v>
      </c>
      <c r="BI186" s="68">
        <v>1.6099999999999999E-8</v>
      </c>
      <c r="BJ186" s="94">
        <f t="shared" si="128"/>
        <v>6.364490999999999E-3</v>
      </c>
      <c r="BK186" s="68">
        <v>2.7993600000000001E-9</v>
      </c>
      <c r="BL186" s="16">
        <f t="shared" si="129"/>
        <v>1.1066150016000001E-3</v>
      </c>
      <c r="BM186" s="16">
        <f t="shared" si="130"/>
        <v>1.0839944781837832E-3</v>
      </c>
      <c r="BN186" s="114">
        <f t="shared" si="131"/>
        <v>6.5317022713915873E-4</v>
      </c>
      <c r="BO186" s="16">
        <f t="shared" si="132"/>
        <v>6.9700000000000003E-4</v>
      </c>
      <c r="BP186" s="114" t="s">
        <v>2891</v>
      </c>
      <c r="BQ186" s="98"/>
      <c r="BR186" s="18">
        <f t="shared" si="100"/>
        <v>-6.2433638917541519</v>
      </c>
      <c r="BS186" s="114">
        <f t="shared" si="101"/>
        <v>-8.1156230973830699</v>
      </c>
      <c r="BT186" s="114">
        <f t="shared" si="102"/>
        <v>-5.76</v>
      </c>
      <c r="BU186" s="114">
        <f t="shared" si="103"/>
        <v>-6.8000000000000007</v>
      </c>
      <c r="BV186" s="114">
        <f t="shared" si="104"/>
        <v>-5.7200000000000006</v>
      </c>
      <c r="BW186" s="114">
        <f t="shared" si="105"/>
        <v>-6.0200000000000005</v>
      </c>
      <c r="BX186" s="114" t="str">
        <f t="shared" si="106"/>
        <v>N/A</v>
      </c>
      <c r="BY186" s="114">
        <f t="shared" si="107"/>
        <v>-6.0131091868724962</v>
      </c>
      <c r="BZ186" s="114">
        <f t="shared" si="108"/>
        <v>-6.3817280251442465</v>
      </c>
      <c r="CA186" s="114">
        <f t="shared" si="109"/>
        <v>-6.0200000000000005</v>
      </c>
      <c r="CB186" s="98" t="str">
        <f t="shared" si="110"/>
        <v>---</v>
      </c>
      <c r="CC186" s="18">
        <f t="shared" si="111"/>
        <v>-3.625251653989896</v>
      </c>
      <c r="CD186" s="114">
        <f t="shared" si="112"/>
        <v>-3.4356417193497886</v>
      </c>
      <c r="CE186" s="114">
        <f t="shared" si="113"/>
        <v>-4.0685064508471775</v>
      </c>
      <c r="CF186" s="114">
        <f t="shared" si="114"/>
        <v>-3.1203307943679466</v>
      </c>
      <c r="CG186" s="114">
        <f t="shared" si="115"/>
        <v>-3.4001169279263119</v>
      </c>
      <c r="CH186" s="114">
        <f t="shared" si="116"/>
        <v>-3.140861702705469</v>
      </c>
      <c r="CI186" s="114">
        <f t="shared" si="117"/>
        <v>-2.7825160557860937</v>
      </c>
      <c r="CJ186" s="114">
        <f t="shared" si="118"/>
        <v>-3.3430621993431218</v>
      </c>
      <c r="CK186" s="114">
        <f t="shared" si="119"/>
        <v>-3.1130621993431244</v>
      </c>
      <c r="CL186" s="114">
        <f t="shared" si="120"/>
        <v>-3.1732774798310079</v>
      </c>
      <c r="CM186" s="114">
        <f t="shared" si="121"/>
        <v>-2.9913998282380825</v>
      </c>
      <c r="CN186" s="114">
        <f t="shared" si="122"/>
        <v>-3.2433638917541519</v>
      </c>
      <c r="CO186" s="114">
        <f t="shared" si="123"/>
        <v>-2.1962363233112723</v>
      </c>
      <c r="CP186" s="114">
        <f t="shared" si="124"/>
        <v>-2.9560034466576162</v>
      </c>
      <c r="CQ186" s="114">
        <f t="shared" si="133"/>
        <v>-3.1849736195322187</v>
      </c>
      <c r="CR186" s="114">
        <f t="shared" si="134"/>
        <v>-3.1570695912682387</v>
      </c>
      <c r="CS186" s="98" t="str">
        <f t="shared" si="125"/>
        <v>---</v>
      </c>
    </row>
    <row r="187" spans="1:97" x14ac:dyDescent="0.25">
      <c r="A187" s="15" t="s">
        <v>2513</v>
      </c>
      <c r="B187" s="8" t="s">
        <v>366</v>
      </c>
      <c r="C187" s="8">
        <v>395.31</v>
      </c>
      <c r="D187" s="27">
        <v>8.27</v>
      </c>
      <c r="E187" s="16">
        <v>8.3664584458931195</v>
      </c>
      <c r="F187" s="16">
        <v>8.1797786390000002</v>
      </c>
      <c r="G187" s="16">
        <v>8.0095730980000006</v>
      </c>
      <c r="H187" s="16">
        <v>7.3570000000000002</v>
      </c>
      <c r="I187" s="16">
        <v>6.9074</v>
      </c>
      <c r="J187" s="16">
        <v>7.69</v>
      </c>
      <c r="K187" s="16">
        <v>7.25</v>
      </c>
      <c r="L187" s="16"/>
      <c r="M187" s="39">
        <v>7.5659299999999998</v>
      </c>
      <c r="N187" s="16">
        <f t="shared" si="90"/>
        <v>7.7329044647659027</v>
      </c>
      <c r="O187" s="16">
        <f t="shared" si="126"/>
        <v>7.9066764573900654</v>
      </c>
      <c r="P187" s="16">
        <f t="shared" si="91"/>
        <v>7.69</v>
      </c>
      <c r="Q187" s="114" t="s">
        <v>2891</v>
      </c>
      <c r="R187" s="114"/>
      <c r="S187" s="18">
        <v>163.56</v>
      </c>
      <c r="T187" s="16">
        <v>97.33</v>
      </c>
      <c r="U187" s="16">
        <v>175.3</v>
      </c>
      <c r="V187" s="16">
        <v>152.37</v>
      </c>
      <c r="W187" s="16">
        <v>96.67</v>
      </c>
      <c r="X187" s="16">
        <v>137</v>
      </c>
      <c r="Y187" s="16">
        <v>136</v>
      </c>
      <c r="Z187" s="16">
        <v>170</v>
      </c>
      <c r="AA187" s="39">
        <v>96.222700000000003</v>
      </c>
      <c r="AB187" s="16">
        <f t="shared" si="92"/>
        <v>136.05029999999999</v>
      </c>
      <c r="AC187" s="114">
        <f t="shared" si="93"/>
        <v>132.43018471873481</v>
      </c>
      <c r="AD187" s="16">
        <f t="shared" si="94"/>
        <v>137</v>
      </c>
      <c r="AE187" s="16">
        <v>83</v>
      </c>
      <c r="AF187" s="149" t="s">
        <v>2947</v>
      </c>
      <c r="AG187" s="19">
        <f t="shared" si="95"/>
        <v>83</v>
      </c>
      <c r="AH187" s="18">
        <v>9.6599999999999994E-7</v>
      </c>
      <c r="AI187" s="34">
        <v>1.16661815051191E-8</v>
      </c>
      <c r="AJ187" s="16">
        <v>1.3182567385564063E-6</v>
      </c>
      <c r="AK187" s="16">
        <v>1.5848931924611122E-7</v>
      </c>
      <c r="AL187" s="16">
        <v>3.5481338923357504E-6</v>
      </c>
      <c r="AM187" s="16">
        <v>1.3182567385564063E-6</v>
      </c>
      <c r="AN187" s="94"/>
      <c r="AO187" s="34">
        <v>1.00448E-6</v>
      </c>
      <c r="AP187" s="94">
        <f t="shared" si="96"/>
        <v>1.1893261243142563E-6</v>
      </c>
      <c r="AQ187" s="114">
        <f t="shared" si="97"/>
        <v>5.2547201616801027E-7</v>
      </c>
      <c r="AR187" s="94">
        <f t="shared" si="98"/>
        <v>1.00448E-6</v>
      </c>
      <c r="AS187" s="114" t="s">
        <v>2891</v>
      </c>
      <c r="AT187" s="156"/>
      <c r="AU187" s="18">
        <v>3.7780000000000002E-4</v>
      </c>
      <c r="AV187" s="16">
        <v>3.6674E-4</v>
      </c>
      <c r="AW187" s="16">
        <v>1.4569651680072999E-4</v>
      </c>
      <c r="AX187" s="16">
        <v>2.4099999999999998E-3</v>
      </c>
      <c r="AY187" s="16">
        <v>3.9800000000000002E-4</v>
      </c>
      <c r="AZ187" s="16">
        <v>1.2999999999999999E-3</v>
      </c>
      <c r="BA187" s="16">
        <v>2.0699999999999998E-3</v>
      </c>
      <c r="BB187" s="68">
        <v>-8.94</v>
      </c>
      <c r="BC187" s="16">
        <f t="shared" si="99"/>
        <v>4.5387660811393272E-4</v>
      </c>
      <c r="BD187" s="67">
        <v>-8.34</v>
      </c>
      <c r="BE187" s="16">
        <f t="shared" si="127"/>
        <v>1.8069153223665589E-3</v>
      </c>
      <c r="BF187" s="16">
        <v>6.7100000000000005E-4</v>
      </c>
      <c r="BG187" s="16">
        <v>1.0200000000000001E-3</v>
      </c>
      <c r="BH187" s="16">
        <v>5.71E-4</v>
      </c>
      <c r="BI187" s="68">
        <v>2.1900000000000001E-8</v>
      </c>
      <c r="BJ187" s="94">
        <f t="shared" si="128"/>
        <v>8.6572890000000003E-3</v>
      </c>
      <c r="BK187" s="68">
        <v>6.1877600000000001E-9</v>
      </c>
      <c r="BL187" s="16">
        <f t="shared" si="129"/>
        <v>2.4460834056000001E-3</v>
      </c>
      <c r="BM187" s="16">
        <f t="shared" si="130"/>
        <v>1.6210286323486585E-3</v>
      </c>
      <c r="BN187" s="114">
        <f t="shared" si="131"/>
        <v>9.2844259491634375E-4</v>
      </c>
      <c r="BO187" s="16">
        <f t="shared" si="132"/>
        <v>8.4550000000000011E-4</v>
      </c>
      <c r="BP187" s="114" t="s">
        <v>2891</v>
      </c>
      <c r="BQ187" s="98"/>
      <c r="BR187" s="18">
        <f t="shared" si="100"/>
        <v>-6.015022873584507</v>
      </c>
      <c r="BS187" s="114">
        <f t="shared" si="101"/>
        <v>-7.9330712710005979</v>
      </c>
      <c r="BT187" s="114">
        <f t="shared" si="102"/>
        <v>-5.88</v>
      </c>
      <c r="BU187" s="114">
        <f t="shared" si="103"/>
        <v>-6.8000000000000007</v>
      </c>
      <c r="BV187" s="114">
        <f t="shared" si="104"/>
        <v>-5.45</v>
      </c>
      <c r="BW187" s="114">
        <f t="shared" si="105"/>
        <v>-5.88</v>
      </c>
      <c r="BX187" s="114" t="str">
        <f t="shared" si="106"/>
        <v>N/A</v>
      </c>
      <c r="BY187" s="114">
        <f t="shared" si="107"/>
        <v>-5.9980587059800516</v>
      </c>
      <c r="BZ187" s="114">
        <f t="shared" si="108"/>
        <v>-6.2794504072235942</v>
      </c>
      <c r="CA187" s="114">
        <f t="shared" si="109"/>
        <v>-5.9980587059800516</v>
      </c>
      <c r="CB187" s="98" t="str">
        <f t="shared" si="110"/>
        <v>---</v>
      </c>
      <c r="CC187" s="18">
        <f t="shared" si="111"/>
        <v>-3.4227380464141852</v>
      </c>
      <c r="CD187" s="114">
        <f t="shared" si="112"/>
        <v>-3.4356417193497886</v>
      </c>
      <c r="CE187" s="114">
        <f t="shared" si="113"/>
        <v>-3.8365508308813814</v>
      </c>
      <c r="CF187" s="114">
        <f t="shared" si="114"/>
        <v>-2.6179829574251317</v>
      </c>
      <c r="CG187" s="114">
        <f t="shared" si="115"/>
        <v>-3.4001169279263119</v>
      </c>
      <c r="CH187" s="114">
        <f t="shared" si="116"/>
        <v>-2.8860566476931631</v>
      </c>
      <c r="CI187" s="114">
        <f t="shared" si="117"/>
        <v>-2.6840296545430822</v>
      </c>
      <c r="CJ187" s="114">
        <f t="shared" si="118"/>
        <v>-3.3430621993431218</v>
      </c>
      <c r="CK187" s="114">
        <f t="shared" si="119"/>
        <v>-2.7430621993431226</v>
      </c>
      <c r="CL187" s="114">
        <f t="shared" si="120"/>
        <v>-3.1732774798310079</v>
      </c>
      <c r="CM187" s="114">
        <f t="shared" si="121"/>
        <v>-2.9913998282380825</v>
      </c>
      <c r="CN187" s="114">
        <f t="shared" si="122"/>
        <v>-3.2433638917541519</v>
      </c>
      <c r="CO187" s="114">
        <f t="shared" si="123"/>
        <v>-2.0626180845030033</v>
      </c>
      <c r="CP187" s="114">
        <f t="shared" si="124"/>
        <v>-2.6115287386430364</v>
      </c>
      <c r="CQ187" s="114">
        <f t="shared" si="133"/>
        <v>-3.0322449432777545</v>
      </c>
      <c r="CR187" s="114">
        <f t="shared" si="134"/>
        <v>-3.0823386540345452</v>
      </c>
      <c r="CS187" s="98" t="str">
        <f t="shared" si="125"/>
        <v>---</v>
      </c>
    </row>
    <row r="188" spans="1:97" x14ac:dyDescent="0.25">
      <c r="A188" s="15" t="s">
        <v>2514</v>
      </c>
      <c r="B188" s="8" t="s">
        <v>368</v>
      </c>
      <c r="C188" s="8">
        <v>395.31</v>
      </c>
      <c r="D188" s="27">
        <v>8.27</v>
      </c>
      <c r="E188" s="16">
        <v>8.4248405326581306</v>
      </c>
      <c r="F188" s="16">
        <v>8.1797786390000002</v>
      </c>
      <c r="G188" s="16">
        <v>8.0095730980000006</v>
      </c>
      <c r="H188" s="16">
        <v>7.3570000000000002</v>
      </c>
      <c r="I188" s="16">
        <v>6.9509999999999996</v>
      </c>
      <c r="J188" s="16">
        <v>7.69</v>
      </c>
      <c r="K188" s="16">
        <v>7.26</v>
      </c>
      <c r="L188" s="16">
        <v>6.85</v>
      </c>
      <c r="M188" s="39">
        <v>7.3813899999999997</v>
      </c>
      <c r="N188" s="16">
        <f t="shared" si="90"/>
        <v>7.6373582269658113</v>
      </c>
      <c r="O188" s="16">
        <f t="shared" si="126"/>
        <v>7.9220477543231924</v>
      </c>
      <c r="P188" s="16">
        <f t="shared" si="91"/>
        <v>7.5356950000000005</v>
      </c>
      <c r="Q188" s="114" t="s">
        <v>2891</v>
      </c>
      <c r="R188" s="114"/>
      <c r="S188" s="18">
        <v>163.56</v>
      </c>
      <c r="T188" s="16">
        <v>111.32</v>
      </c>
      <c r="U188" s="16">
        <v>175.3</v>
      </c>
      <c r="V188" s="16">
        <v>125.42</v>
      </c>
      <c r="W188" s="16">
        <v>96</v>
      </c>
      <c r="X188" s="16">
        <v>138</v>
      </c>
      <c r="Y188" s="16">
        <v>136</v>
      </c>
      <c r="Z188" s="16"/>
      <c r="AA188" s="39">
        <v>100.699</v>
      </c>
      <c r="AB188" s="16">
        <f t="shared" si="92"/>
        <v>130.787375</v>
      </c>
      <c r="AC188" s="114">
        <f t="shared" si="93"/>
        <v>128.12656251960001</v>
      </c>
      <c r="AD188" s="16">
        <f t="shared" si="94"/>
        <v>130.71</v>
      </c>
      <c r="AE188" s="16" t="s">
        <v>2891</v>
      </c>
      <c r="AF188" s="40"/>
      <c r="AG188" s="19">
        <f t="shared" si="95"/>
        <v>111.32</v>
      </c>
      <c r="AH188" s="18">
        <v>4.8999999999999997E-7</v>
      </c>
      <c r="AI188" s="34">
        <v>9.0644677316821006E-9</v>
      </c>
      <c r="AJ188" s="16">
        <v>2.0417379446695244E-6</v>
      </c>
      <c r="AK188" s="16">
        <v>1.5848931924611122E-7</v>
      </c>
      <c r="AL188" s="16">
        <v>2.951209226666379E-6</v>
      </c>
      <c r="AM188" s="16">
        <v>2.2387211385683329E-6</v>
      </c>
      <c r="AN188" s="94"/>
      <c r="AO188" s="34">
        <v>1.0292100000000001E-6</v>
      </c>
      <c r="AP188" s="94">
        <f t="shared" si="96"/>
        <v>1.2740617281260043E-6</v>
      </c>
      <c r="AQ188" s="114">
        <f t="shared" si="97"/>
        <v>5.162537243931785E-7</v>
      </c>
      <c r="AR188" s="94">
        <f t="shared" si="98"/>
        <v>1.0292100000000001E-6</v>
      </c>
      <c r="AS188" s="114" t="s">
        <v>2891</v>
      </c>
      <c r="AT188" s="156"/>
      <c r="AU188" s="18">
        <v>1.0150000000000001E-3</v>
      </c>
      <c r="AV188" s="16">
        <v>3.6674E-4</v>
      </c>
      <c r="AW188" s="16">
        <v>8.2296308541068399E-5</v>
      </c>
      <c r="AX188" s="16">
        <v>2.0899999999999998E-3</v>
      </c>
      <c r="AY188" s="16">
        <v>3.9800000000000002E-4</v>
      </c>
      <c r="AZ188" s="16">
        <v>1.6100000000000001E-3</v>
      </c>
      <c r="BA188" s="16">
        <v>1.1999999999999999E-3</v>
      </c>
      <c r="BB188" s="68">
        <v>-8.94</v>
      </c>
      <c r="BC188" s="16">
        <f t="shared" si="99"/>
        <v>4.5387660811393272E-4</v>
      </c>
      <c r="BD188" s="67">
        <v>-8.69</v>
      </c>
      <c r="BE188" s="16">
        <f t="shared" si="127"/>
        <v>8.0711942690730976E-4</v>
      </c>
      <c r="BF188" s="16">
        <v>6.7100000000000005E-4</v>
      </c>
      <c r="BG188" s="16">
        <v>1.0200000000000001E-3</v>
      </c>
      <c r="BH188" s="16">
        <v>5.71E-4</v>
      </c>
      <c r="BI188" s="68">
        <v>3.1900000000000001E-8</v>
      </c>
      <c r="BJ188" s="94">
        <f t="shared" si="128"/>
        <v>1.2610389E-2</v>
      </c>
      <c r="BK188" s="68">
        <v>2.38212E-9</v>
      </c>
      <c r="BL188" s="16">
        <f t="shared" si="129"/>
        <v>9.416758572E-4</v>
      </c>
      <c r="BM188" s="16">
        <f t="shared" si="130"/>
        <v>1.7026498000544507E-3</v>
      </c>
      <c r="BN188" s="114">
        <f t="shared" si="131"/>
        <v>8.3762646668121327E-4</v>
      </c>
      <c r="BO188" s="16">
        <f t="shared" si="132"/>
        <v>8.7439764205365488E-4</v>
      </c>
      <c r="BP188" s="114" t="s">
        <v>2891</v>
      </c>
      <c r="BQ188" s="98"/>
      <c r="BR188" s="18">
        <f t="shared" si="100"/>
        <v>-6.3098039199714862</v>
      </c>
      <c r="BS188" s="114">
        <f t="shared" si="101"/>
        <v>-8.0426576927245836</v>
      </c>
      <c r="BT188" s="114">
        <f t="shared" si="102"/>
        <v>-5.6900000000000013</v>
      </c>
      <c r="BU188" s="114">
        <f t="shared" si="103"/>
        <v>-6.8000000000000007</v>
      </c>
      <c r="BV188" s="114">
        <f t="shared" si="104"/>
        <v>-5.5300000000000011</v>
      </c>
      <c r="BW188" s="114">
        <f t="shared" si="105"/>
        <v>-5.6500000000000012</v>
      </c>
      <c r="BX188" s="114" t="str">
        <f t="shared" si="106"/>
        <v>N/A</v>
      </c>
      <c r="BY188" s="114">
        <f t="shared" si="107"/>
        <v>-5.987496002753451</v>
      </c>
      <c r="BZ188" s="114">
        <f t="shared" si="108"/>
        <v>-6.2871368022070744</v>
      </c>
      <c r="CA188" s="114">
        <f t="shared" si="109"/>
        <v>-5.987496002753451</v>
      </c>
      <c r="CB188" s="98" t="str">
        <f t="shared" si="110"/>
        <v>---</v>
      </c>
      <c r="CC188" s="18">
        <f t="shared" si="111"/>
        <v>-2.9935339577507682</v>
      </c>
      <c r="CD188" s="114">
        <f t="shared" si="112"/>
        <v>-3.4356417193497886</v>
      </c>
      <c r="CE188" s="114">
        <f t="shared" si="113"/>
        <v>-4.0846196449359624</v>
      </c>
      <c r="CF188" s="114">
        <f t="shared" si="114"/>
        <v>-2.6798537138889462</v>
      </c>
      <c r="CG188" s="114">
        <f t="shared" si="115"/>
        <v>-3.4001169279263119</v>
      </c>
      <c r="CH188" s="114">
        <f t="shared" si="116"/>
        <v>-2.7931741239681505</v>
      </c>
      <c r="CI188" s="114">
        <f t="shared" si="117"/>
        <v>-2.9208187539523753</v>
      </c>
      <c r="CJ188" s="114">
        <f t="shared" si="118"/>
        <v>-3.3430621993431218</v>
      </c>
      <c r="CK188" s="114">
        <f t="shared" si="119"/>
        <v>-3.0930621993431227</v>
      </c>
      <c r="CL188" s="114">
        <f t="shared" si="120"/>
        <v>-3.1732774798310079</v>
      </c>
      <c r="CM188" s="114">
        <f t="shared" si="121"/>
        <v>-2.9913998282380825</v>
      </c>
      <c r="CN188" s="114">
        <f t="shared" si="122"/>
        <v>-3.2433638917541519</v>
      </c>
      <c r="CO188" s="114">
        <f t="shared" si="123"/>
        <v>-1.8992715162859406</v>
      </c>
      <c r="CP188" s="114">
        <f t="shared" si="124"/>
        <v>-3.0260985639322389</v>
      </c>
      <c r="CQ188" s="114">
        <f t="shared" si="133"/>
        <v>-3.0769496086071406</v>
      </c>
      <c r="CR188" s="114">
        <f t="shared" si="134"/>
        <v>-3.059580381637681</v>
      </c>
      <c r="CS188" s="98" t="str">
        <f t="shared" si="125"/>
        <v>---</v>
      </c>
    </row>
    <row r="189" spans="1:97" x14ac:dyDescent="0.25">
      <c r="A189" s="15" t="s">
        <v>2515</v>
      </c>
      <c r="B189" s="8" t="s">
        <v>370</v>
      </c>
      <c r="C189" s="8">
        <v>395.31</v>
      </c>
      <c r="D189" s="27">
        <v>8.27</v>
      </c>
      <c r="E189" s="16">
        <v>8.4216245744089999</v>
      </c>
      <c r="F189" s="16">
        <v>8.1797786390000002</v>
      </c>
      <c r="G189" s="16">
        <v>8.0095730980000006</v>
      </c>
      <c r="H189" s="16">
        <v>7.3570000000000002</v>
      </c>
      <c r="I189" s="16">
        <v>6.8028000000000004</v>
      </c>
      <c r="J189" s="16">
        <v>7.68</v>
      </c>
      <c r="K189" s="16">
        <v>7.32</v>
      </c>
      <c r="L189" s="16">
        <v>6.75</v>
      </c>
      <c r="M189" s="39">
        <v>7.7244099999999998</v>
      </c>
      <c r="N189" s="16">
        <f t="shared" si="90"/>
        <v>7.6515186311408998</v>
      </c>
      <c r="O189" s="16">
        <f t="shared" si="126"/>
        <v>7.9346126344755454</v>
      </c>
      <c r="P189" s="16">
        <f t="shared" si="91"/>
        <v>7.7022049999999993</v>
      </c>
      <c r="Q189" s="114" t="s">
        <v>2891</v>
      </c>
      <c r="R189" s="114"/>
      <c r="S189" s="18">
        <v>163.56</v>
      </c>
      <c r="T189" s="16">
        <v>109.32</v>
      </c>
      <c r="U189" s="16">
        <v>175.3</v>
      </c>
      <c r="V189" s="16">
        <v>142.55000000000001</v>
      </c>
      <c r="W189" s="16">
        <v>96</v>
      </c>
      <c r="X189" s="16">
        <v>171</v>
      </c>
      <c r="Y189" s="16">
        <v>142</v>
      </c>
      <c r="Z189" s="16">
        <v>144</v>
      </c>
      <c r="AA189" s="39">
        <v>97.216899999999995</v>
      </c>
      <c r="AB189" s="16">
        <f t="shared" si="92"/>
        <v>137.88298888888889</v>
      </c>
      <c r="AC189" s="114">
        <f t="shared" si="93"/>
        <v>134.68199305457773</v>
      </c>
      <c r="AD189" s="16">
        <f t="shared" si="94"/>
        <v>142.55000000000001</v>
      </c>
      <c r="AE189" s="16">
        <v>147</v>
      </c>
      <c r="AF189" s="149" t="s">
        <v>2947</v>
      </c>
      <c r="AG189" s="19">
        <f t="shared" si="95"/>
        <v>147</v>
      </c>
      <c r="AH189" s="18">
        <v>1.9999999999999999E-7</v>
      </c>
      <c r="AI189" s="34">
        <v>4.2454361262063699E-9</v>
      </c>
      <c r="AJ189" s="16">
        <v>1.5848931924611111E-6</v>
      </c>
      <c r="AK189" s="16">
        <v>1.5848931924611122E-7</v>
      </c>
      <c r="AL189" s="16">
        <v>1.6595869074375577E-6</v>
      </c>
      <c r="AM189" s="16">
        <v>9.5499258602143498E-7</v>
      </c>
      <c r="AN189" s="94"/>
      <c r="AO189" s="34">
        <v>8.7892799999999999E-7</v>
      </c>
      <c r="AP189" s="94">
        <f t="shared" si="96"/>
        <v>7.773050630417745E-7</v>
      </c>
      <c r="AQ189" s="114">
        <f t="shared" si="97"/>
        <v>3.1342192408981149E-7</v>
      </c>
      <c r="AR189" s="94">
        <f t="shared" si="98"/>
        <v>8.7892799999999999E-7</v>
      </c>
      <c r="AS189" s="114" t="s">
        <v>2891</v>
      </c>
      <c r="AT189" s="156"/>
      <c r="AU189" s="18">
        <v>2.0579999999999999E-4</v>
      </c>
      <c r="AV189" s="16">
        <v>3.6674E-4</v>
      </c>
      <c r="AW189" s="16">
        <v>4.9538881841730801E-5</v>
      </c>
      <c r="AX189" s="16">
        <v>1.1800000000000001E-3</v>
      </c>
      <c r="AY189" s="16">
        <v>3.9800000000000002E-4</v>
      </c>
      <c r="AZ189" s="16">
        <v>1.14E-3</v>
      </c>
      <c r="BA189" s="16">
        <v>7.0899999999999999E-4</v>
      </c>
      <c r="BB189" s="68">
        <v>-8.94</v>
      </c>
      <c r="BC189" s="16">
        <f t="shared" si="99"/>
        <v>4.5387660811393272E-4</v>
      </c>
      <c r="BD189" s="67">
        <v>-8.93</v>
      </c>
      <c r="BE189" s="16">
        <f t="shared" si="127"/>
        <v>4.644487524431454E-4</v>
      </c>
      <c r="BF189" s="16">
        <v>7.0299999999999996E-4</v>
      </c>
      <c r="BG189" s="16">
        <v>1.9400000000000001E-3</v>
      </c>
      <c r="BH189" s="16">
        <v>5.8500000000000002E-4</v>
      </c>
      <c r="BI189" s="68">
        <v>6.2099999999999994E-8</v>
      </c>
      <c r="BJ189" s="94">
        <f t="shared" si="128"/>
        <v>2.4548750999999997E-2</v>
      </c>
      <c r="BK189" s="68">
        <v>4.8722799999999996E-9</v>
      </c>
      <c r="BL189" s="16">
        <f t="shared" si="129"/>
        <v>1.9260610067999998E-3</v>
      </c>
      <c r="BM189" s="16">
        <f t="shared" si="130"/>
        <v>2.4764440177999147E-3</v>
      </c>
      <c r="BN189" s="114">
        <f t="shared" si="131"/>
        <v>7.2593328992312544E-4</v>
      </c>
      <c r="BO189" s="16">
        <f t="shared" si="132"/>
        <v>6.4400000000000004E-4</v>
      </c>
      <c r="BP189" s="114" t="s">
        <v>2891</v>
      </c>
      <c r="BQ189" s="98"/>
      <c r="BR189" s="18">
        <f t="shared" si="100"/>
        <v>-6.6989700043360187</v>
      </c>
      <c r="BS189" s="114">
        <f t="shared" si="101"/>
        <v>-8.3720776888179618</v>
      </c>
      <c r="BT189" s="114">
        <f t="shared" si="102"/>
        <v>-5.8000000000000007</v>
      </c>
      <c r="BU189" s="114">
        <f t="shared" si="103"/>
        <v>-6.8000000000000007</v>
      </c>
      <c r="BV189" s="114">
        <f t="shared" si="104"/>
        <v>-5.7800000000000011</v>
      </c>
      <c r="BW189" s="114">
        <f t="shared" si="105"/>
        <v>-6.0200000000000005</v>
      </c>
      <c r="BX189" s="114" t="str">
        <f t="shared" si="106"/>
        <v>N/A</v>
      </c>
      <c r="BY189" s="114">
        <f t="shared" si="107"/>
        <v>-6.0560466999926863</v>
      </c>
      <c r="BZ189" s="114">
        <f t="shared" si="108"/>
        <v>-6.5038706275923817</v>
      </c>
      <c r="CA189" s="114">
        <f t="shared" si="109"/>
        <v>-6.0560466999926863</v>
      </c>
      <c r="CB189" s="98" t="str">
        <f t="shared" si="110"/>
        <v>---</v>
      </c>
      <c r="CC189" s="18">
        <f t="shared" si="111"/>
        <v>-3.6865546295735858</v>
      </c>
      <c r="CD189" s="114">
        <f t="shared" si="112"/>
        <v>-3.4356417193497886</v>
      </c>
      <c r="CE189" s="114">
        <f t="shared" si="113"/>
        <v>-4.3050538002420389</v>
      </c>
      <c r="CF189" s="114">
        <f t="shared" si="114"/>
        <v>-2.9281179926938745</v>
      </c>
      <c r="CG189" s="114">
        <f t="shared" si="115"/>
        <v>-3.4001169279263119</v>
      </c>
      <c r="CH189" s="114">
        <f t="shared" si="116"/>
        <v>-2.9430951486635273</v>
      </c>
      <c r="CI189" s="114">
        <f t="shared" si="117"/>
        <v>-3.1493537648169334</v>
      </c>
      <c r="CJ189" s="114">
        <f t="shared" si="118"/>
        <v>-3.3430621993431218</v>
      </c>
      <c r="CK189" s="114">
        <f t="shared" si="119"/>
        <v>-3.3330621993431215</v>
      </c>
      <c r="CL189" s="114">
        <f t="shared" si="120"/>
        <v>-3.1530446749801762</v>
      </c>
      <c r="CM189" s="114">
        <f t="shared" si="121"/>
        <v>-2.712198270069774</v>
      </c>
      <c r="CN189" s="114">
        <f t="shared" si="122"/>
        <v>-3.2328441339178196</v>
      </c>
      <c r="CO189" s="114">
        <f t="shared" si="123"/>
        <v>-1.6099705991665416</v>
      </c>
      <c r="CP189" s="114">
        <f t="shared" si="124"/>
        <v>-2.7153299609825181</v>
      </c>
      <c r="CQ189" s="114">
        <f t="shared" si="133"/>
        <v>-3.1391032872192244</v>
      </c>
      <c r="CR189" s="114">
        <f t="shared" si="134"/>
        <v>-3.1929444044489976</v>
      </c>
      <c r="CS189" s="98" t="str">
        <f t="shared" si="125"/>
        <v>---</v>
      </c>
    </row>
    <row r="190" spans="1:97" x14ac:dyDescent="0.25">
      <c r="A190" s="15" t="s">
        <v>2516</v>
      </c>
      <c r="B190" s="8" t="s">
        <v>372</v>
      </c>
      <c r="C190" s="8">
        <v>395.31</v>
      </c>
      <c r="D190" s="27">
        <v>8.27</v>
      </c>
      <c r="E190" s="16">
        <v>8.4865414638829204</v>
      </c>
      <c r="F190" s="16">
        <v>8.1797786390000002</v>
      </c>
      <c r="G190" s="16">
        <v>8.0095730980000006</v>
      </c>
      <c r="H190" s="16">
        <v>7.3570000000000002</v>
      </c>
      <c r="I190" s="16">
        <v>7.0042</v>
      </c>
      <c r="J190" s="16">
        <v>7.67</v>
      </c>
      <c r="K190" s="16">
        <v>7.35</v>
      </c>
      <c r="L190" s="16"/>
      <c r="M190" s="39">
        <v>7.6969099999999999</v>
      </c>
      <c r="N190" s="16">
        <f t="shared" si="90"/>
        <v>7.7804448000981017</v>
      </c>
      <c r="O190" s="16">
        <f t="shared" si="126"/>
        <v>7.953308778391122</v>
      </c>
      <c r="P190" s="16">
        <f t="shared" si="91"/>
        <v>7.6969099999999999</v>
      </c>
      <c r="Q190" s="114" t="s">
        <v>2891</v>
      </c>
      <c r="R190" s="114"/>
      <c r="S190" s="18">
        <v>163.56</v>
      </c>
      <c r="T190" s="16">
        <v>121.65</v>
      </c>
      <c r="U190" s="16">
        <v>175.3</v>
      </c>
      <c r="V190" s="16">
        <v>119.32</v>
      </c>
      <c r="W190" s="16">
        <v>91.67</v>
      </c>
      <c r="X190" s="16">
        <v>204</v>
      </c>
      <c r="Y190" s="16">
        <v>149</v>
      </c>
      <c r="Z190" s="16"/>
      <c r="AA190" s="39">
        <v>100.265</v>
      </c>
      <c r="AB190" s="16">
        <f t="shared" si="92"/>
        <v>140.59562500000001</v>
      </c>
      <c r="AC190" s="114">
        <f t="shared" si="93"/>
        <v>135.88911654007364</v>
      </c>
      <c r="AD190" s="16">
        <f t="shared" si="94"/>
        <v>135.32499999999999</v>
      </c>
      <c r="AE190" s="16" t="s">
        <v>2891</v>
      </c>
      <c r="AF190" s="40"/>
      <c r="AG190" s="19">
        <f t="shared" si="95"/>
        <v>121.65</v>
      </c>
      <c r="AH190" s="18">
        <v>3.8000000000000001E-7</v>
      </c>
      <c r="AI190" s="34">
        <v>2.60311454870431E-9</v>
      </c>
      <c r="AJ190" s="16">
        <v>1.3182567385564063E-6</v>
      </c>
      <c r="AK190" s="16">
        <v>1.5848931924611122E-7</v>
      </c>
      <c r="AL190" s="16">
        <v>2.7542287033381663E-6</v>
      </c>
      <c r="AM190" s="16">
        <v>4.7863009232263716E-6</v>
      </c>
      <c r="AN190" s="94"/>
      <c r="AO190" s="34">
        <v>6.9259399999999999E-7</v>
      </c>
      <c r="AP190" s="94">
        <f t="shared" si="96"/>
        <v>1.441781828416537E-6</v>
      </c>
      <c r="AQ190" s="114">
        <f t="shared" si="97"/>
        <v>4.0815228172045009E-7</v>
      </c>
      <c r="AR190" s="94">
        <f t="shared" si="98"/>
        <v>6.9259399999999999E-7</v>
      </c>
      <c r="AS190" s="114" t="s">
        <v>2891</v>
      </c>
      <c r="AT190" s="156"/>
      <c r="AU190" s="33">
        <v>1.6660000000000001E-4</v>
      </c>
      <c r="AV190" s="16">
        <v>3.6674E-4</v>
      </c>
      <c r="AW190" s="16">
        <v>3.7757728505514802E-5</v>
      </c>
      <c r="AX190" s="16">
        <v>1.5100000000000001E-3</v>
      </c>
      <c r="AY190" s="16">
        <v>3.9800000000000002E-4</v>
      </c>
      <c r="AZ190" s="16">
        <v>6.6200000000000005E-4</v>
      </c>
      <c r="BA190" s="16">
        <v>1.41E-2</v>
      </c>
      <c r="BB190" s="68">
        <v>-8.94</v>
      </c>
      <c r="BC190" s="16">
        <f t="shared" si="99"/>
        <v>4.5387660811393272E-4</v>
      </c>
      <c r="BD190" s="67">
        <v>-8.76</v>
      </c>
      <c r="BE190" s="16">
        <f t="shared" si="127"/>
        <v>6.8697004561291456E-4</v>
      </c>
      <c r="BF190" s="16">
        <v>6.4099999999999997E-4</v>
      </c>
      <c r="BG190" s="16">
        <v>1.6900000000000001E-3</v>
      </c>
      <c r="BH190" s="16">
        <v>4.75E-4</v>
      </c>
      <c r="BI190" s="68"/>
      <c r="BJ190" s="94" t="str">
        <f t="shared" si="128"/>
        <v/>
      </c>
      <c r="BK190" s="68">
        <v>4.6841700000000004E-9</v>
      </c>
      <c r="BL190" s="16">
        <f t="shared" si="129"/>
        <v>1.8516992427000001E-3</v>
      </c>
      <c r="BM190" s="16">
        <f t="shared" si="130"/>
        <v>1.7722802788409512E-3</v>
      </c>
      <c r="BN190" s="114">
        <f t="shared" si="131"/>
        <v>6.5195864760241203E-4</v>
      </c>
      <c r="BO190" s="16">
        <f t="shared" si="132"/>
        <v>6.4099999999999997E-4</v>
      </c>
      <c r="BP190" s="114" t="s">
        <v>2891</v>
      </c>
      <c r="BQ190" s="98"/>
      <c r="BR190" s="18">
        <f t="shared" si="100"/>
        <v>-6.4202164033831899</v>
      </c>
      <c r="BS190" s="114">
        <f t="shared" si="101"/>
        <v>-8.584506720567056</v>
      </c>
      <c r="BT190" s="114">
        <f t="shared" si="102"/>
        <v>-5.88</v>
      </c>
      <c r="BU190" s="114">
        <f t="shared" si="103"/>
        <v>-6.8000000000000007</v>
      </c>
      <c r="BV190" s="114">
        <f t="shared" si="104"/>
        <v>-5.56</v>
      </c>
      <c r="BW190" s="114">
        <f t="shared" si="105"/>
        <v>-5.3200000000000012</v>
      </c>
      <c r="BX190" s="114" t="str">
        <f t="shared" si="106"/>
        <v>N/A</v>
      </c>
      <c r="BY190" s="114">
        <f t="shared" si="107"/>
        <v>-6.1595212750998387</v>
      </c>
      <c r="BZ190" s="114">
        <f t="shared" si="108"/>
        <v>-6.3891777712928697</v>
      </c>
      <c r="CA190" s="114">
        <f t="shared" si="109"/>
        <v>-6.1595212750998387</v>
      </c>
      <c r="CB190" s="98" t="str">
        <f t="shared" si="110"/>
        <v>---</v>
      </c>
      <c r="CC190" s="18">
        <f t="shared" si="111"/>
        <v>-3.7783250029292312</v>
      </c>
      <c r="CD190" s="114">
        <f t="shared" si="112"/>
        <v>-3.4356417193497886</v>
      </c>
      <c r="CE190" s="114">
        <f t="shared" si="113"/>
        <v>-4.4229941406238025</v>
      </c>
      <c r="CF190" s="114">
        <f t="shared" si="114"/>
        <v>-2.8210230527068307</v>
      </c>
      <c r="CG190" s="114">
        <f t="shared" si="115"/>
        <v>-3.4001169279263119</v>
      </c>
      <c r="CH190" s="114">
        <f t="shared" si="116"/>
        <v>-3.1791420105602999</v>
      </c>
      <c r="CI190" s="114">
        <f t="shared" si="117"/>
        <v>-1.8507808873446201</v>
      </c>
      <c r="CJ190" s="114">
        <f t="shared" si="118"/>
        <v>-3.3430621993431218</v>
      </c>
      <c r="CK190" s="114">
        <f t="shared" si="119"/>
        <v>-3.1630621993431225</v>
      </c>
      <c r="CL190" s="114">
        <f t="shared" si="120"/>
        <v>-3.1931419704811828</v>
      </c>
      <c r="CM190" s="114">
        <f t="shared" si="121"/>
        <v>-2.7721132953863266</v>
      </c>
      <c r="CN190" s="114">
        <f t="shared" si="122"/>
        <v>-3.3233063903751336</v>
      </c>
      <c r="CO190" s="114" t="str">
        <f t="shared" si="123"/>
        <v>N/A</v>
      </c>
      <c r="CP190" s="114">
        <f t="shared" si="124"/>
        <v>-2.7324295510465171</v>
      </c>
      <c r="CQ190" s="114">
        <f t="shared" si="133"/>
        <v>-3.1857799498012533</v>
      </c>
      <c r="CR190" s="114">
        <f t="shared" si="134"/>
        <v>-3.1931419704811828</v>
      </c>
      <c r="CS190" s="98" t="str">
        <f t="shared" si="125"/>
        <v>---</v>
      </c>
    </row>
    <row r="191" spans="1:97" x14ac:dyDescent="0.25">
      <c r="A191" s="15" t="s">
        <v>2517</v>
      </c>
      <c r="B191" s="8" t="s">
        <v>374</v>
      </c>
      <c r="C191" s="8">
        <v>395.31</v>
      </c>
      <c r="D191" s="27">
        <v>8.27</v>
      </c>
      <c r="E191" s="16">
        <v>8.3264178436109901</v>
      </c>
      <c r="F191" s="16">
        <v>8.1797786390000002</v>
      </c>
      <c r="G191" s="16">
        <v>8.0095730980000006</v>
      </c>
      <c r="H191" s="16">
        <v>7.3570000000000002</v>
      </c>
      <c r="I191" s="16">
        <v>6.8926999999999996</v>
      </c>
      <c r="J191" s="16">
        <v>7.69</v>
      </c>
      <c r="K191" s="16">
        <v>7.27</v>
      </c>
      <c r="L191" s="16"/>
      <c r="M191" s="39">
        <v>7.5542199999999999</v>
      </c>
      <c r="N191" s="16">
        <f t="shared" si="90"/>
        <v>7.7277432867345546</v>
      </c>
      <c r="O191" s="16">
        <f t="shared" si="126"/>
        <v>7.8952815674099748</v>
      </c>
      <c r="P191" s="16">
        <f t="shared" si="91"/>
        <v>7.69</v>
      </c>
      <c r="Q191" s="114" t="s">
        <v>2891</v>
      </c>
      <c r="R191" s="114"/>
      <c r="S191" s="18">
        <v>163.56</v>
      </c>
      <c r="T191" s="16">
        <v>109.66</v>
      </c>
      <c r="U191" s="16">
        <v>175.3</v>
      </c>
      <c r="V191" s="16">
        <v>109.59</v>
      </c>
      <c r="W191" s="16">
        <v>96</v>
      </c>
      <c r="X191" s="16">
        <v>138</v>
      </c>
      <c r="Y191" s="16">
        <v>136</v>
      </c>
      <c r="Z191" s="16"/>
      <c r="AA191" s="39">
        <v>96.953100000000006</v>
      </c>
      <c r="AB191" s="16">
        <f t="shared" si="92"/>
        <v>128.13288750000001</v>
      </c>
      <c r="AC191" s="114">
        <f t="shared" si="93"/>
        <v>125.15296394121056</v>
      </c>
      <c r="AD191" s="16">
        <f t="shared" si="94"/>
        <v>122.83</v>
      </c>
      <c r="AE191" s="16" t="s">
        <v>2891</v>
      </c>
      <c r="AF191" s="40"/>
      <c r="AG191" s="19">
        <f t="shared" si="95"/>
        <v>109.66</v>
      </c>
      <c r="AH191" s="18">
        <v>5.0999999999999999E-7</v>
      </c>
      <c r="AI191" s="34">
        <v>6.9192820317390197E-9</v>
      </c>
      <c r="AJ191" s="16">
        <v>1.6595869074375577E-6</v>
      </c>
      <c r="AK191" s="16">
        <v>1.5848931924611122E-7</v>
      </c>
      <c r="AL191" s="16">
        <v>1.8197008586099798E-6</v>
      </c>
      <c r="AM191" s="16">
        <v>9.5499258602143498E-7</v>
      </c>
      <c r="AN191" s="94"/>
      <c r="AO191" s="34">
        <v>1.01756E-6</v>
      </c>
      <c r="AP191" s="94">
        <f t="shared" si="96"/>
        <v>8.7532127904954604E-7</v>
      </c>
      <c r="AQ191" s="114">
        <f t="shared" si="97"/>
        <v>4.0010149719025108E-7</v>
      </c>
      <c r="AR191" s="94">
        <f t="shared" si="98"/>
        <v>9.5499258602143498E-7</v>
      </c>
      <c r="AS191" s="114" t="s">
        <v>2891</v>
      </c>
      <c r="AT191" s="156"/>
      <c r="AU191" s="18">
        <v>2.1479999999999999E-4</v>
      </c>
      <c r="AV191" s="16">
        <v>3.6674E-4</v>
      </c>
      <c r="AW191" s="16">
        <v>1.1833572961040401E-4</v>
      </c>
      <c r="AX191" s="16">
        <v>1.82E-3</v>
      </c>
      <c r="AY191" s="16">
        <v>3.9800000000000002E-4</v>
      </c>
      <c r="AZ191" s="16">
        <v>7.5799999999999999E-4</v>
      </c>
      <c r="BA191" s="16">
        <v>5.0100000000000003E-4</v>
      </c>
      <c r="BB191" s="68">
        <v>-8.94</v>
      </c>
      <c r="BC191" s="16">
        <f t="shared" si="99"/>
        <v>4.5387660811393272E-4</v>
      </c>
      <c r="BD191" s="67">
        <v>-8.57</v>
      </c>
      <c r="BE191" s="16">
        <f t="shared" si="127"/>
        <v>1.0639906233403454E-3</v>
      </c>
      <c r="BF191" s="16">
        <v>6.7100000000000005E-4</v>
      </c>
      <c r="BG191" s="16">
        <v>1.0200000000000001E-3</v>
      </c>
      <c r="BH191" s="16">
        <v>5.71E-4</v>
      </c>
      <c r="BI191" s="68">
        <v>1.74E-8</v>
      </c>
      <c r="BJ191" s="94">
        <f t="shared" si="128"/>
        <v>6.8783940000000003E-3</v>
      </c>
      <c r="BK191" s="68">
        <v>2.8290499999999999E-9</v>
      </c>
      <c r="BL191" s="16">
        <f t="shared" si="129"/>
        <v>1.1183517554999999E-3</v>
      </c>
      <c r="BM191" s="16">
        <f t="shared" si="130"/>
        <v>1.1395349083260487E-3</v>
      </c>
      <c r="BN191" s="114">
        <f t="shared" si="131"/>
        <v>6.7064191616025739E-4</v>
      </c>
      <c r="BO191" s="16">
        <f t="shared" si="132"/>
        <v>6.2100000000000002E-4</v>
      </c>
      <c r="BP191" s="114" t="s">
        <v>2891</v>
      </c>
      <c r="BQ191" s="98"/>
      <c r="BR191" s="18">
        <f t="shared" si="100"/>
        <v>-6.2924298239020633</v>
      </c>
      <c r="BS191" s="114">
        <f t="shared" si="101"/>
        <v>-8.1599389670794533</v>
      </c>
      <c r="BT191" s="114">
        <f t="shared" si="102"/>
        <v>-5.7800000000000011</v>
      </c>
      <c r="BU191" s="114">
        <f t="shared" si="103"/>
        <v>-6.8000000000000007</v>
      </c>
      <c r="BV191" s="114">
        <f t="shared" si="104"/>
        <v>-5.7400000000000011</v>
      </c>
      <c r="BW191" s="114">
        <f t="shared" si="105"/>
        <v>-6.0200000000000005</v>
      </c>
      <c r="BX191" s="114" t="str">
        <f t="shared" si="106"/>
        <v>N/A</v>
      </c>
      <c r="BY191" s="114">
        <f t="shared" si="107"/>
        <v>-5.9924399733551654</v>
      </c>
      <c r="BZ191" s="114">
        <f t="shared" si="108"/>
        <v>-6.3978298234766697</v>
      </c>
      <c r="CA191" s="114">
        <f t="shared" si="109"/>
        <v>-6.0200000000000005</v>
      </c>
      <c r="CB191" s="98" t="str">
        <f t="shared" si="110"/>
        <v>---</v>
      </c>
      <c r="CC191" s="18">
        <f t="shared" si="111"/>
        <v>-3.667965722972482</v>
      </c>
      <c r="CD191" s="114">
        <f t="shared" si="112"/>
        <v>-3.4356417193497886</v>
      </c>
      <c r="CE191" s="114">
        <f t="shared" si="113"/>
        <v>-3.9268841071910026</v>
      </c>
      <c r="CF191" s="114">
        <f t="shared" si="114"/>
        <v>-2.7399286120149253</v>
      </c>
      <c r="CG191" s="114">
        <f t="shared" si="115"/>
        <v>-3.4001169279263119</v>
      </c>
      <c r="CH191" s="114">
        <f t="shared" si="116"/>
        <v>-3.1203307943679466</v>
      </c>
      <c r="CI191" s="114">
        <f t="shared" si="117"/>
        <v>-3.3001622741327541</v>
      </c>
      <c r="CJ191" s="114">
        <f t="shared" si="118"/>
        <v>-3.3430621993431218</v>
      </c>
      <c r="CK191" s="114">
        <f t="shared" si="119"/>
        <v>-2.9730621993431234</v>
      </c>
      <c r="CL191" s="114">
        <f t="shared" si="120"/>
        <v>-3.1732774798310079</v>
      </c>
      <c r="CM191" s="114">
        <f t="shared" si="121"/>
        <v>-2.9913998282380825</v>
      </c>
      <c r="CN191" s="114">
        <f t="shared" si="122"/>
        <v>-3.2433638917541519</v>
      </c>
      <c r="CO191" s="114">
        <f t="shared" si="123"/>
        <v>-2.1625129510605219</v>
      </c>
      <c r="CP191" s="114">
        <f t="shared" si="124"/>
        <v>-2.9514215761942952</v>
      </c>
      <c r="CQ191" s="114">
        <f t="shared" si="133"/>
        <v>-3.1735093059799651</v>
      </c>
      <c r="CR191" s="114">
        <f t="shared" si="134"/>
        <v>-3.2083206857925797</v>
      </c>
      <c r="CS191" s="98" t="str">
        <f t="shared" si="125"/>
        <v>---</v>
      </c>
    </row>
    <row r="192" spans="1:97" x14ac:dyDescent="0.25">
      <c r="A192" s="15" t="s">
        <v>2518</v>
      </c>
      <c r="B192" s="8" t="s">
        <v>376</v>
      </c>
      <c r="C192" s="8">
        <v>395.31</v>
      </c>
      <c r="D192" s="27">
        <v>8.27</v>
      </c>
      <c r="E192" s="16">
        <v>8.3851082398172299</v>
      </c>
      <c r="F192" s="16">
        <v>8.1797786390000002</v>
      </c>
      <c r="G192" s="16">
        <v>8.0095730980000006</v>
      </c>
      <c r="H192" s="16">
        <v>7.3570000000000002</v>
      </c>
      <c r="I192" s="16">
        <v>7.0056000000000003</v>
      </c>
      <c r="J192" s="16">
        <v>7.69</v>
      </c>
      <c r="K192" s="16">
        <v>7.31</v>
      </c>
      <c r="L192" s="16"/>
      <c r="M192" s="39">
        <v>7.2112699999999998</v>
      </c>
      <c r="N192" s="16">
        <f t="shared" si="90"/>
        <v>7.7131477752019144</v>
      </c>
      <c r="O192" s="16">
        <f t="shared" si="126"/>
        <v>7.9036214452919022</v>
      </c>
      <c r="P192" s="16">
        <f t="shared" si="91"/>
        <v>7.69</v>
      </c>
      <c r="Q192" s="114" t="s">
        <v>2891</v>
      </c>
      <c r="R192" s="114"/>
      <c r="S192" s="18">
        <v>163.56</v>
      </c>
      <c r="T192" s="16">
        <v>117.54</v>
      </c>
      <c r="U192" s="16">
        <v>175.3</v>
      </c>
      <c r="V192" s="16">
        <v>107.35</v>
      </c>
      <c r="W192" s="16">
        <v>96</v>
      </c>
      <c r="X192" s="16">
        <v>143</v>
      </c>
      <c r="Y192" s="16">
        <v>136</v>
      </c>
      <c r="Z192" s="16"/>
      <c r="AA192" s="39">
        <v>101.571</v>
      </c>
      <c r="AB192" s="16">
        <f t="shared" si="92"/>
        <v>130.04012499999999</v>
      </c>
      <c r="AC192" s="114">
        <f t="shared" si="93"/>
        <v>127.21705348726861</v>
      </c>
      <c r="AD192" s="16">
        <f t="shared" si="94"/>
        <v>126.77000000000001</v>
      </c>
      <c r="AE192" s="16" t="s">
        <v>2891</v>
      </c>
      <c r="AF192" s="40"/>
      <c r="AG192" s="19">
        <f t="shared" si="95"/>
        <v>117.54</v>
      </c>
      <c r="AH192" s="18">
        <v>4.2E-7</v>
      </c>
      <c r="AI192" s="34">
        <v>6.6428358741076902E-9</v>
      </c>
      <c r="AJ192" s="16">
        <v>1.6595869074375577E-6</v>
      </c>
      <c r="AK192" s="16">
        <v>1.5848931924611122E-7</v>
      </c>
      <c r="AL192" s="16">
        <v>1.4791083881682056E-6</v>
      </c>
      <c r="AM192" s="16">
        <v>9.5499258602143498E-7</v>
      </c>
      <c r="AN192" s="94"/>
      <c r="AO192" s="34">
        <v>1.04247E-6</v>
      </c>
      <c r="AP192" s="94">
        <f t="shared" si="96"/>
        <v>8.1732714810677391E-7</v>
      </c>
      <c r="AQ192" s="114">
        <f t="shared" si="97"/>
        <v>3.7691034192106932E-7</v>
      </c>
      <c r="AR192" s="94">
        <f t="shared" si="98"/>
        <v>9.5499258602143498E-7</v>
      </c>
      <c r="AS192" s="114" t="s">
        <v>2891</v>
      </c>
      <c r="AT192" s="156"/>
      <c r="AU192" s="18">
        <v>1.818E-4</v>
      </c>
      <c r="AV192" s="16">
        <v>3.6674E-4</v>
      </c>
      <c r="AW192" s="16">
        <v>8.2305326825494096E-5</v>
      </c>
      <c r="AX192" s="16">
        <v>1.07E-3</v>
      </c>
      <c r="AY192" s="16">
        <v>3.9800000000000002E-4</v>
      </c>
      <c r="AZ192" s="16">
        <v>1.42E-3</v>
      </c>
      <c r="BA192" s="16">
        <v>5.2899999999999996E-4</v>
      </c>
      <c r="BB192" s="68">
        <v>-8.94</v>
      </c>
      <c r="BC192" s="16">
        <f t="shared" si="99"/>
        <v>4.5387660811393272E-4</v>
      </c>
      <c r="BD192" s="67">
        <v>-8.85</v>
      </c>
      <c r="BE192" s="16">
        <f t="shared" si="127"/>
        <v>5.5839021676482058E-4</v>
      </c>
      <c r="BF192" s="16">
        <v>6.7100000000000005E-4</v>
      </c>
      <c r="BG192" s="16">
        <v>9.9299999999999996E-4</v>
      </c>
      <c r="BH192" s="16">
        <v>5.71E-4</v>
      </c>
      <c r="BI192" s="68">
        <v>3.1900000000000001E-8</v>
      </c>
      <c r="BJ192" s="94">
        <f t="shared" si="128"/>
        <v>1.2610389E-2</v>
      </c>
      <c r="BK192" s="68">
        <v>2.39942E-9</v>
      </c>
      <c r="BL192" s="16">
        <f t="shared" si="129"/>
        <v>9.4851472020000003E-4</v>
      </c>
      <c r="BM192" s="16">
        <f t="shared" si="130"/>
        <v>1.4895725622788747E-3</v>
      </c>
      <c r="BN192" s="114">
        <f t="shared" si="131"/>
        <v>6.4209045618598048E-4</v>
      </c>
      <c r="BO192" s="16">
        <f t="shared" si="132"/>
        <v>5.6469510838241029E-4</v>
      </c>
      <c r="BP192" s="114" t="s">
        <v>2891</v>
      </c>
      <c r="BQ192" s="98"/>
      <c r="BR192" s="18">
        <f t="shared" si="100"/>
        <v>-6.3767507096020992</v>
      </c>
      <c r="BS192" s="114">
        <f t="shared" si="101"/>
        <v>-8.1776464776276825</v>
      </c>
      <c r="BT192" s="114">
        <f t="shared" si="102"/>
        <v>-5.7800000000000011</v>
      </c>
      <c r="BU192" s="114">
        <f t="shared" si="103"/>
        <v>-6.8000000000000007</v>
      </c>
      <c r="BV192" s="114">
        <f t="shared" si="104"/>
        <v>-5.830000000000001</v>
      </c>
      <c r="BW192" s="114">
        <f t="shared" si="105"/>
        <v>-6.0200000000000005</v>
      </c>
      <c r="BX192" s="114" t="str">
        <f t="shared" si="106"/>
        <v>N/A</v>
      </c>
      <c r="BY192" s="114">
        <f t="shared" si="107"/>
        <v>-5.9819364342169639</v>
      </c>
      <c r="BZ192" s="114">
        <f t="shared" si="108"/>
        <v>-6.4237619459209645</v>
      </c>
      <c r="CA192" s="114">
        <f t="shared" si="109"/>
        <v>-6.0200000000000005</v>
      </c>
      <c r="CB192" s="98" t="str">
        <f t="shared" si="110"/>
        <v>---</v>
      </c>
      <c r="CC192" s="18">
        <f t="shared" si="111"/>
        <v>-3.7404061211140514</v>
      </c>
      <c r="CD192" s="114">
        <f t="shared" si="112"/>
        <v>-3.4356417193497886</v>
      </c>
      <c r="CE192" s="114">
        <f t="shared" si="113"/>
        <v>-4.0845720562086996</v>
      </c>
      <c r="CF192" s="114">
        <f t="shared" si="114"/>
        <v>-2.9706162223147903</v>
      </c>
      <c r="CG192" s="114">
        <f t="shared" si="115"/>
        <v>-3.4001169279263119</v>
      </c>
      <c r="CH192" s="114">
        <f t="shared" si="116"/>
        <v>-2.8477116556169437</v>
      </c>
      <c r="CI192" s="114">
        <f t="shared" si="117"/>
        <v>-3.2765443279648143</v>
      </c>
      <c r="CJ192" s="114">
        <f t="shared" si="118"/>
        <v>-3.3430621993431218</v>
      </c>
      <c r="CK192" s="114">
        <f t="shared" si="119"/>
        <v>-3.2530621993431219</v>
      </c>
      <c r="CL192" s="114">
        <f t="shared" si="120"/>
        <v>-3.1732774798310079</v>
      </c>
      <c r="CM192" s="114">
        <f t="shared" si="121"/>
        <v>-3.003050751504619</v>
      </c>
      <c r="CN192" s="114">
        <f t="shared" si="122"/>
        <v>-3.2433638917541519</v>
      </c>
      <c r="CO192" s="114">
        <f t="shared" si="123"/>
        <v>-1.8992715162859406</v>
      </c>
      <c r="CP192" s="114">
        <f t="shared" si="124"/>
        <v>-3.0229559248153546</v>
      </c>
      <c r="CQ192" s="114">
        <f t="shared" si="133"/>
        <v>-3.1924037852409088</v>
      </c>
      <c r="CR192" s="114">
        <f t="shared" si="134"/>
        <v>-3.2482130455486367</v>
      </c>
      <c r="CS192" s="98" t="str">
        <f t="shared" si="125"/>
        <v>---</v>
      </c>
    </row>
    <row r="193" spans="1:97" x14ac:dyDescent="0.25">
      <c r="A193" s="15" t="s">
        <v>2519</v>
      </c>
      <c r="B193" s="8" t="s">
        <v>378</v>
      </c>
      <c r="C193" s="8">
        <v>395.31</v>
      </c>
      <c r="D193" s="27">
        <v>8.27</v>
      </c>
      <c r="E193" s="16">
        <v>8.3136529864844704</v>
      </c>
      <c r="F193" s="16">
        <v>8.1797786390000002</v>
      </c>
      <c r="G193" s="16">
        <v>8.0095730980000006</v>
      </c>
      <c r="H193" s="16">
        <v>7.3570000000000002</v>
      </c>
      <c r="I193" s="16">
        <v>7.1052</v>
      </c>
      <c r="J193" s="16">
        <v>7.69</v>
      </c>
      <c r="K193" s="16">
        <v>7.35</v>
      </c>
      <c r="L193" s="16"/>
      <c r="M193" s="39">
        <v>7.6826600000000003</v>
      </c>
      <c r="N193" s="16">
        <f t="shared" si="90"/>
        <v>7.7730960803871643</v>
      </c>
      <c r="O193" s="16">
        <f t="shared" si="126"/>
        <v>7.9034312675235663</v>
      </c>
      <c r="P193" s="16">
        <f t="shared" si="91"/>
        <v>7.69</v>
      </c>
      <c r="Q193" s="114" t="s">
        <v>2891</v>
      </c>
      <c r="R193" s="114"/>
      <c r="S193" s="18">
        <v>163.56</v>
      </c>
      <c r="T193" s="16">
        <v>119.82</v>
      </c>
      <c r="U193" s="16">
        <v>175.3</v>
      </c>
      <c r="V193" s="16">
        <v>119.39</v>
      </c>
      <c r="W193" s="16">
        <v>96</v>
      </c>
      <c r="X193" s="16">
        <v>121</v>
      </c>
      <c r="Y193" s="16">
        <v>136</v>
      </c>
      <c r="Z193" s="16"/>
      <c r="AA193" s="39">
        <v>130.95699999999999</v>
      </c>
      <c r="AB193" s="16">
        <f t="shared" si="92"/>
        <v>132.75337500000001</v>
      </c>
      <c r="AC193" s="114">
        <f t="shared" si="93"/>
        <v>130.64267501173367</v>
      </c>
      <c r="AD193" s="16">
        <f t="shared" si="94"/>
        <v>125.9785</v>
      </c>
      <c r="AE193" s="16" t="s">
        <v>2891</v>
      </c>
      <c r="AF193" s="40"/>
      <c r="AG193" s="19">
        <f t="shared" si="95"/>
        <v>119.82</v>
      </c>
      <c r="AH193" s="18">
        <v>3.9700000000000002E-7</v>
      </c>
      <c r="AI193" s="34">
        <v>1.75629989596586E-9</v>
      </c>
      <c r="AJ193" s="16">
        <v>7.4131024130091606E-7</v>
      </c>
      <c r="AK193" s="16">
        <v>1.5848931924611122E-7</v>
      </c>
      <c r="AL193" s="16">
        <v>7.0794578438413674E-7</v>
      </c>
      <c r="AM193" s="16">
        <v>9.9999999999999995E-7</v>
      </c>
      <c r="AN193" s="94"/>
      <c r="AO193" s="34">
        <v>1.0148100000000001E-6</v>
      </c>
      <c r="AP193" s="94">
        <f t="shared" si="96"/>
        <v>5.7447309211816139E-7</v>
      </c>
      <c r="AQ193" s="114">
        <f t="shared" si="97"/>
        <v>2.487035524050949E-7</v>
      </c>
      <c r="AR193" s="94">
        <f t="shared" si="98"/>
        <v>7.0794578438413674E-7</v>
      </c>
      <c r="AS193" s="114" t="s">
        <v>2891</v>
      </c>
      <c r="AT193" s="156"/>
      <c r="AU193" s="18">
        <v>1.7320000000000001E-4</v>
      </c>
      <c r="AV193" s="16">
        <v>3.6674E-4</v>
      </c>
      <c r="AW193" s="16">
        <v>7.2899352002883596E-5</v>
      </c>
      <c r="AX193" s="16">
        <v>7.3999999999999999E-4</v>
      </c>
      <c r="AY193" s="16">
        <v>3.9800000000000002E-4</v>
      </c>
      <c r="AZ193" s="16">
        <v>8.2299999999999995E-4</v>
      </c>
      <c r="BA193" s="16">
        <v>1.6100000000000001E-3</v>
      </c>
      <c r="BB193" s="68">
        <v>-8.94</v>
      </c>
      <c r="BC193" s="16">
        <f t="shared" si="99"/>
        <v>4.5387660811393272E-4</v>
      </c>
      <c r="BD193" s="67">
        <v>-8.57</v>
      </c>
      <c r="BE193" s="16">
        <f t="shared" si="127"/>
        <v>1.0639906233403454E-3</v>
      </c>
      <c r="BF193" s="16">
        <v>6.7100000000000005E-4</v>
      </c>
      <c r="BG193" s="16">
        <v>1.0200000000000001E-3</v>
      </c>
      <c r="BH193" s="16">
        <v>5.71E-4</v>
      </c>
      <c r="BI193" s="68">
        <v>4.5400000000000003E-8</v>
      </c>
      <c r="BJ193" s="94">
        <f t="shared" si="128"/>
        <v>1.7947074E-2</v>
      </c>
      <c r="BK193" s="68">
        <v>2.7493300000000001E-9</v>
      </c>
      <c r="BL193" s="16">
        <f t="shared" si="129"/>
        <v>1.0868376423000001E-3</v>
      </c>
      <c r="BM193" s="16">
        <f t="shared" si="130"/>
        <v>1.9284013018397975E-3</v>
      </c>
      <c r="BN193" s="114">
        <f t="shared" si="131"/>
        <v>6.9903249043944918E-4</v>
      </c>
      <c r="BO193" s="16">
        <f t="shared" si="132"/>
        <v>7.0549999999999996E-4</v>
      </c>
      <c r="BP193" s="114" t="s">
        <v>2891</v>
      </c>
      <c r="BQ193" s="98"/>
      <c r="BR193" s="18">
        <f t="shared" si="100"/>
        <v>-6.4012094932368848</v>
      </c>
      <c r="BS193" s="114">
        <f t="shared" si="101"/>
        <v>-8.7554013243964945</v>
      </c>
      <c r="BT193" s="114">
        <f t="shared" si="102"/>
        <v>-6.1300000000000008</v>
      </c>
      <c r="BU193" s="114">
        <f t="shared" si="103"/>
        <v>-6.8000000000000007</v>
      </c>
      <c r="BV193" s="114">
        <f t="shared" si="104"/>
        <v>-6.15</v>
      </c>
      <c r="BW193" s="114">
        <f t="shared" si="105"/>
        <v>-6</v>
      </c>
      <c r="BX193" s="114" t="str">
        <f t="shared" si="106"/>
        <v>N/A</v>
      </c>
      <c r="BY193" s="114">
        <f t="shared" si="107"/>
        <v>-5.9936152618647522</v>
      </c>
      <c r="BZ193" s="114">
        <f t="shared" si="108"/>
        <v>-6.6043180113568765</v>
      </c>
      <c r="CA193" s="114">
        <f t="shared" si="109"/>
        <v>-6.15</v>
      </c>
      <c r="CB193" s="98" t="str">
        <f t="shared" si="110"/>
        <v>---</v>
      </c>
      <c r="CC193" s="18">
        <f t="shared" si="111"/>
        <v>-3.7614521123186719</v>
      </c>
      <c r="CD193" s="114">
        <f t="shared" si="112"/>
        <v>-3.4356417193497886</v>
      </c>
      <c r="CE193" s="114">
        <f t="shared" si="113"/>
        <v>-4.1372763320773984</v>
      </c>
      <c r="CF193" s="114">
        <f t="shared" si="114"/>
        <v>-3.1307682802690238</v>
      </c>
      <c r="CG193" s="114">
        <f t="shared" si="115"/>
        <v>-3.4001169279263119</v>
      </c>
      <c r="CH193" s="114">
        <f t="shared" si="116"/>
        <v>-3.0846001647877301</v>
      </c>
      <c r="CI193" s="114">
        <f t="shared" si="117"/>
        <v>-2.7931741239681505</v>
      </c>
      <c r="CJ193" s="114">
        <f t="shared" si="118"/>
        <v>-3.3430621993431218</v>
      </c>
      <c r="CK193" s="114">
        <f t="shared" si="119"/>
        <v>-2.9730621993431234</v>
      </c>
      <c r="CL193" s="114">
        <f t="shared" si="120"/>
        <v>-3.1732774798310079</v>
      </c>
      <c r="CM193" s="114">
        <f t="shared" si="121"/>
        <v>-2.9913998282380825</v>
      </c>
      <c r="CN193" s="114">
        <f t="shared" si="122"/>
        <v>-3.2433638917541519</v>
      </c>
      <c r="CO193" s="114">
        <f t="shared" si="123"/>
        <v>-1.7460063464860178</v>
      </c>
      <c r="CP193" s="114">
        <f t="shared" si="124"/>
        <v>-2.9638353283328445</v>
      </c>
      <c r="CQ193" s="114">
        <f t="shared" si="133"/>
        <v>-3.1555026381446729</v>
      </c>
      <c r="CR193" s="114">
        <f t="shared" si="134"/>
        <v>-3.1520228800500156</v>
      </c>
      <c r="CS193" s="98" t="str">
        <f t="shared" si="125"/>
        <v>---</v>
      </c>
    </row>
    <row r="194" spans="1:97" x14ac:dyDescent="0.25">
      <c r="A194" s="15" t="s">
        <v>2520</v>
      </c>
      <c r="B194" s="8" t="s">
        <v>380</v>
      </c>
      <c r="C194" s="8">
        <v>395.31</v>
      </c>
      <c r="D194" s="27">
        <v>8.27</v>
      </c>
      <c r="E194" s="16">
        <v>8.4247217186710106</v>
      </c>
      <c r="F194" s="16">
        <v>8.1797786390000002</v>
      </c>
      <c r="G194" s="16">
        <v>8.0095730980000006</v>
      </c>
      <c r="H194" s="16">
        <v>7.3570000000000002</v>
      </c>
      <c r="I194" s="16">
        <v>6.9534000000000002</v>
      </c>
      <c r="J194" s="16">
        <v>7.69</v>
      </c>
      <c r="K194" s="16">
        <v>7.34</v>
      </c>
      <c r="L194" s="16"/>
      <c r="M194" s="39">
        <v>7.8855199999999996</v>
      </c>
      <c r="N194" s="16">
        <f t="shared" si="90"/>
        <v>7.7899992728523353</v>
      </c>
      <c r="O194" s="16">
        <f t="shared" si="126"/>
        <v>7.9469607684465613</v>
      </c>
      <c r="P194" s="16">
        <f t="shared" si="91"/>
        <v>7.8855199999999996</v>
      </c>
      <c r="Q194" s="114" t="s">
        <v>2891</v>
      </c>
      <c r="R194" s="114"/>
      <c r="S194" s="18">
        <v>163.56</v>
      </c>
      <c r="T194" s="16">
        <v>116.67</v>
      </c>
      <c r="U194" s="16">
        <v>175.3</v>
      </c>
      <c r="V194" s="16">
        <v>124.61</v>
      </c>
      <c r="W194" s="16">
        <v>96</v>
      </c>
      <c r="X194" s="16">
        <v>165</v>
      </c>
      <c r="Y194" s="16">
        <v>142</v>
      </c>
      <c r="Z194" s="16"/>
      <c r="AA194" s="39">
        <v>122.41</v>
      </c>
      <c r="AB194" s="16">
        <f t="shared" si="92"/>
        <v>138.19374999999999</v>
      </c>
      <c r="AC194" s="114">
        <f t="shared" si="93"/>
        <v>135.66847442136415</v>
      </c>
      <c r="AD194" s="16">
        <f t="shared" si="94"/>
        <v>133.30500000000001</v>
      </c>
      <c r="AE194" s="16" t="s">
        <v>2891</v>
      </c>
      <c r="AF194" s="40"/>
      <c r="AG194" s="19">
        <f t="shared" si="95"/>
        <v>116.67</v>
      </c>
      <c r="AH194" s="18">
        <v>4.2899999999999999E-7</v>
      </c>
      <c r="AI194" s="34">
        <v>2.7812190203274699E-9</v>
      </c>
      <c r="AJ194" s="16">
        <v>9.12010839355909E-7</v>
      </c>
      <c r="AK194" s="16">
        <v>1.5848931924611122E-7</v>
      </c>
      <c r="AL194" s="16">
        <v>9.7723722095580961E-7</v>
      </c>
      <c r="AM194" s="16">
        <v>9.5499258602143498E-7</v>
      </c>
      <c r="AN194" s="94"/>
      <c r="AO194" s="34">
        <v>1.03075E-6</v>
      </c>
      <c r="AP194" s="94">
        <f t="shared" si="96"/>
        <v>6.3789445494279898E-7</v>
      </c>
      <c r="AQ194" s="114">
        <f t="shared" si="97"/>
        <v>2.8838852461823389E-7</v>
      </c>
      <c r="AR194" s="94">
        <f t="shared" si="98"/>
        <v>9.12010839355909E-7</v>
      </c>
      <c r="AS194" s="114" t="s">
        <v>2891</v>
      </c>
      <c r="AT194" s="156"/>
      <c r="AU194" s="33">
        <v>1.851E-4</v>
      </c>
      <c r="AV194" s="16">
        <v>3.6674E-4</v>
      </c>
      <c r="AW194" s="16">
        <v>5.1931403777091997E-5</v>
      </c>
      <c r="AX194" s="16">
        <v>5.6800000000000004E-4</v>
      </c>
      <c r="AY194" s="16">
        <v>3.9800000000000002E-4</v>
      </c>
      <c r="AZ194" s="16">
        <v>1.8000000000000001E-4</v>
      </c>
      <c r="BA194" s="16">
        <v>4.64E-4</v>
      </c>
      <c r="BB194" s="68">
        <v>-8.94</v>
      </c>
      <c r="BC194" s="16">
        <f t="shared" si="99"/>
        <v>4.5387660811393272E-4</v>
      </c>
      <c r="BD194" s="67">
        <v>-8.61</v>
      </c>
      <c r="BE194" s="16">
        <f t="shared" si="127"/>
        <v>9.7037098145944987E-4</v>
      </c>
      <c r="BF194" s="16">
        <v>6.5600000000000001E-4</v>
      </c>
      <c r="BG194" s="16">
        <v>1.9400000000000001E-3</v>
      </c>
      <c r="BH194" s="16">
        <v>5.71E-4</v>
      </c>
      <c r="BI194" s="68"/>
      <c r="BJ194" s="94" t="str">
        <f t="shared" si="128"/>
        <v/>
      </c>
      <c r="BK194" s="68">
        <v>2.7551400000000001E-9</v>
      </c>
      <c r="BL194" s="16">
        <f t="shared" si="129"/>
        <v>1.0891343933999999E-3</v>
      </c>
      <c r="BM194" s="16">
        <f t="shared" si="130"/>
        <v>6.0724256821157493E-4</v>
      </c>
      <c r="BN194" s="114">
        <f t="shared" si="131"/>
        <v>4.4004914867161991E-4</v>
      </c>
      <c r="BO194" s="16">
        <f t="shared" si="132"/>
        <v>4.64E-4</v>
      </c>
      <c r="BP194" s="114" t="s">
        <v>2891</v>
      </c>
      <c r="BQ194" s="98"/>
      <c r="BR194" s="18">
        <f t="shared" si="100"/>
        <v>-6.367542707815276</v>
      </c>
      <c r="BS194" s="114">
        <f t="shared" si="101"/>
        <v>-8.5557648092033585</v>
      </c>
      <c r="BT194" s="114">
        <f t="shared" si="102"/>
        <v>-6.04</v>
      </c>
      <c r="BU194" s="114">
        <f t="shared" si="103"/>
        <v>-6.8000000000000007</v>
      </c>
      <c r="BV194" s="114">
        <f t="shared" si="104"/>
        <v>-6.0100000000000007</v>
      </c>
      <c r="BW194" s="114">
        <f t="shared" si="105"/>
        <v>-6.0200000000000005</v>
      </c>
      <c r="BX194" s="114" t="str">
        <f t="shared" si="106"/>
        <v>N/A</v>
      </c>
      <c r="BY194" s="114">
        <f t="shared" si="107"/>
        <v>-5.9868466565266036</v>
      </c>
      <c r="BZ194" s="114">
        <f t="shared" si="108"/>
        <v>-6.5400220247921776</v>
      </c>
      <c r="CA194" s="114">
        <f t="shared" si="109"/>
        <v>-6.04</v>
      </c>
      <c r="CB194" s="98" t="str">
        <f t="shared" si="110"/>
        <v>---</v>
      </c>
      <c r="CC194" s="18">
        <f t="shared" si="111"/>
        <v>-3.7325935812470958</v>
      </c>
      <c r="CD194" s="114">
        <f t="shared" si="112"/>
        <v>-3.4356417193497886</v>
      </c>
      <c r="CE194" s="114">
        <f t="shared" si="113"/>
        <v>-4.2845699376705912</v>
      </c>
      <c r="CF194" s="114">
        <f t="shared" si="114"/>
        <v>-3.2456516642889812</v>
      </c>
      <c r="CG194" s="114">
        <f t="shared" si="115"/>
        <v>-3.4001169279263119</v>
      </c>
      <c r="CH194" s="114">
        <f t="shared" si="116"/>
        <v>-3.744727494896694</v>
      </c>
      <c r="CI194" s="114">
        <f t="shared" si="117"/>
        <v>-3.3334820194451193</v>
      </c>
      <c r="CJ194" s="114">
        <f t="shared" si="118"/>
        <v>-3.3430621993431218</v>
      </c>
      <c r="CK194" s="114">
        <f t="shared" si="119"/>
        <v>-3.0130621993431217</v>
      </c>
      <c r="CL194" s="114">
        <f t="shared" si="120"/>
        <v>-3.1830961606243395</v>
      </c>
      <c r="CM194" s="114">
        <f t="shared" si="121"/>
        <v>-2.712198270069774</v>
      </c>
      <c r="CN194" s="114">
        <f t="shared" si="122"/>
        <v>-3.2433638917541519</v>
      </c>
      <c r="CO194" s="114" t="str">
        <f t="shared" si="123"/>
        <v>N/A</v>
      </c>
      <c r="CP194" s="114">
        <f t="shared" si="124"/>
        <v>-2.9629185273049874</v>
      </c>
      <c r="CQ194" s="114">
        <f t="shared" si="133"/>
        <v>-3.3564988148664678</v>
      </c>
      <c r="CR194" s="114">
        <f t="shared" si="134"/>
        <v>-3.3334820194451193</v>
      </c>
      <c r="CS194" s="98" t="str">
        <f t="shared" si="125"/>
        <v>---</v>
      </c>
    </row>
    <row r="195" spans="1:97" x14ac:dyDescent="0.25">
      <c r="A195" s="15" t="s">
        <v>2521</v>
      </c>
      <c r="B195" s="8" t="s">
        <v>382</v>
      </c>
      <c r="C195" s="8">
        <v>395.31</v>
      </c>
      <c r="D195" s="27">
        <v>8.27</v>
      </c>
      <c r="E195" s="16">
        <v>8.3623139063375493</v>
      </c>
      <c r="F195" s="16">
        <v>8.1797786390000002</v>
      </c>
      <c r="G195" s="16">
        <v>8.0095730980000006</v>
      </c>
      <c r="H195" s="16">
        <v>7.3570000000000002</v>
      </c>
      <c r="I195" s="16">
        <v>7.0266000000000002</v>
      </c>
      <c r="J195" s="16">
        <v>7.69</v>
      </c>
      <c r="K195" s="16">
        <v>7.26</v>
      </c>
      <c r="L195" s="16"/>
      <c r="M195" s="39">
        <v>7.7010399999999999</v>
      </c>
      <c r="N195" s="16">
        <f t="shared" si="90"/>
        <v>7.7618117381486167</v>
      </c>
      <c r="O195" s="16">
        <f t="shared" si="126"/>
        <v>7.9142497537901644</v>
      </c>
      <c r="P195" s="16">
        <f t="shared" si="91"/>
        <v>7.7010399999999999</v>
      </c>
      <c r="Q195" s="114" t="s">
        <v>2891</v>
      </c>
      <c r="R195" s="114"/>
      <c r="S195" s="18">
        <v>163.56</v>
      </c>
      <c r="T195" s="16">
        <v>108.73</v>
      </c>
      <c r="U195" s="16">
        <v>175.3</v>
      </c>
      <c r="V195" s="16">
        <v>120.66</v>
      </c>
      <c r="W195" s="16">
        <v>96</v>
      </c>
      <c r="X195" s="16">
        <v>126</v>
      </c>
      <c r="Y195" s="16">
        <v>136</v>
      </c>
      <c r="Z195" s="16"/>
      <c r="AA195" s="39">
        <v>124.745</v>
      </c>
      <c r="AB195" s="16">
        <f t="shared" si="92"/>
        <v>131.37437499999999</v>
      </c>
      <c r="AC195" s="114">
        <f t="shared" si="93"/>
        <v>129.1061543509268</v>
      </c>
      <c r="AD195" s="16">
        <f t="shared" si="94"/>
        <v>125.3725</v>
      </c>
      <c r="AE195" s="16" t="s">
        <v>2891</v>
      </c>
      <c r="AF195" s="40"/>
      <c r="AG195" s="19">
        <f t="shared" si="95"/>
        <v>108.73</v>
      </c>
      <c r="AH195" s="18">
        <v>5.2200000000000004E-7</v>
      </c>
      <c r="AI195" s="34">
        <v>6.0488019242710804E-9</v>
      </c>
      <c r="AJ195" s="16">
        <v>1.0471285480508979E-6</v>
      </c>
      <c r="AK195" s="16">
        <v>1.5848931924611122E-7</v>
      </c>
      <c r="AL195" s="16">
        <v>1.3182567385564063E-6</v>
      </c>
      <c r="AM195" s="16">
        <v>9.5499258602143498E-7</v>
      </c>
      <c r="AN195" s="94"/>
      <c r="AO195" s="34">
        <v>1.0037E-6</v>
      </c>
      <c r="AP195" s="94">
        <f t="shared" si="96"/>
        <v>7.1580228482844599E-7</v>
      </c>
      <c r="AQ195" s="114">
        <f t="shared" si="97"/>
        <v>3.5143831897154257E-7</v>
      </c>
      <c r="AR195" s="94">
        <f t="shared" si="98"/>
        <v>9.5499258602143498E-7</v>
      </c>
      <c r="AS195" s="114" t="s">
        <v>2891</v>
      </c>
      <c r="AT195" s="156"/>
      <c r="AU195" s="18">
        <v>2.1910000000000001E-4</v>
      </c>
      <c r="AV195" s="16">
        <v>3.6674E-4</v>
      </c>
      <c r="AW195" s="16">
        <v>9.9411824681871201E-5</v>
      </c>
      <c r="AX195" s="16">
        <v>3.9800000000000002E-4</v>
      </c>
      <c r="AY195" s="16">
        <v>3.9800000000000002E-4</v>
      </c>
      <c r="AZ195" s="16">
        <v>7.6300000000000001E-4</v>
      </c>
      <c r="BA195" s="16">
        <v>2.16E-3</v>
      </c>
      <c r="BB195" s="68">
        <v>-8.94</v>
      </c>
      <c r="BC195" s="16">
        <f t="shared" si="99"/>
        <v>4.5387660811393272E-4</v>
      </c>
      <c r="BD195" s="67">
        <v>-8.61</v>
      </c>
      <c r="BE195" s="16">
        <f t="shared" si="127"/>
        <v>9.7037098145944987E-4</v>
      </c>
      <c r="BF195" s="16">
        <v>6.7100000000000005E-4</v>
      </c>
      <c r="BG195" s="16">
        <v>1.0399999999999999E-3</v>
      </c>
      <c r="BH195" s="16">
        <v>5.71E-4</v>
      </c>
      <c r="BI195" s="68">
        <v>2.18E-8</v>
      </c>
      <c r="BJ195" s="94">
        <f t="shared" si="128"/>
        <v>8.6177579999999997E-3</v>
      </c>
      <c r="BK195" s="68">
        <v>2.7993600000000001E-9</v>
      </c>
      <c r="BL195" s="16">
        <f t="shared" si="129"/>
        <v>1.1066150016000001E-3</v>
      </c>
      <c r="BM195" s="16">
        <f t="shared" si="130"/>
        <v>1.273919458275375E-3</v>
      </c>
      <c r="BN195" s="114">
        <f t="shared" si="131"/>
        <v>6.6755750433653309E-4</v>
      </c>
      <c r="BO195" s="16">
        <f t="shared" si="132"/>
        <v>6.2100000000000002E-4</v>
      </c>
      <c r="BP195" s="114" t="s">
        <v>2891</v>
      </c>
      <c r="BQ195" s="98"/>
      <c r="BR195" s="18">
        <f t="shared" si="100"/>
        <v>-6.2823294969977379</v>
      </c>
      <c r="BS195" s="114">
        <f t="shared" si="101"/>
        <v>-8.2183306367861721</v>
      </c>
      <c r="BT195" s="114">
        <f t="shared" si="102"/>
        <v>-5.98</v>
      </c>
      <c r="BU195" s="114">
        <f t="shared" si="103"/>
        <v>-6.8000000000000007</v>
      </c>
      <c r="BV195" s="114">
        <f t="shared" si="104"/>
        <v>-5.88</v>
      </c>
      <c r="BW195" s="114">
        <f t="shared" si="105"/>
        <v>-6.0200000000000005</v>
      </c>
      <c r="BX195" s="114" t="str">
        <f t="shared" si="106"/>
        <v>N/A</v>
      </c>
      <c r="BY195" s="114">
        <f t="shared" si="107"/>
        <v>-5.9983960758502022</v>
      </c>
      <c r="BZ195" s="114">
        <f t="shared" si="108"/>
        <v>-6.4541508870905888</v>
      </c>
      <c r="CA195" s="114">
        <f t="shared" si="109"/>
        <v>-6.0200000000000005</v>
      </c>
      <c r="CB195" s="98" t="str">
        <f t="shared" si="110"/>
        <v>---</v>
      </c>
      <c r="CC195" s="18">
        <f t="shared" si="111"/>
        <v>-3.6593576224392947</v>
      </c>
      <c r="CD195" s="114">
        <f t="shared" si="112"/>
        <v>-3.4356417193497886</v>
      </c>
      <c r="CE195" s="114">
        <f t="shared" si="113"/>
        <v>-4.0025619547510125</v>
      </c>
      <c r="CF195" s="114">
        <f t="shared" si="114"/>
        <v>-3.4001169279263119</v>
      </c>
      <c r="CG195" s="114">
        <f t="shared" si="115"/>
        <v>-3.4001169279263119</v>
      </c>
      <c r="CH195" s="114">
        <f t="shared" si="116"/>
        <v>-3.1174754620451197</v>
      </c>
      <c r="CI195" s="114">
        <f t="shared" si="117"/>
        <v>-2.6655462488490689</v>
      </c>
      <c r="CJ195" s="114">
        <f t="shared" si="118"/>
        <v>-3.3430621993431218</v>
      </c>
      <c r="CK195" s="114">
        <f t="shared" si="119"/>
        <v>-3.0130621993431217</v>
      </c>
      <c r="CL195" s="114">
        <f t="shared" si="120"/>
        <v>-3.1732774798310079</v>
      </c>
      <c r="CM195" s="114">
        <f t="shared" si="121"/>
        <v>-2.9829666607012197</v>
      </c>
      <c r="CN195" s="114">
        <f t="shared" si="122"/>
        <v>-3.2433638917541519</v>
      </c>
      <c r="CO195" s="114">
        <f t="shared" si="123"/>
        <v>-2.0646057057385168</v>
      </c>
      <c r="CP195" s="114">
        <f t="shared" si="124"/>
        <v>-2.9560034466576162</v>
      </c>
      <c r="CQ195" s="114">
        <f t="shared" si="133"/>
        <v>-3.1755113176182621</v>
      </c>
      <c r="CR195" s="114">
        <f t="shared" si="134"/>
        <v>-3.2083206857925797</v>
      </c>
      <c r="CS195" s="98" t="str">
        <f t="shared" si="125"/>
        <v>---</v>
      </c>
    </row>
    <row r="196" spans="1:97" x14ac:dyDescent="0.25">
      <c r="A196" s="15" t="s">
        <v>2522</v>
      </c>
      <c r="B196" s="8" t="s">
        <v>384</v>
      </c>
      <c r="C196" s="8">
        <v>395.31</v>
      </c>
      <c r="D196" s="27">
        <v>8.27</v>
      </c>
      <c r="E196" s="16">
        <v>8.4104246416361796</v>
      </c>
      <c r="F196" s="16">
        <v>8.1797786390000002</v>
      </c>
      <c r="G196" s="16">
        <v>8.0095730980000006</v>
      </c>
      <c r="H196" s="16">
        <v>7.3570000000000002</v>
      </c>
      <c r="I196" s="16">
        <v>7.0359999999999996</v>
      </c>
      <c r="J196" s="16">
        <v>7.69</v>
      </c>
      <c r="K196" s="16">
        <v>7.27</v>
      </c>
      <c r="L196" s="16"/>
      <c r="M196" s="39">
        <v>7.7142999999999997</v>
      </c>
      <c r="N196" s="16">
        <f t="shared" ref="N196:N213" si="135">AVERAGE(D196:M196)</f>
        <v>7.7707862642929069</v>
      </c>
      <c r="O196" s="16">
        <f t="shared" si="126"/>
        <v>7.9294280896557066</v>
      </c>
      <c r="P196" s="16">
        <f t="shared" ref="P196:P213" si="136">MEDIAN(D196:M196)</f>
        <v>7.7142999999999997</v>
      </c>
      <c r="Q196" s="114" t="s">
        <v>2891</v>
      </c>
      <c r="R196" s="114"/>
      <c r="S196" s="18">
        <v>163.56</v>
      </c>
      <c r="T196" s="16">
        <v>124.23</v>
      </c>
      <c r="U196" s="16">
        <v>175.3</v>
      </c>
      <c r="V196" s="16">
        <v>131.65</v>
      </c>
      <c r="W196" s="16">
        <v>96</v>
      </c>
      <c r="X196" s="16">
        <v>124</v>
      </c>
      <c r="Y196" s="16">
        <v>136</v>
      </c>
      <c r="Z196" s="16"/>
      <c r="AA196" s="39">
        <v>100.816</v>
      </c>
      <c r="AB196" s="16">
        <f t="shared" ref="AB196:AB213" si="137">AVERAGE(S196,T196,U196,V196,W196,X196,Y196,Z196,AA196)</f>
        <v>131.44450000000001</v>
      </c>
      <c r="AC196" s="114">
        <f t="shared" ref="AC196:AC213" si="138">GEOMEAN(S196,T196,U196,V196,W196,X196,Y196,Z196,AA196)</f>
        <v>128.9684430543746</v>
      </c>
      <c r="AD196" s="16">
        <f t="shared" ref="AD196:AD213" si="139">MEDIAN(S196,T196,U196,V196,W196,X196,Y196,Z196,AA196)</f>
        <v>127.94</v>
      </c>
      <c r="AE196" s="16" t="s">
        <v>2891</v>
      </c>
      <c r="AF196" s="40"/>
      <c r="AG196" s="19">
        <f t="shared" ref="AG196:AG213" si="140">IF(ISNUMBER(AE196),AE196,T196)</f>
        <v>124.23</v>
      </c>
      <c r="AH196" s="18">
        <v>3.5600000000000001E-7</v>
      </c>
      <c r="AI196" s="34">
        <v>5.9428912775543696E-9</v>
      </c>
      <c r="AJ196" s="16">
        <v>1.0471285480508979E-6</v>
      </c>
      <c r="AK196" s="16">
        <v>1.5848931924611122E-7</v>
      </c>
      <c r="AL196" s="16">
        <v>1.2589254117941642E-6</v>
      </c>
      <c r="AM196" s="16">
        <v>9.5499258602143498E-7</v>
      </c>
      <c r="AN196" s="94"/>
      <c r="AO196" s="34">
        <v>1.0470699999999999E-6</v>
      </c>
      <c r="AP196" s="94">
        <f t="shared" ref="AP196:AP213" si="141">AVERAGE($AH196:$AM196,$AN196,$AO196)</f>
        <v>6.8979267948430894E-7</v>
      </c>
      <c r="AQ196" s="114">
        <f t="shared" ref="AQ196:AQ213" si="142">GEOMEAN($AH196:$AM196,$AN196,$AO196)</f>
        <v>3.3172238995371547E-7</v>
      </c>
      <c r="AR196" s="94">
        <f t="shared" ref="AR196:AR213" si="143">MEDIAN($AH196:$AM196,$AN196,$AO196)</f>
        <v>9.5499258602143498E-7</v>
      </c>
      <c r="AS196" s="114" t="s">
        <v>2891</v>
      </c>
      <c r="AT196" s="156"/>
      <c r="AU196" s="18">
        <v>1.5770000000000001E-4</v>
      </c>
      <c r="AV196" s="16">
        <v>3.6674E-4</v>
      </c>
      <c r="AW196" s="16">
        <v>6.2619644435853196E-5</v>
      </c>
      <c r="AX196" s="16">
        <v>2.9100000000000003E-4</v>
      </c>
      <c r="AY196" s="16">
        <v>3.9800000000000002E-4</v>
      </c>
      <c r="AZ196" s="16">
        <v>3.7199999999999999E-4</v>
      </c>
      <c r="BA196" s="16">
        <v>8.4400000000000002E-4</v>
      </c>
      <c r="BB196" s="68">
        <v>-8.94</v>
      </c>
      <c r="BC196" s="16">
        <f t="shared" ref="BC196:BC213" si="144">1000*$C196*10^BB196</f>
        <v>4.5387660811393272E-4</v>
      </c>
      <c r="BD196" s="67">
        <v>-8.76</v>
      </c>
      <c r="BE196" s="16">
        <f t="shared" si="127"/>
        <v>6.8697004561291456E-4</v>
      </c>
      <c r="BF196" s="16">
        <v>6.5600000000000001E-4</v>
      </c>
      <c r="BG196" s="16">
        <v>9.7000000000000005E-4</v>
      </c>
      <c r="BH196" s="16">
        <v>5.71E-4</v>
      </c>
      <c r="BI196" s="68">
        <v>3.5800000000000003E-8</v>
      </c>
      <c r="BJ196" s="94">
        <f t="shared" si="128"/>
        <v>1.4152098000000002E-2</v>
      </c>
      <c r="BK196" s="68">
        <v>6.1714300000000001E-9</v>
      </c>
      <c r="BL196" s="16">
        <f t="shared" si="129"/>
        <v>2.4396279933000002E-3</v>
      </c>
      <c r="BM196" s="16">
        <f t="shared" si="130"/>
        <v>1.6015451636759075E-3</v>
      </c>
      <c r="BN196" s="114">
        <f t="shared" si="131"/>
        <v>5.8228455001201149E-4</v>
      </c>
      <c r="BO196" s="16">
        <f t="shared" si="132"/>
        <v>5.1243830405696639E-4</v>
      </c>
      <c r="BP196" s="114" t="s">
        <v>2891</v>
      </c>
      <c r="BQ196" s="98"/>
      <c r="BR196" s="18">
        <f t="shared" ref="BR196:BR213" si="145">LOG(AH196)</f>
        <v>-6.4485500020271251</v>
      </c>
      <c r="BS196" s="114">
        <f t="shared" ref="BS196:BS213" si="146">LOG(AI196)</f>
        <v>-8.2260022148856748</v>
      </c>
      <c r="BT196" s="114">
        <f t="shared" ref="BT196:BT213" si="147">LOG(AJ196)</f>
        <v>-5.98</v>
      </c>
      <c r="BU196" s="114">
        <f t="shared" ref="BU196:BU213" si="148">LOG(AK196)</f>
        <v>-6.8000000000000007</v>
      </c>
      <c r="BV196" s="114">
        <f t="shared" ref="BV196:BV213" si="149">LOG(AL196)</f>
        <v>-5.9000000000000012</v>
      </c>
      <c r="BW196" s="114">
        <f t="shared" ref="BW196:BW213" si="150">LOG(AM196)</f>
        <v>-6.0200000000000005</v>
      </c>
      <c r="BX196" s="114" t="str">
        <f t="shared" ref="BX196:BX213" si="151">IF(ISNUMBER(AN196),LOG(AN196),"N/A")</f>
        <v>N/A</v>
      </c>
      <c r="BY196" s="114">
        <f t="shared" ref="BY196:BY213" si="152">LOG(AO196)</f>
        <v>-5.9800242833665056</v>
      </c>
      <c r="BZ196" s="114">
        <f t="shared" ref="BZ196:BZ213" si="153">AVERAGE(BR196:BY196)</f>
        <v>-6.4792252143256155</v>
      </c>
      <c r="CA196" s="114">
        <f t="shared" ref="CA196:CA213" si="154">MEDIAN(BR196:BY196)</f>
        <v>-6.0200000000000005</v>
      </c>
      <c r="CB196" s="98" t="str">
        <f t="shared" ref="CB196:CB213" si="155">IF(ISNUMBER(AS196),LOG(AS196),AS196)</f>
        <v>---</v>
      </c>
      <c r="CC196" s="18">
        <f t="shared" ref="CC196:CC213" si="156">LOG(AU196)</f>
        <v>-3.802168306671097</v>
      </c>
      <c r="CD196" s="114">
        <f t="shared" ref="CD196:CD213" si="157">LOG(AV196)</f>
        <v>-3.4356417193497886</v>
      </c>
      <c r="CE196" s="114">
        <f t="shared" ref="CE196:CE213" si="158">LOG(AW196)</f>
        <v>-4.2032894027041774</v>
      </c>
      <c r="CF196" s="114">
        <f t="shared" ref="CF196:CF213" si="159">LOG(AX196)</f>
        <v>-3.5361070110140926</v>
      </c>
      <c r="CG196" s="114">
        <f t="shared" ref="CG196:CG213" si="160">LOG(AY196)</f>
        <v>-3.4001169279263119</v>
      </c>
      <c r="CH196" s="114">
        <f t="shared" ref="CH196:CH213" si="161">IF(ISNUMBER(AZ196),LOG(AZ196),"N/A")</f>
        <v>-3.4294570601181027</v>
      </c>
      <c r="CI196" s="114">
        <f t="shared" ref="CI196:CI213" si="162">LOG(BA196)</f>
        <v>-3.0736575533743449</v>
      </c>
      <c r="CJ196" s="114">
        <f t="shared" ref="CJ196:CJ213" si="163">LOG(BC196)</f>
        <v>-3.3430621993431218</v>
      </c>
      <c r="CK196" s="114">
        <f t="shared" ref="CK196:CK213" si="164">LOG(BE196)</f>
        <v>-3.1630621993431225</v>
      </c>
      <c r="CL196" s="114">
        <f t="shared" ref="CL196:CL213" si="165">LOG(BF196)</f>
        <v>-3.1830961606243395</v>
      </c>
      <c r="CM196" s="114">
        <f t="shared" ref="CM196:CM213" si="166">LOG(BG196)</f>
        <v>-3.0132282657337552</v>
      </c>
      <c r="CN196" s="114">
        <f t="shared" ref="CN196:CN213" si="167">LOG(BH196)</f>
        <v>-3.2433638917541519</v>
      </c>
      <c r="CO196" s="114">
        <f t="shared" ref="CO196:CO213" si="168">IF(ISNUMBER(BJ196),LOG(BJ196),"N/A")</f>
        <v>-1.8491791726992473</v>
      </c>
      <c r="CP196" s="114">
        <f t="shared" ref="CP196:CP213" si="169">LOG(BL196)</f>
        <v>-2.6126763920113478</v>
      </c>
      <c r="CQ196" s="114">
        <f t="shared" si="133"/>
        <v>-3.234864733047643</v>
      </c>
      <c r="CR196" s="114">
        <f t="shared" si="134"/>
        <v>-3.2932130455486366</v>
      </c>
      <c r="CS196" s="98" t="str">
        <f t="shared" ref="CS196:CS213" si="170">IF(ISNUMBER(BP196),LOG(BP196),BP196)</f>
        <v>---</v>
      </c>
    </row>
    <row r="197" spans="1:97" x14ac:dyDescent="0.25">
      <c r="A197" s="15" t="s">
        <v>2523</v>
      </c>
      <c r="B197" s="8" t="s">
        <v>386</v>
      </c>
      <c r="C197" s="8">
        <v>395.31</v>
      </c>
      <c r="D197" s="27">
        <v>8.27</v>
      </c>
      <c r="E197" s="16">
        <v>8.3319259599818505</v>
      </c>
      <c r="F197" s="16">
        <v>8.1797786390000002</v>
      </c>
      <c r="G197" s="16">
        <v>8.0095730980000006</v>
      </c>
      <c r="H197" s="16">
        <v>7.3570000000000002</v>
      </c>
      <c r="I197" s="16">
        <v>6.9936999999999996</v>
      </c>
      <c r="J197" s="16">
        <v>7.7</v>
      </c>
      <c r="K197" s="16">
        <v>7.25</v>
      </c>
      <c r="L197" s="16"/>
      <c r="M197" s="39">
        <v>7.7050400000000003</v>
      </c>
      <c r="N197" s="16">
        <f t="shared" si="135"/>
        <v>7.7552241885535391</v>
      </c>
      <c r="O197" s="16">
        <f t="shared" ref="O197:O213" si="171">LOG10(AVERAGE(10^D197,10^E197,10^F197,10^G197,10^H197,10^I197,10^J197,10^K197,10^L197,10^M197))</f>
        <v>7.9061599545506125</v>
      </c>
      <c r="P197" s="16">
        <f t="shared" si="136"/>
        <v>7.7050400000000003</v>
      </c>
      <c r="Q197" s="114" t="s">
        <v>2891</v>
      </c>
      <c r="R197" s="114"/>
      <c r="S197" s="18">
        <v>163.56</v>
      </c>
      <c r="T197" s="16">
        <v>126.19</v>
      </c>
      <c r="U197" s="16">
        <v>175.3</v>
      </c>
      <c r="V197" s="16">
        <v>110.18</v>
      </c>
      <c r="W197" s="16">
        <v>96</v>
      </c>
      <c r="X197" s="16">
        <v>129</v>
      </c>
      <c r="Y197" s="16">
        <v>136</v>
      </c>
      <c r="Z197" s="16"/>
      <c r="AA197" s="39">
        <v>122.72199999999999</v>
      </c>
      <c r="AB197" s="16">
        <f t="shared" si="137"/>
        <v>132.369</v>
      </c>
      <c r="AC197" s="114">
        <f t="shared" si="138"/>
        <v>130.16332237901352</v>
      </c>
      <c r="AD197" s="16">
        <f t="shared" si="139"/>
        <v>127.595</v>
      </c>
      <c r="AE197" s="16" t="s">
        <v>2891</v>
      </c>
      <c r="AF197" s="40"/>
      <c r="AG197" s="19">
        <f t="shared" si="140"/>
        <v>126.19</v>
      </c>
      <c r="AH197" s="18">
        <v>3.39E-7</v>
      </c>
      <c r="AI197" s="34">
        <v>3.9505661490728802E-9</v>
      </c>
      <c r="AJ197" s="16">
        <v>1.0471285480508979E-6</v>
      </c>
      <c r="AK197" s="16">
        <v>1.5848931924611122E-7</v>
      </c>
      <c r="AL197" s="16">
        <v>1.3182567385564063E-6</v>
      </c>
      <c r="AM197" s="16">
        <v>9.5499258602143498E-7</v>
      </c>
      <c r="AN197" s="94"/>
      <c r="AO197" s="34">
        <v>1.0009199999999999E-6</v>
      </c>
      <c r="AP197" s="94">
        <f t="shared" si="141"/>
        <v>6.8896253686056042E-7</v>
      </c>
      <c r="AQ197" s="114">
        <f t="shared" si="142"/>
        <v>3.1078889061622424E-7</v>
      </c>
      <c r="AR197" s="94">
        <f t="shared" si="143"/>
        <v>9.5499258602143498E-7</v>
      </c>
      <c r="AS197" s="114" t="s">
        <v>2891</v>
      </c>
      <c r="AT197" s="156"/>
      <c r="AU197" s="18">
        <v>1.5129999999999999E-4</v>
      </c>
      <c r="AV197" s="16">
        <v>3.6674E-4</v>
      </c>
      <c r="AW197" s="16">
        <v>8.92203505715082E-5</v>
      </c>
      <c r="AX197" s="16">
        <v>5.2800000000000004E-4</v>
      </c>
      <c r="AY197" s="16">
        <v>3.9800000000000002E-4</v>
      </c>
      <c r="AZ197" s="16">
        <v>3.5599999999999998E-4</v>
      </c>
      <c r="BA197" s="16">
        <v>5.2899999999999996E-4</v>
      </c>
      <c r="BB197" s="68">
        <v>-8.94</v>
      </c>
      <c r="BC197" s="16">
        <f t="shared" si="144"/>
        <v>4.5387660811393272E-4</v>
      </c>
      <c r="BD197" s="67">
        <v>-8.66</v>
      </c>
      <c r="BE197" s="16">
        <f t="shared" ref="BE197:BE213" si="172">1000*$C197*10^BD197</f>
        <v>8.6484404756349538E-4</v>
      </c>
      <c r="BF197" s="16">
        <v>6.7100000000000005E-4</v>
      </c>
      <c r="BG197" s="16">
        <v>1.0399999999999999E-3</v>
      </c>
      <c r="BH197" s="16">
        <v>5.5800000000000001E-4</v>
      </c>
      <c r="BI197" s="68">
        <v>4.5400000000000003E-8</v>
      </c>
      <c r="BJ197" s="94">
        <f t="shared" ref="BJ197:BJ213" si="173">IF(ISNUMBER(BI197),1000*$C197*BI197,"")</f>
        <v>1.7947074E-2</v>
      </c>
      <c r="BK197" s="68">
        <v>2.7493300000000001E-9</v>
      </c>
      <c r="BL197" s="16">
        <f t="shared" ref="BL197:BL213" si="174">1000*$C197*BK197</f>
        <v>1.0868376423000001E-3</v>
      </c>
      <c r="BM197" s="16">
        <f t="shared" ref="BM197:BM213" si="175">AVERAGE($AU197,$AV197,$AW197,$AX197,$AY197,$AZ197,$BA197,$BC197,$BE197,$BF197,$BG197,$BH197,$BJ197,$BL197)</f>
        <v>1.7885637606106385E-3</v>
      </c>
      <c r="BN197" s="114">
        <f t="shared" ref="BN197:BN213" si="176">GEOMEAN($AU197,$AV197,$AW197,$AX197,$AY197,$AZ197,$BA197,$BC197,$BE197,$BF197,$BG197,$BH197,$BJ197,$BL197)</f>
        <v>5.8753841895584742E-4</v>
      </c>
      <c r="BO197" s="16">
        <f t="shared" ref="BO197:BO213" si="177">MEDIAN($AU197,$AV197,$AW197,$AX197,$AY197,$AZ197,$BA197,$BC197,$BE197,$BF197,$BG197,$BH197,$BJ197,$BL197)</f>
        <v>5.285E-4</v>
      </c>
      <c r="BP197" s="114" t="s">
        <v>2891</v>
      </c>
      <c r="BQ197" s="98"/>
      <c r="BR197" s="18">
        <f t="shared" si="145"/>
        <v>-6.4698003017969175</v>
      </c>
      <c r="BS197" s="114">
        <f t="shared" si="146"/>
        <v>-8.4033406618926669</v>
      </c>
      <c r="BT197" s="114">
        <f t="shared" si="147"/>
        <v>-5.98</v>
      </c>
      <c r="BU197" s="114">
        <f t="shared" si="148"/>
        <v>-6.8000000000000007</v>
      </c>
      <c r="BV197" s="114">
        <f t="shared" si="149"/>
        <v>-5.88</v>
      </c>
      <c r="BW197" s="114">
        <f t="shared" si="150"/>
        <v>-6.0200000000000005</v>
      </c>
      <c r="BX197" s="114" t="str">
        <f t="shared" si="151"/>
        <v>N/A</v>
      </c>
      <c r="BY197" s="114">
        <f t="shared" si="152"/>
        <v>-5.9996006327574252</v>
      </c>
      <c r="BZ197" s="114">
        <f t="shared" si="153"/>
        <v>-6.5075345137781451</v>
      </c>
      <c r="CA197" s="114">
        <f t="shared" si="154"/>
        <v>-6.0200000000000005</v>
      </c>
      <c r="CB197" s="98" t="str">
        <f t="shared" si="155"/>
        <v>---</v>
      </c>
      <c r="CC197" s="18">
        <f t="shared" si="156"/>
        <v>-3.8201610719768131</v>
      </c>
      <c r="CD197" s="114">
        <f t="shared" si="157"/>
        <v>-3.4356417193497886</v>
      </c>
      <c r="CE197" s="114">
        <f t="shared" si="158"/>
        <v>-4.0495360746275519</v>
      </c>
      <c r="CF197" s="114">
        <f t="shared" si="159"/>
        <v>-3.2773660774661879</v>
      </c>
      <c r="CG197" s="114">
        <f t="shared" si="160"/>
        <v>-3.4001169279263119</v>
      </c>
      <c r="CH197" s="114">
        <f t="shared" si="161"/>
        <v>-3.4485500020271247</v>
      </c>
      <c r="CI197" s="114">
        <f t="shared" si="162"/>
        <v>-3.2765443279648143</v>
      </c>
      <c r="CJ197" s="114">
        <f t="shared" si="163"/>
        <v>-3.3430621993431218</v>
      </c>
      <c r="CK197" s="114">
        <f t="shared" si="164"/>
        <v>-3.0630621993431228</v>
      </c>
      <c r="CL197" s="114">
        <f t="shared" si="165"/>
        <v>-3.1732774798310079</v>
      </c>
      <c r="CM197" s="114">
        <f t="shared" si="166"/>
        <v>-2.9829666607012197</v>
      </c>
      <c r="CN197" s="114">
        <f t="shared" si="167"/>
        <v>-3.2533658010624213</v>
      </c>
      <c r="CO197" s="114">
        <f t="shared" si="168"/>
        <v>-1.7460063464860178</v>
      </c>
      <c r="CP197" s="114">
        <f t="shared" si="169"/>
        <v>-2.9638353283328445</v>
      </c>
      <c r="CQ197" s="114">
        <f t="shared" si="133"/>
        <v>-3.2309637297455969</v>
      </c>
      <c r="CR197" s="114">
        <f t="shared" si="134"/>
        <v>-3.2769552027155013</v>
      </c>
      <c r="CS197" s="98" t="str">
        <f t="shared" si="170"/>
        <v>---</v>
      </c>
    </row>
    <row r="198" spans="1:97" x14ac:dyDescent="0.25">
      <c r="A198" s="15" t="s">
        <v>2524</v>
      </c>
      <c r="B198" s="8" t="s">
        <v>388</v>
      </c>
      <c r="C198" s="8">
        <v>429.75</v>
      </c>
      <c r="D198" s="27">
        <v>8.91</v>
      </c>
      <c r="E198" s="16">
        <v>9.0886376083461897</v>
      </c>
      <c r="F198" s="16">
        <v>8.8173483239999992</v>
      </c>
      <c r="G198" s="16">
        <v>8.6661374420000001</v>
      </c>
      <c r="H198" s="16">
        <v>7.875</v>
      </c>
      <c r="I198" s="16">
        <v>7.4732000000000003</v>
      </c>
      <c r="J198" s="16">
        <v>8.01</v>
      </c>
      <c r="K198" s="16">
        <v>7.78</v>
      </c>
      <c r="L198" s="16">
        <v>7.22</v>
      </c>
      <c r="M198" s="39">
        <v>8.6012699999999995</v>
      </c>
      <c r="N198" s="16">
        <f t="shared" si="135"/>
        <v>8.2441593374346187</v>
      </c>
      <c r="O198" s="16">
        <f t="shared" si="171"/>
        <v>8.5846348131927552</v>
      </c>
      <c r="P198" s="16">
        <f t="shared" si="136"/>
        <v>8.3056349999999988</v>
      </c>
      <c r="Q198" s="16">
        <v>7.82</v>
      </c>
      <c r="R198" s="113" t="s">
        <v>2904</v>
      </c>
      <c r="S198" s="18">
        <v>180.78</v>
      </c>
      <c r="T198" s="16">
        <v>151.13</v>
      </c>
      <c r="U198" s="16">
        <v>194.18</v>
      </c>
      <c r="V198" s="16">
        <v>112.46</v>
      </c>
      <c r="W198" s="16">
        <v>96</v>
      </c>
      <c r="X198" s="16">
        <v>219</v>
      </c>
      <c r="Y198" s="16">
        <v>152</v>
      </c>
      <c r="Z198" s="16">
        <v>183</v>
      </c>
      <c r="AA198" s="39">
        <v>149.09100000000001</v>
      </c>
      <c r="AB198" s="16">
        <f t="shared" si="137"/>
        <v>159.7378888888889</v>
      </c>
      <c r="AC198" s="114">
        <f t="shared" si="138"/>
        <v>155.12614868390548</v>
      </c>
      <c r="AD198" s="16">
        <f t="shared" si="139"/>
        <v>152</v>
      </c>
      <c r="AE198" s="16">
        <v>156</v>
      </c>
      <c r="AF198" s="149" t="s">
        <v>2947</v>
      </c>
      <c r="AG198" s="19">
        <f t="shared" si="140"/>
        <v>156</v>
      </c>
      <c r="AH198" s="18">
        <v>5.5099999999999997E-8</v>
      </c>
      <c r="AI198" s="34">
        <v>3.3786896957643101E-10</v>
      </c>
      <c r="AJ198" s="16">
        <v>3.0199517204020165E-7</v>
      </c>
      <c r="AK198" s="16">
        <v>2.4547089156850259E-8</v>
      </c>
      <c r="AL198" s="16">
        <v>1.4125375446227539E-7</v>
      </c>
      <c r="AM198" s="16">
        <v>9.5499258602143498E-7</v>
      </c>
      <c r="AN198" s="94">
        <v>3.3699999999999999E-6</v>
      </c>
      <c r="AO198" s="34">
        <v>1.4545100000000001E-6</v>
      </c>
      <c r="AP198" s="94">
        <f t="shared" si="141"/>
        <v>7.8784205883129232E-7</v>
      </c>
      <c r="AQ198" s="114">
        <f t="shared" si="142"/>
        <v>1.3183502770949738E-7</v>
      </c>
      <c r="AR198" s="94">
        <f t="shared" si="143"/>
        <v>2.2162446325123853E-7</v>
      </c>
      <c r="AS198" s="114">
        <v>7.9411782345462804E-9</v>
      </c>
      <c r="AT198" s="156" t="s">
        <v>2914</v>
      </c>
      <c r="AU198" s="33">
        <v>2.7460000000000001E-5</v>
      </c>
      <c r="AV198" s="34">
        <v>8.1049000000000003E-5</v>
      </c>
      <c r="AW198" s="16">
        <v>8.1377183357873495E-6</v>
      </c>
      <c r="AX198" s="16">
        <v>1.7699999999999999E-4</v>
      </c>
      <c r="AY198" s="16">
        <v>6.9900000000000005E-5</v>
      </c>
      <c r="AZ198" s="16">
        <v>9.0299999999999999E-5</v>
      </c>
      <c r="BA198" s="16">
        <v>1.8599999999999999E-4</v>
      </c>
      <c r="BB198" s="68">
        <v>-9.6300000000000008</v>
      </c>
      <c r="BC198" s="16">
        <f t="shared" si="144"/>
        <v>1.0074323333837326E-4</v>
      </c>
      <c r="BD198" s="67">
        <v>-9.4600000000000009</v>
      </c>
      <c r="BE198" s="16">
        <f t="shared" si="172"/>
        <v>1.4901016148197467E-4</v>
      </c>
      <c r="BF198" s="16">
        <v>4.2999999999999999E-4</v>
      </c>
      <c r="BG198" s="16">
        <v>2.1000000000000001E-4</v>
      </c>
      <c r="BH198" s="16">
        <v>2.3599999999999999E-4</v>
      </c>
      <c r="BI198" s="68">
        <v>1.7199999999999999E-8</v>
      </c>
      <c r="BJ198" s="94">
        <f t="shared" si="173"/>
        <v>7.3916999999999993E-3</v>
      </c>
      <c r="BK198" s="68">
        <v>4.1133600000000002E-10</v>
      </c>
      <c r="BL198" s="16">
        <f t="shared" si="174"/>
        <v>1.7677164600000001E-4</v>
      </c>
      <c r="BM198" s="16">
        <f t="shared" si="175"/>
        <v>6.6671941136829519E-4</v>
      </c>
      <c r="BN198" s="114">
        <f t="shared" si="176"/>
        <v>1.4352038916211725E-4</v>
      </c>
      <c r="BO198" s="16">
        <f t="shared" si="177"/>
        <v>1.6289090374098733E-4</v>
      </c>
      <c r="BP198" s="114">
        <v>1.965497244722567E-4</v>
      </c>
      <c r="BQ198" s="156" t="s">
        <v>3919</v>
      </c>
      <c r="BR198" s="18">
        <f t="shared" si="145"/>
        <v>-7.2588484011482146</v>
      </c>
      <c r="BS198" s="114">
        <f t="shared" si="146"/>
        <v>-9.4712516926895969</v>
      </c>
      <c r="BT198" s="114">
        <f t="shared" si="147"/>
        <v>-6.52</v>
      </c>
      <c r="BU198" s="114">
        <f t="shared" si="148"/>
        <v>-7.6100000000000012</v>
      </c>
      <c r="BV198" s="114">
        <f t="shared" si="149"/>
        <v>-6.8500000000000005</v>
      </c>
      <c r="BW198" s="114">
        <f t="shared" si="150"/>
        <v>-6.0200000000000005</v>
      </c>
      <c r="BX198" s="114">
        <f t="shared" si="151"/>
        <v>-5.4723700991286615</v>
      </c>
      <c r="BY198" s="114">
        <f t="shared" si="152"/>
        <v>-5.8372832885593144</v>
      </c>
      <c r="BZ198" s="114">
        <f t="shared" si="153"/>
        <v>-6.8799691851907241</v>
      </c>
      <c r="CA198" s="114">
        <f t="shared" si="154"/>
        <v>-6.6850000000000005</v>
      </c>
      <c r="CB198" s="98">
        <f t="shared" si="155"/>
        <v>-8.1001150564142925</v>
      </c>
      <c r="CC198" s="18">
        <f t="shared" si="156"/>
        <v>-4.5612994670992633</v>
      </c>
      <c r="CD198" s="114">
        <f t="shared" si="157"/>
        <v>-4.0912523392011675</v>
      </c>
      <c r="CE198" s="114">
        <f t="shared" si="158"/>
        <v>-5.0894973461035553</v>
      </c>
      <c r="CF198" s="114">
        <f t="shared" si="159"/>
        <v>-3.7520267336381936</v>
      </c>
      <c r="CG198" s="114">
        <f t="shared" si="160"/>
        <v>-4.1555228242543185</v>
      </c>
      <c r="CH198" s="114">
        <f t="shared" si="161"/>
        <v>-4.0443122496864943</v>
      </c>
      <c r="CI198" s="114">
        <f t="shared" si="162"/>
        <v>-3.7304870557820835</v>
      </c>
      <c r="CJ198" s="114">
        <f t="shared" si="163"/>
        <v>-3.9967841146409118</v>
      </c>
      <c r="CK198" s="114">
        <f t="shared" si="164"/>
        <v>-3.8267841146409123</v>
      </c>
      <c r="CL198" s="114">
        <f t="shared" si="165"/>
        <v>-3.3665315444204134</v>
      </c>
      <c r="CM198" s="114">
        <f t="shared" si="166"/>
        <v>-3.6777807052660809</v>
      </c>
      <c r="CN198" s="114">
        <f t="shared" si="167"/>
        <v>-3.6270879970298933</v>
      </c>
      <c r="CO198" s="114">
        <f t="shared" si="168"/>
        <v>-2.1312556677333609</v>
      </c>
      <c r="CP198" s="114">
        <f t="shared" si="169"/>
        <v>-3.7525873941490926</v>
      </c>
      <c r="CQ198" s="114">
        <f t="shared" ref="CQ198:CQ213" si="178">AVERAGE(CC198:CP198)</f>
        <v>-3.8430863966889821</v>
      </c>
      <c r="CR198" s="114">
        <f t="shared" ref="CR198:CR213" si="179">MEDIAN(CC198:CP198)</f>
        <v>-3.7896857543950024</v>
      </c>
      <c r="CS198" s="98">
        <f t="shared" si="170"/>
        <v>-3.7065275606470585</v>
      </c>
    </row>
    <row r="199" spans="1:97" x14ac:dyDescent="0.25">
      <c r="A199" s="15" t="s">
        <v>2525</v>
      </c>
      <c r="B199" s="8" t="s">
        <v>390</v>
      </c>
      <c r="C199" s="8">
        <v>429.75</v>
      </c>
      <c r="D199" s="27">
        <v>8.91</v>
      </c>
      <c r="E199" s="16">
        <v>9.1340065660214194</v>
      </c>
      <c r="F199" s="16">
        <v>8.8173483239999992</v>
      </c>
      <c r="G199" s="16">
        <v>8.6661374420000001</v>
      </c>
      <c r="H199" s="16">
        <v>7.875</v>
      </c>
      <c r="I199" s="16">
        <v>7.4443999999999999</v>
      </c>
      <c r="J199" s="16">
        <v>8.0500000000000007</v>
      </c>
      <c r="K199" s="16">
        <v>7.87</v>
      </c>
      <c r="L199" s="16"/>
      <c r="M199" s="39">
        <v>8.5494500000000002</v>
      </c>
      <c r="N199" s="16">
        <f t="shared" si="135"/>
        <v>8.3684824813357146</v>
      </c>
      <c r="O199" s="16">
        <f t="shared" si="171"/>
        <v>8.5952834863823551</v>
      </c>
      <c r="P199" s="16">
        <f t="shared" si="136"/>
        <v>8.5494500000000002</v>
      </c>
      <c r="Q199" s="16" t="s">
        <v>2891</v>
      </c>
      <c r="R199" s="114"/>
      <c r="S199" s="18">
        <v>180.78</v>
      </c>
      <c r="T199" s="16">
        <v>128.62</v>
      </c>
      <c r="U199" s="16">
        <v>194.18</v>
      </c>
      <c r="V199" s="16">
        <v>154.53</v>
      </c>
      <c r="W199" s="16">
        <v>96</v>
      </c>
      <c r="X199" s="16">
        <v>222</v>
      </c>
      <c r="Y199" s="16">
        <v>159</v>
      </c>
      <c r="Z199" s="16"/>
      <c r="AA199" s="39">
        <v>146.09100000000001</v>
      </c>
      <c r="AB199" s="16">
        <f t="shared" si="137"/>
        <v>160.150125</v>
      </c>
      <c r="AC199" s="114">
        <f t="shared" si="138"/>
        <v>155.70054143449184</v>
      </c>
      <c r="AD199" s="16">
        <f t="shared" si="139"/>
        <v>156.76499999999999</v>
      </c>
      <c r="AE199" s="16" t="s">
        <v>2891</v>
      </c>
      <c r="AF199" s="40"/>
      <c r="AG199" s="19">
        <f t="shared" si="140"/>
        <v>128.62</v>
      </c>
      <c r="AH199" s="18">
        <v>1.11E-7</v>
      </c>
      <c r="AI199" s="34">
        <v>3.2112402935844501E-10</v>
      </c>
      <c r="AJ199" s="16">
        <v>2.7542287033381632E-7</v>
      </c>
      <c r="AK199" s="16">
        <v>2.4547089156850259E-8</v>
      </c>
      <c r="AL199" s="16">
        <v>2.6302679918953789E-7</v>
      </c>
      <c r="AM199" s="16">
        <v>9.5499258602143498E-7</v>
      </c>
      <c r="AN199" s="94"/>
      <c r="AO199" s="34">
        <v>1.5613899999999999E-6</v>
      </c>
      <c r="AP199" s="94">
        <f t="shared" si="141"/>
        <v>4.5581435267585687E-7</v>
      </c>
      <c r="AQ199" s="114">
        <f t="shared" si="142"/>
        <v>9.9197568107562776E-8</v>
      </c>
      <c r="AR199" s="94">
        <f t="shared" si="143"/>
        <v>2.6302679918953789E-7</v>
      </c>
      <c r="AS199" s="114" t="s">
        <v>2891</v>
      </c>
      <c r="AT199" s="156"/>
      <c r="AU199" s="33">
        <v>2.9309999999999999E-5</v>
      </c>
      <c r="AV199" s="34">
        <v>8.1049000000000003E-5</v>
      </c>
      <c r="AW199" s="16">
        <v>7.0772941683311297E-6</v>
      </c>
      <c r="AX199" s="16">
        <v>1.95E-4</v>
      </c>
      <c r="AY199" s="16">
        <v>6.9900000000000005E-5</v>
      </c>
      <c r="AZ199" s="16">
        <v>2.6899999999999998E-4</v>
      </c>
      <c r="BA199" s="16">
        <v>1.3200000000000001E-4</v>
      </c>
      <c r="BB199" s="68">
        <v>-9.6300000000000008</v>
      </c>
      <c r="BC199" s="16">
        <f t="shared" si="144"/>
        <v>1.0074323333837326E-4</v>
      </c>
      <c r="BD199" s="67">
        <v>-9.36</v>
      </c>
      <c r="BE199" s="16">
        <f t="shared" si="172"/>
        <v>1.8759267890521144E-4</v>
      </c>
      <c r="BF199" s="16">
        <v>3.7399999999999998E-4</v>
      </c>
      <c r="BG199" s="16">
        <v>2.1499999999999999E-4</v>
      </c>
      <c r="BH199" s="16">
        <v>1.7100000000000001E-4</v>
      </c>
      <c r="BI199" s="68">
        <v>2.2700000000000001E-8</v>
      </c>
      <c r="BJ199" s="94">
        <f t="shared" si="173"/>
        <v>9.7553250000000005E-3</v>
      </c>
      <c r="BK199" s="68">
        <v>4.1133600000000002E-10</v>
      </c>
      <c r="BL199" s="16">
        <f t="shared" si="174"/>
        <v>1.7677164600000001E-4</v>
      </c>
      <c r="BM199" s="16">
        <f t="shared" si="175"/>
        <v>8.4026920374370825E-4</v>
      </c>
      <c r="BN199" s="114">
        <f t="shared" si="176"/>
        <v>1.524017916419114E-4</v>
      </c>
      <c r="BO199" s="16">
        <f t="shared" si="177"/>
        <v>1.73885823E-4</v>
      </c>
      <c r="BP199" s="114" t="s">
        <v>2891</v>
      </c>
      <c r="BQ199" s="98"/>
      <c r="BR199" s="18">
        <f t="shared" si="145"/>
        <v>-6.9546770212133424</v>
      </c>
      <c r="BS199" s="114">
        <f t="shared" si="146"/>
        <v>-9.4933271954384306</v>
      </c>
      <c r="BT199" s="114">
        <f t="shared" si="147"/>
        <v>-6.5600000000000005</v>
      </c>
      <c r="BU199" s="114">
        <f t="shared" si="148"/>
        <v>-7.6100000000000012</v>
      </c>
      <c r="BV199" s="114">
        <f t="shared" si="149"/>
        <v>-6.58</v>
      </c>
      <c r="BW199" s="114">
        <f t="shared" si="150"/>
        <v>-6.0200000000000005</v>
      </c>
      <c r="BX199" s="114" t="str">
        <f t="shared" si="151"/>
        <v>N/A</v>
      </c>
      <c r="BY199" s="114">
        <f t="shared" si="152"/>
        <v>-5.8064886064230583</v>
      </c>
      <c r="BZ199" s="114">
        <f t="shared" si="153"/>
        <v>-7.0034989747249767</v>
      </c>
      <c r="CA199" s="114">
        <f t="shared" si="154"/>
        <v>-6.58</v>
      </c>
      <c r="CB199" s="98" t="str">
        <f t="shared" si="155"/>
        <v>---</v>
      </c>
      <c r="CC199" s="18">
        <f t="shared" si="156"/>
        <v>-4.5329841815615648</v>
      </c>
      <c r="CD199" s="114">
        <f t="shared" si="157"/>
        <v>-4.0912523392011675</v>
      </c>
      <c r="CE199" s="114">
        <f t="shared" si="158"/>
        <v>-5.1501327525326772</v>
      </c>
      <c r="CF199" s="114">
        <f t="shared" si="159"/>
        <v>-3.7099653886374822</v>
      </c>
      <c r="CG199" s="114">
        <f t="shared" si="160"/>
        <v>-4.1555228242543185</v>
      </c>
      <c r="CH199" s="114">
        <f t="shared" si="161"/>
        <v>-3.5702477199975919</v>
      </c>
      <c r="CI199" s="114">
        <f t="shared" si="162"/>
        <v>-3.87942606879415</v>
      </c>
      <c r="CJ199" s="114">
        <f t="shared" si="163"/>
        <v>-3.9967841146409118</v>
      </c>
      <c r="CK199" s="114">
        <f t="shared" si="164"/>
        <v>-3.7267841146409095</v>
      </c>
      <c r="CL199" s="114">
        <f t="shared" si="165"/>
        <v>-3.4271283977995197</v>
      </c>
      <c r="CM199" s="114">
        <f t="shared" si="166"/>
        <v>-3.6675615400843946</v>
      </c>
      <c r="CN199" s="114">
        <f t="shared" si="167"/>
        <v>-3.7670038896078459</v>
      </c>
      <c r="CO199" s="114">
        <f t="shared" si="168"/>
        <v>-2.0107582574477871</v>
      </c>
      <c r="CP199" s="114">
        <f t="shared" si="169"/>
        <v>-3.7525873941490926</v>
      </c>
      <c r="CQ199" s="114">
        <f t="shared" si="178"/>
        <v>-3.817009927382101</v>
      </c>
      <c r="CR199" s="114">
        <f t="shared" si="179"/>
        <v>-3.759795641878469</v>
      </c>
      <c r="CS199" s="98" t="str">
        <f t="shared" si="170"/>
        <v>---</v>
      </c>
    </row>
    <row r="200" spans="1:97" x14ac:dyDescent="0.25">
      <c r="A200" s="15" t="s">
        <v>2526</v>
      </c>
      <c r="B200" s="8" t="s">
        <v>392</v>
      </c>
      <c r="C200" s="8">
        <v>429.75</v>
      </c>
      <c r="D200" s="27">
        <v>8.91</v>
      </c>
      <c r="E200" s="16">
        <v>9.0931431416631998</v>
      </c>
      <c r="F200" s="16">
        <v>8.8173483239999992</v>
      </c>
      <c r="G200" s="16">
        <v>8.6661374420000001</v>
      </c>
      <c r="H200" s="16">
        <v>7.875</v>
      </c>
      <c r="I200" s="16">
        <v>7.4237000000000002</v>
      </c>
      <c r="J200" s="16">
        <v>8.06</v>
      </c>
      <c r="K200" s="16">
        <v>7.79</v>
      </c>
      <c r="L200" s="16"/>
      <c r="M200" s="39">
        <v>8.1920900000000003</v>
      </c>
      <c r="N200" s="16">
        <f t="shared" si="135"/>
        <v>8.3141576564070228</v>
      </c>
      <c r="O200" s="16">
        <f t="shared" si="171"/>
        <v>8.5570162847484479</v>
      </c>
      <c r="P200" s="16">
        <f t="shared" si="136"/>
        <v>8.1920900000000003</v>
      </c>
      <c r="Q200" s="16" t="s">
        <v>2891</v>
      </c>
      <c r="R200" s="114"/>
      <c r="S200" s="18">
        <v>180.78</v>
      </c>
      <c r="T200" s="16">
        <v>111.36</v>
      </c>
      <c r="U200" s="16">
        <v>194.18</v>
      </c>
      <c r="V200" s="16">
        <v>140.94</v>
      </c>
      <c r="W200" s="16">
        <v>96</v>
      </c>
      <c r="X200" s="16">
        <v>219</v>
      </c>
      <c r="Y200" s="16">
        <v>152</v>
      </c>
      <c r="Z200" s="16"/>
      <c r="AA200" s="39">
        <v>146.12100000000001</v>
      </c>
      <c r="AB200" s="16">
        <f t="shared" si="137"/>
        <v>155.04762500000001</v>
      </c>
      <c r="AC200" s="114">
        <f t="shared" si="138"/>
        <v>150.07167935382091</v>
      </c>
      <c r="AD200" s="16">
        <f t="shared" si="139"/>
        <v>149.06049999999999</v>
      </c>
      <c r="AE200" s="16" t="s">
        <v>2891</v>
      </c>
      <c r="AF200" s="40"/>
      <c r="AG200" s="19">
        <f t="shared" si="140"/>
        <v>111.36</v>
      </c>
      <c r="AH200" s="18">
        <v>1.6999999999999999E-7</v>
      </c>
      <c r="AI200" s="34">
        <v>6.6132902602526796E-10</v>
      </c>
      <c r="AJ200" s="16">
        <v>3.8904514499428027E-7</v>
      </c>
      <c r="AK200" s="16">
        <v>2.4547089156850259E-8</v>
      </c>
      <c r="AL200" s="16">
        <v>6.456542290346535E-7</v>
      </c>
      <c r="AM200" s="16">
        <v>9.5499258602143498E-7</v>
      </c>
      <c r="AN200" s="94"/>
      <c r="AO200" s="34">
        <v>1.61448E-6</v>
      </c>
      <c r="AP200" s="94">
        <f t="shared" si="141"/>
        <v>5.4276862546189207E-7</v>
      </c>
      <c r="AQ200" s="114">
        <f t="shared" si="142"/>
        <v>1.4027671805132857E-7</v>
      </c>
      <c r="AR200" s="94">
        <f t="shared" si="143"/>
        <v>3.8904514499428027E-7</v>
      </c>
      <c r="AS200" s="114" t="s">
        <v>2891</v>
      </c>
      <c r="AT200" s="156"/>
      <c r="AU200" s="33">
        <v>4.2240000000000002E-5</v>
      </c>
      <c r="AV200" s="34">
        <v>8.1049000000000003E-5</v>
      </c>
      <c r="AW200" s="16">
        <v>1.29449464770687E-5</v>
      </c>
      <c r="AX200" s="16">
        <v>1.5899999999999999E-4</v>
      </c>
      <c r="AY200" s="16">
        <v>6.9900000000000005E-5</v>
      </c>
      <c r="AZ200" s="16">
        <v>2.05E-4</v>
      </c>
      <c r="BA200" s="16">
        <v>1.7000000000000001E-4</v>
      </c>
      <c r="BB200" s="68">
        <v>-9.6300000000000008</v>
      </c>
      <c r="BC200" s="16">
        <f t="shared" si="144"/>
        <v>1.0074323333837326E-4</v>
      </c>
      <c r="BD200" s="67">
        <v>-9.3699999999999992</v>
      </c>
      <c r="BE200" s="16">
        <f t="shared" si="172"/>
        <v>1.8332254820498456E-4</v>
      </c>
      <c r="BF200" s="16">
        <v>3.8299999999999999E-4</v>
      </c>
      <c r="BG200" s="16">
        <v>2.1000000000000001E-4</v>
      </c>
      <c r="BH200" s="16">
        <v>2.1000000000000001E-4</v>
      </c>
      <c r="BI200" s="68">
        <v>1.0600000000000001E-8</v>
      </c>
      <c r="BJ200" s="94">
        <f t="shared" si="173"/>
        <v>4.5553500000000005E-3</v>
      </c>
      <c r="BK200" s="68">
        <v>4.71889E-10</v>
      </c>
      <c r="BL200" s="16">
        <f t="shared" si="174"/>
        <v>2.0279429775000001E-4</v>
      </c>
      <c r="BM200" s="16">
        <f t="shared" si="175"/>
        <v>4.703817161264591E-4</v>
      </c>
      <c r="BN200" s="114">
        <f t="shared" si="176"/>
        <v>1.5575775580377346E-4</v>
      </c>
      <c r="BO200" s="16">
        <f t="shared" si="177"/>
        <v>1.7666127410249227E-4</v>
      </c>
      <c r="BP200" s="114" t="s">
        <v>2891</v>
      </c>
      <c r="BQ200" s="98"/>
      <c r="BR200" s="18">
        <f t="shared" si="145"/>
        <v>-6.7695510786217259</v>
      </c>
      <c r="BS200" s="114">
        <f t="shared" si="146"/>
        <v>-9.1795824154996115</v>
      </c>
      <c r="BT200" s="114">
        <f t="shared" si="147"/>
        <v>-6.41</v>
      </c>
      <c r="BU200" s="114">
        <f t="shared" si="148"/>
        <v>-7.6100000000000012</v>
      </c>
      <c r="BV200" s="114">
        <f t="shared" si="149"/>
        <v>-6.1900000000000013</v>
      </c>
      <c r="BW200" s="114">
        <f t="shared" si="150"/>
        <v>-6.0200000000000005</v>
      </c>
      <c r="BX200" s="114" t="str">
        <f t="shared" si="151"/>
        <v>N/A</v>
      </c>
      <c r="BY200" s="114">
        <f t="shared" si="152"/>
        <v>-5.7919673306055914</v>
      </c>
      <c r="BZ200" s="114">
        <f t="shared" si="153"/>
        <v>-6.853014403532419</v>
      </c>
      <c r="CA200" s="114">
        <f t="shared" si="154"/>
        <v>-6.41</v>
      </c>
      <c r="CB200" s="98" t="str">
        <f t="shared" si="155"/>
        <v>---</v>
      </c>
      <c r="CC200" s="18">
        <f t="shared" si="156"/>
        <v>-4.3742760904742441</v>
      </c>
      <c r="CD200" s="114">
        <f t="shared" si="157"/>
        <v>-4.0912523392011675</v>
      </c>
      <c r="CE200" s="114">
        <f t="shared" si="158"/>
        <v>-4.8878997408847118</v>
      </c>
      <c r="CF200" s="114">
        <f t="shared" si="159"/>
        <v>-3.7986028756795487</v>
      </c>
      <c r="CG200" s="114">
        <f t="shared" si="160"/>
        <v>-4.1555228242543185</v>
      </c>
      <c r="CH200" s="114">
        <f t="shared" si="161"/>
        <v>-3.6882461389442458</v>
      </c>
      <c r="CI200" s="114">
        <f t="shared" si="162"/>
        <v>-3.7695510786217259</v>
      </c>
      <c r="CJ200" s="114">
        <f t="shared" si="163"/>
        <v>-3.9967841146409118</v>
      </c>
      <c r="CK200" s="114">
        <f t="shared" si="164"/>
        <v>-3.7367841146409098</v>
      </c>
      <c r="CL200" s="114">
        <f t="shared" si="165"/>
        <v>-3.4168012260313771</v>
      </c>
      <c r="CM200" s="114">
        <f t="shared" si="166"/>
        <v>-3.6777807052660809</v>
      </c>
      <c r="CN200" s="114">
        <f t="shared" si="167"/>
        <v>-3.6777807052660809</v>
      </c>
      <c r="CO200" s="114">
        <f t="shared" si="168"/>
        <v>-2.3414782493761397</v>
      </c>
      <c r="CP200" s="114">
        <f t="shared" si="169"/>
        <v>-3.6929442608304477</v>
      </c>
      <c r="CQ200" s="114">
        <f t="shared" si="178"/>
        <v>-3.8075503188651365</v>
      </c>
      <c r="CR200" s="114">
        <f t="shared" si="179"/>
        <v>-3.753167596631318</v>
      </c>
      <c r="CS200" s="98" t="str">
        <f t="shared" si="170"/>
        <v>---</v>
      </c>
    </row>
    <row r="201" spans="1:97" x14ac:dyDescent="0.25">
      <c r="A201" s="15" t="s">
        <v>2527</v>
      </c>
      <c r="B201" s="8" t="s">
        <v>394</v>
      </c>
      <c r="C201" s="8">
        <v>429.75</v>
      </c>
      <c r="D201" s="27">
        <v>8.91</v>
      </c>
      <c r="E201" s="16">
        <v>9.0847661978620202</v>
      </c>
      <c r="F201" s="16">
        <v>8.8173483239999992</v>
      </c>
      <c r="G201" s="16">
        <v>8.6661374420000001</v>
      </c>
      <c r="H201" s="16">
        <v>7.875</v>
      </c>
      <c r="I201" s="16">
        <v>7.3400999999999996</v>
      </c>
      <c r="J201" s="16">
        <v>8.06</v>
      </c>
      <c r="K201" s="16">
        <v>7.82</v>
      </c>
      <c r="L201" s="16"/>
      <c r="M201" s="39">
        <v>7.9248900000000004</v>
      </c>
      <c r="N201" s="16">
        <f t="shared" si="135"/>
        <v>8.2775824404291143</v>
      </c>
      <c r="O201" s="16">
        <f t="shared" si="171"/>
        <v>8.5453692613779531</v>
      </c>
      <c r="P201" s="16">
        <f t="shared" si="136"/>
        <v>8.06</v>
      </c>
      <c r="Q201" s="16" t="s">
        <v>2891</v>
      </c>
      <c r="R201" s="114"/>
      <c r="S201" s="18">
        <v>180.78</v>
      </c>
      <c r="T201" s="16">
        <v>144.24</v>
      </c>
      <c r="U201" s="16">
        <v>194.18</v>
      </c>
      <c r="V201" s="16">
        <v>114.25</v>
      </c>
      <c r="W201" s="16">
        <v>96</v>
      </c>
      <c r="X201" s="16">
        <v>220</v>
      </c>
      <c r="Y201" s="16">
        <v>152</v>
      </c>
      <c r="Z201" s="16"/>
      <c r="AA201" s="39">
        <v>144.077</v>
      </c>
      <c r="AB201" s="16">
        <f t="shared" si="137"/>
        <v>155.69087500000001</v>
      </c>
      <c r="AC201" s="114">
        <f t="shared" si="138"/>
        <v>150.80947219519214</v>
      </c>
      <c r="AD201" s="16">
        <f t="shared" si="139"/>
        <v>148.12</v>
      </c>
      <c r="AE201" s="16" t="s">
        <v>2891</v>
      </c>
      <c r="AF201" s="40"/>
      <c r="AG201" s="19">
        <f t="shared" si="140"/>
        <v>144.24</v>
      </c>
      <c r="AH201" s="18">
        <v>7.4600000000000006E-8</v>
      </c>
      <c r="AI201" s="34">
        <v>4.9712900778536004E-10</v>
      </c>
      <c r="AJ201" s="16">
        <v>5.4954087385762417E-7</v>
      </c>
      <c r="AK201" s="16">
        <v>2.4547089156850259E-8</v>
      </c>
      <c r="AL201" s="16">
        <v>1.0232929922807527E-6</v>
      </c>
      <c r="AM201" s="16">
        <v>9.5499258602143498E-7</v>
      </c>
      <c r="AN201" s="94"/>
      <c r="AO201" s="34">
        <v>1.85174E-6</v>
      </c>
      <c r="AP201" s="94">
        <f t="shared" si="141"/>
        <v>6.3988723861777827E-7</v>
      </c>
      <c r="AQ201" s="114">
        <f t="shared" si="142"/>
        <v>1.3698846255201329E-7</v>
      </c>
      <c r="AR201" s="94">
        <f t="shared" si="143"/>
        <v>5.4954087385762417E-7</v>
      </c>
      <c r="AS201" s="114" t="s">
        <v>2891</v>
      </c>
      <c r="AT201" s="156"/>
      <c r="AU201" s="33">
        <v>2.105E-5</v>
      </c>
      <c r="AV201" s="34">
        <v>8.1049000000000003E-5</v>
      </c>
      <c r="AW201" s="16">
        <v>8.7875048963942897E-6</v>
      </c>
      <c r="AX201" s="16">
        <v>2.8200000000000002E-4</v>
      </c>
      <c r="AY201" s="16">
        <v>6.9900000000000005E-5</v>
      </c>
      <c r="AZ201" s="16">
        <v>1.4899999999999999E-4</v>
      </c>
      <c r="BA201" s="16">
        <v>1.5799999999999999E-4</v>
      </c>
      <c r="BB201" s="68">
        <v>-9.6300000000000008</v>
      </c>
      <c r="BC201" s="16">
        <f t="shared" si="144"/>
        <v>1.0074323333837326E-4</v>
      </c>
      <c r="BD201" s="67">
        <v>-9.1300000000000008</v>
      </c>
      <c r="BE201" s="16">
        <f t="shared" si="172"/>
        <v>3.1857807619906764E-4</v>
      </c>
      <c r="BF201" s="16">
        <v>3.8299999999999999E-4</v>
      </c>
      <c r="BG201" s="16">
        <v>2.0599999999999999E-4</v>
      </c>
      <c r="BH201" s="16">
        <v>2.1000000000000001E-4</v>
      </c>
      <c r="BI201" s="68">
        <v>1.2E-8</v>
      </c>
      <c r="BJ201" s="94">
        <f t="shared" si="173"/>
        <v>5.1570000000000001E-3</v>
      </c>
      <c r="BK201" s="68">
        <v>4.7641799999999998E-10</v>
      </c>
      <c r="BL201" s="16">
        <f t="shared" si="174"/>
        <v>2.047406355E-4</v>
      </c>
      <c r="BM201" s="16">
        <f t="shared" si="175"/>
        <v>5.2498917499527403E-4</v>
      </c>
      <c r="BN201" s="114">
        <f t="shared" si="176"/>
        <v>1.5315290182363331E-4</v>
      </c>
      <c r="BO201" s="16">
        <f t="shared" si="177"/>
        <v>1.8137031775000001E-4</v>
      </c>
      <c r="BP201" s="114" t="s">
        <v>2891</v>
      </c>
      <c r="BQ201" s="98"/>
      <c r="BR201" s="18">
        <f t="shared" si="145"/>
        <v>-7.1272611725273309</v>
      </c>
      <c r="BS201" s="114">
        <f t="shared" si="146"/>
        <v>-9.3035308947697537</v>
      </c>
      <c r="BT201" s="114">
        <f t="shared" si="147"/>
        <v>-6.2600000000000007</v>
      </c>
      <c r="BU201" s="114">
        <f t="shared" si="148"/>
        <v>-7.6100000000000012</v>
      </c>
      <c r="BV201" s="114">
        <f t="shared" si="149"/>
        <v>-5.99</v>
      </c>
      <c r="BW201" s="114">
        <f t="shared" si="150"/>
        <v>-6.0200000000000005</v>
      </c>
      <c r="BX201" s="114" t="str">
        <f t="shared" si="151"/>
        <v>N/A</v>
      </c>
      <c r="BY201" s="114">
        <f t="shared" si="152"/>
        <v>-5.732419992001895</v>
      </c>
      <c r="BZ201" s="114">
        <f t="shared" si="153"/>
        <v>-6.8633160084712843</v>
      </c>
      <c r="CA201" s="114">
        <f t="shared" si="154"/>
        <v>-6.2600000000000007</v>
      </c>
      <c r="CB201" s="98" t="str">
        <f t="shared" si="155"/>
        <v>---</v>
      </c>
      <c r="CC201" s="18">
        <f t="shared" si="156"/>
        <v>-4.676747899828313</v>
      </c>
      <c r="CD201" s="114">
        <f t="shared" si="157"/>
        <v>-4.0912523392011675</v>
      </c>
      <c r="CE201" s="114">
        <f t="shared" si="158"/>
        <v>-5.0561344199833371</v>
      </c>
      <c r="CF201" s="114">
        <f t="shared" si="159"/>
        <v>-3.5497508916806391</v>
      </c>
      <c r="CG201" s="114">
        <f t="shared" si="160"/>
        <v>-4.1555228242543185</v>
      </c>
      <c r="CH201" s="114">
        <f t="shared" si="161"/>
        <v>-3.826813731587726</v>
      </c>
      <c r="CI201" s="114">
        <f t="shared" si="162"/>
        <v>-3.8013429130455774</v>
      </c>
      <c r="CJ201" s="114">
        <f t="shared" si="163"/>
        <v>-3.9967841146409118</v>
      </c>
      <c r="CK201" s="114">
        <f t="shared" si="164"/>
        <v>-3.4967841146409122</v>
      </c>
      <c r="CL201" s="114">
        <f t="shared" si="165"/>
        <v>-3.4168012260313771</v>
      </c>
      <c r="CM201" s="114">
        <f t="shared" si="166"/>
        <v>-3.6861327796308467</v>
      </c>
      <c r="CN201" s="114">
        <f t="shared" si="167"/>
        <v>-3.6777807052660809</v>
      </c>
      <c r="CO201" s="114">
        <f t="shared" si="168"/>
        <v>-2.287602868593285</v>
      </c>
      <c r="CP201" s="114">
        <f t="shared" si="169"/>
        <v>-3.6887959530287513</v>
      </c>
      <c r="CQ201" s="114">
        <f t="shared" si="178"/>
        <v>-3.8148747701009453</v>
      </c>
      <c r="CR201" s="114">
        <f t="shared" si="179"/>
        <v>-3.7450694330371643</v>
      </c>
      <c r="CS201" s="98" t="str">
        <f t="shared" si="170"/>
        <v>---</v>
      </c>
    </row>
    <row r="202" spans="1:97" x14ac:dyDescent="0.25">
      <c r="A202" s="15" t="s">
        <v>2528</v>
      </c>
      <c r="B202" s="8" t="s">
        <v>396</v>
      </c>
      <c r="C202" s="8">
        <v>429.75</v>
      </c>
      <c r="D202" s="27">
        <v>8.91</v>
      </c>
      <c r="E202" s="16">
        <v>9.1175767443597593</v>
      </c>
      <c r="F202" s="16">
        <v>8.8173483239999992</v>
      </c>
      <c r="G202" s="16">
        <v>8.6661374420000001</v>
      </c>
      <c r="H202" s="16">
        <v>7.875</v>
      </c>
      <c r="I202" s="16">
        <v>7.3150000000000004</v>
      </c>
      <c r="J202" s="16">
        <v>8.0500000000000007</v>
      </c>
      <c r="K202" s="16">
        <v>7.82</v>
      </c>
      <c r="L202" s="16"/>
      <c r="M202" s="39">
        <v>8.2030499999999993</v>
      </c>
      <c r="N202" s="16">
        <f t="shared" si="135"/>
        <v>8.3082347233733067</v>
      </c>
      <c r="O202" s="16">
        <f t="shared" si="171"/>
        <v>8.5655571974547176</v>
      </c>
      <c r="P202" s="16">
        <f t="shared" si="136"/>
        <v>8.2030499999999993</v>
      </c>
      <c r="Q202" s="16" t="s">
        <v>2891</v>
      </c>
      <c r="R202" s="114"/>
      <c r="S202" s="18">
        <v>180.78</v>
      </c>
      <c r="T202" s="16">
        <v>122</v>
      </c>
      <c r="U202" s="16">
        <v>194.18</v>
      </c>
      <c r="V202" s="16">
        <v>128.96</v>
      </c>
      <c r="W202" s="16">
        <v>96</v>
      </c>
      <c r="X202" s="16">
        <v>220</v>
      </c>
      <c r="Y202" s="16">
        <v>152</v>
      </c>
      <c r="Z202" s="16"/>
      <c r="AA202" s="39">
        <v>144.73699999999999</v>
      </c>
      <c r="AB202" s="16">
        <f t="shared" si="137"/>
        <v>154.83212500000002</v>
      </c>
      <c r="AC202" s="114">
        <f t="shared" si="138"/>
        <v>150.02403789029159</v>
      </c>
      <c r="AD202" s="16">
        <f t="shared" si="139"/>
        <v>148.36849999999998</v>
      </c>
      <c r="AE202" s="16" t="s">
        <v>2891</v>
      </c>
      <c r="AF202" s="40"/>
      <c r="AG202" s="19">
        <f t="shared" si="140"/>
        <v>122</v>
      </c>
      <c r="AH202" s="18">
        <v>1.31E-7</v>
      </c>
      <c r="AI202" s="34">
        <v>4.0191953307326902E-10</v>
      </c>
      <c r="AJ202" s="16">
        <v>3.8904514499428027E-7</v>
      </c>
      <c r="AK202" s="16">
        <v>2.4547089156850259E-8</v>
      </c>
      <c r="AL202" s="16">
        <v>5.4954087385762417E-7</v>
      </c>
      <c r="AM202" s="16">
        <v>9.5499258602143498E-7</v>
      </c>
      <c r="AN202" s="94"/>
      <c r="AO202" s="34">
        <v>1.8304399999999999E-6</v>
      </c>
      <c r="AP202" s="94">
        <f t="shared" si="141"/>
        <v>5.542810876518947E-7</v>
      </c>
      <c r="AQ202" s="114">
        <f t="shared" si="142"/>
        <v>1.2523029834154231E-7</v>
      </c>
      <c r="AR202" s="94">
        <f t="shared" si="143"/>
        <v>3.8904514499428027E-7</v>
      </c>
      <c r="AS202" s="114" t="s">
        <v>2891</v>
      </c>
      <c r="AT202" s="156"/>
      <c r="AU202" s="33">
        <v>3.3720000000000002E-5</v>
      </c>
      <c r="AV202" s="34">
        <v>8.1049000000000003E-5</v>
      </c>
      <c r="AW202" s="16">
        <v>8.7256496355131593E-6</v>
      </c>
      <c r="AX202" s="16">
        <v>1.7799999999999999E-4</v>
      </c>
      <c r="AY202" s="16">
        <v>6.9900000000000005E-5</v>
      </c>
      <c r="AZ202" s="16">
        <v>1.16E-4</v>
      </c>
      <c r="BA202" s="16">
        <v>1.7000000000000001E-4</v>
      </c>
      <c r="BB202" s="68">
        <v>-9.6300000000000008</v>
      </c>
      <c r="BC202" s="16">
        <f t="shared" si="144"/>
        <v>1.0074323333837326E-4</v>
      </c>
      <c r="BD202" s="67">
        <v>-9.3000000000000007</v>
      </c>
      <c r="BE202" s="16">
        <f t="shared" si="172"/>
        <v>2.1538521365131949E-4</v>
      </c>
      <c r="BF202" s="16">
        <v>3.7399999999999998E-4</v>
      </c>
      <c r="BG202" s="16">
        <v>1.9599999999999999E-4</v>
      </c>
      <c r="BH202" s="16">
        <v>2.1499999999999999E-4</v>
      </c>
      <c r="BI202" s="68">
        <v>2.8600000000000001E-8</v>
      </c>
      <c r="BJ202" s="94">
        <f t="shared" si="173"/>
        <v>1.2290850000000001E-2</v>
      </c>
      <c r="BK202" s="68">
        <v>4.1228999999999998E-10</v>
      </c>
      <c r="BL202" s="16">
        <f t="shared" si="174"/>
        <v>1.7718162749999998E-4</v>
      </c>
      <c r="BM202" s="16">
        <f t="shared" si="175"/>
        <v>1.0161824802946576E-3</v>
      </c>
      <c r="BN202" s="114">
        <f t="shared" si="176"/>
        <v>1.5435362317855122E-4</v>
      </c>
      <c r="BO202" s="16">
        <f t="shared" si="177"/>
        <v>1.7359081375E-4</v>
      </c>
      <c r="BP202" s="114" t="s">
        <v>2891</v>
      </c>
      <c r="BQ202" s="98"/>
      <c r="BR202" s="18">
        <f t="shared" si="145"/>
        <v>-6.8827287043442356</v>
      </c>
      <c r="BS202" s="114">
        <f t="shared" si="146"/>
        <v>-9.3958608868166866</v>
      </c>
      <c r="BT202" s="114">
        <f t="shared" si="147"/>
        <v>-6.41</v>
      </c>
      <c r="BU202" s="114">
        <f t="shared" si="148"/>
        <v>-7.6100000000000012</v>
      </c>
      <c r="BV202" s="114">
        <f t="shared" si="149"/>
        <v>-6.2600000000000007</v>
      </c>
      <c r="BW202" s="114">
        <f t="shared" si="150"/>
        <v>-6.0200000000000005</v>
      </c>
      <c r="BX202" s="114" t="str">
        <f t="shared" si="151"/>
        <v>N/A</v>
      </c>
      <c r="BY202" s="114">
        <f t="shared" si="152"/>
        <v>-5.7374445022896783</v>
      </c>
      <c r="BZ202" s="114">
        <f t="shared" si="153"/>
        <v>-6.9022905847786573</v>
      </c>
      <c r="CA202" s="114">
        <f t="shared" si="154"/>
        <v>-6.41</v>
      </c>
      <c r="CB202" s="98" t="str">
        <f t="shared" si="155"/>
        <v>---</v>
      </c>
      <c r="CC202" s="18">
        <f t="shared" si="156"/>
        <v>-4.4721124340472951</v>
      </c>
      <c r="CD202" s="114">
        <f t="shared" si="157"/>
        <v>-4.0912523392011675</v>
      </c>
      <c r="CE202" s="114">
        <f t="shared" si="158"/>
        <v>-5.059202229398494</v>
      </c>
      <c r="CF202" s="114">
        <f t="shared" si="159"/>
        <v>-3.7495799976911059</v>
      </c>
      <c r="CG202" s="114">
        <f t="shared" si="160"/>
        <v>-4.1555228242543185</v>
      </c>
      <c r="CH202" s="114">
        <f t="shared" si="161"/>
        <v>-3.9355420107730814</v>
      </c>
      <c r="CI202" s="114">
        <f t="shared" si="162"/>
        <v>-3.7695510786217259</v>
      </c>
      <c r="CJ202" s="114">
        <f t="shared" si="163"/>
        <v>-3.9967841146409118</v>
      </c>
      <c r="CK202" s="114">
        <f t="shared" si="164"/>
        <v>-3.6667841146409117</v>
      </c>
      <c r="CL202" s="114">
        <f t="shared" si="165"/>
        <v>-3.4271283977995197</v>
      </c>
      <c r="CM202" s="114">
        <f t="shared" si="166"/>
        <v>-3.7077439286435241</v>
      </c>
      <c r="CN202" s="114">
        <f t="shared" si="167"/>
        <v>-3.6675615400843946</v>
      </c>
      <c r="CO202" s="114">
        <f t="shared" si="168"/>
        <v>-1.910418081511867</v>
      </c>
      <c r="CP202" s="114">
        <f t="shared" si="169"/>
        <v>-3.7515813134255014</v>
      </c>
      <c r="CQ202" s="114">
        <f t="shared" si="178"/>
        <v>-3.8114831717667008</v>
      </c>
      <c r="CR202" s="114">
        <f t="shared" si="179"/>
        <v>-3.7605661960236136</v>
      </c>
      <c r="CS202" s="98" t="str">
        <f t="shared" si="170"/>
        <v>---</v>
      </c>
    </row>
    <row r="203" spans="1:97" x14ac:dyDescent="0.25">
      <c r="A203" s="15" t="s">
        <v>2529</v>
      </c>
      <c r="B203" s="8" t="s">
        <v>398</v>
      </c>
      <c r="C203" s="8">
        <v>429.75</v>
      </c>
      <c r="D203" s="27">
        <v>8.91</v>
      </c>
      <c r="E203" s="16">
        <v>9.0632607061662807</v>
      </c>
      <c r="F203" s="16">
        <v>8.8173483239999992</v>
      </c>
      <c r="G203" s="16">
        <v>8.6661374420000001</v>
      </c>
      <c r="H203" s="16">
        <v>7.875</v>
      </c>
      <c r="I203" s="16">
        <v>7.3761999999999999</v>
      </c>
      <c r="J203" s="16">
        <v>8.06</v>
      </c>
      <c r="K203" s="16">
        <v>7.81</v>
      </c>
      <c r="L203" s="16"/>
      <c r="M203" s="39">
        <v>8.2107299999999999</v>
      </c>
      <c r="N203" s="16">
        <f t="shared" si="135"/>
        <v>8.3098529413518083</v>
      </c>
      <c r="O203" s="16">
        <f t="shared" si="171"/>
        <v>8.5478369207551417</v>
      </c>
      <c r="P203" s="16">
        <f t="shared" si="136"/>
        <v>8.2107299999999999</v>
      </c>
      <c r="Q203" s="16" t="s">
        <v>2891</v>
      </c>
      <c r="R203" s="114"/>
      <c r="S203" s="18">
        <v>180.78</v>
      </c>
      <c r="T203" s="16">
        <v>124.42</v>
      </c>
      <c r="U203" s="16">
        <v>194.18</v>
      </c>
      <c r="V203" s="16">
        <v>147.22999999999999</v>
      </c>
      <c r="W203" s="16">
        <v>96</v>
      </c>
      <c r="X203" s="16">
        <v>220</v>
      </c>
      <c r="Y203" s="16">
        <v>152</v>
      </c>
      <c r="Z203" s="16"/>
      <c r="AA203" s="39">
        <v>146.39099999999999</v>
      </c>
      <c r="AB203" s="16">
        <f t="shared" si="137"/>
        <v>157.62512500000003</v>
      </c>
      <c r="AC203" s="114">
        <f t="shared" si="138"/>
        <v>153.12167048196252</v>
      </c>
      <c r="AD203" s="16">
        <f t="shared" si="139"/>
        <v>149.61500000000001</v>
      </c>
      <c r="AE203" s="16" t="s">
        <v>2891</v>
      </c>
      <c r="AF203" s="40"/>
      <c r="AG203" s="19">
        <f t="shared" si="140"/>
        <v>124.42</v>
      </c>
      <c r="AH203" s="18">
        <v>1.23E-7</v>
      </c>
      <c r="AI203" s="34">
        <v>4.5176732712862601E-10</v>
      </c>
      <c r="AJ203" s="16">
        <v>3.8018939632056089E-7</v>
      </c>
      <c r="AK203" s="16">
        <v>2.4547089156850259E-8</v>
      </c>
      <c r="AL203" s="16">
        <v>5.8884365535558744E-7</v>
      </c>
      <c r="AM203" s="16">
        <v>9.5499258602143498E-7</v>
      </c>
      <c r="AN203" s="94"/>
      <c r="AO203" s="34">
        <v>1.8498400000000001E-6</v>
      </c>
      <c r="AP203" s="94">
        <f t="shared" si="141"/>
        <v>5.6026635631165179E-7</v>
      </c>
      <c r="AQ203" s="114">
        <f t="shared" si="142"/>
        <v>1.2722277694648471E-7</v>
      </c>
      <c r="AR203" s="94">
        <f t="shared" si="143"/>
        <v>3.8018939632056089E-7</v>
      </c>
      <c r="AS203" s="114" t="s">
        <v>2891</v>
      </c>
      <c r="AT203" s="156"/>
      <c r="AU203" s="33">
        <v>3.2030000000000003E-5</v>
      </c>
      <c r="AV203" s="34">
        <v>8.1049000000000003E-5</v>
      </c>
      <c r="AW203" s="16">
        <v>1.20996264175943E-5</v>
      </c>
      <c r="AX203" s="16">
        <v>1.7899999999999999E-4</v>
      </c>
      <c r="AY203" s="16">
        <v>6.9900000000000005E-5</v>
      </c>
      <c r="AZ203" s="16">
        <v>1.3999999999999999E-4</v>
      </c>
      <c r="BA203" s="16">
        <v>2.0100000000000001E-4</v>
      </c>
      <c r="BB203" s="68">
        <v>-9.6300000000000008</v>
      </c>
      <c r="BC203" s="16">
        <f t="shared" si="144"/>
        <v>1.0074323333837326E-4</v>
      </c>
      <c r="BD203" s="67">
        <v>-9.41</v>
      </c>
      <c r="BE203" s="16">
        <f t="shared" si="172"/>
        <v>1.6719215106129168E-4</v>
      </c>
      <c r="BF203" s="16">
        <v>3.8299999999999999E-4</v>
      </c>
      <c r="BG203" s="16">
        <v>2.0599999999999999E-4</v>
      </c>
      <c r="BH203" s="16">
        <v>2.1000000000000001E-4</v>
      </c>
      <c r="BI203" s="68">
        <v>1.7199999999999999E-8</v>
      </c>
      <c r="BJ203" s="94">
        <f t="shared" si="173"/>
        <v>7.3916999999999993E-3</v>
      </c>
      <c r="BK203" s="68">
        <v>4.1133600000000002E-10</v>
      </c>
      <c r="BL203" s="16">
        <f t="shared" si="174"/>
        <v>1.7677164600000001E-4</v>
      </c>
      <c r="BM203" s="16">
        <f t="shared" si="175"/>
        <v>6.6789183262980418E-4</v>
      </c>
      <c r="BN203" s="114">
        <f t="shared" si="176"/>
        <v>1.535022101001339E-4</v>
      </c>
      <c r="BO203" s="16">
        <f t="shared" si="177"/>
        <v>1.7198189853064586E-4</v>
      </c>
      <c r="BP203" s="114" t="s">
        <v>2891</v>
      </c>
      <c r="BQ203" s="98"/>
      <c r="BR203" s="18">
        <f t="shared" si="145"/>
        <v>-6.9100948885606019</v>
      </c>
      <c r="BS203" s="114">
        <f t="shared" si="146"/>
        <v>-9.3450851814741949</v>
      </c>
      <c r="BT203" s="114">
        <f t="shared" si="147"/>
        <v>-6.42</v>
      </c>
      <c r="BU203" s="114">
        <f t="shared" si="148"/>
        <v>-7.6100000000000012</v>
      </c>
      <c r="BV203" s="114">
        <f t="shared" si="149"/>
        <v>-6.2300000000000013</v>
      </c>
      <c r="BW203" s="114">
        <f t="shared" si="150"/>
        <v>-6.0200000000000005</v>
      </c>
      <c r="BX203" s="114" t="str">
        <f t="shared" si="151"/>
        <v>N/A</v>
      </c>
      <c r="BY203" s="114">
        <f t="shared" si="152"/>
        <v>-5.7328658338251621</v>
      </c>
      <c r="BZ203" s="114">
        <f t="shared" si="153"/>
        <v>-6.8954351291228528</v>
      </c>
      <c r="CA203" s="114">
        <f t="shared" si="154"/>
        <v>-6.42</v>
      </c>
      <c r="CB203" s="98" t="str">
        <f t="shared" si="155"/>
        <v>---</v>
      </c>
      <c r="CC203" s="18">
        <f t="shared" si="156"/>
        <v>-4.4944430613361783</v>
      </c>
      <c r="CD203" s="114">
        <f t="shared" si="157"/>
        <v>-4.0912523392011675</v>
      </c>
      <c r="CE203" s="114">
        <f t="shared" si="158"/>
        <v>-4.9172280385498315</v>
      </c>
      <c r="CF203" s="114">
        <f t="shared" si="159"/>
        <v>-3.7471469690201067</v>
      </c>
      <c r="CG203" s="114">
        <f t="shared" si="160"/>
        <v>-4.1555228242543185</v>
      </c>
      <c r="CH203" s="114">
        <f t="shared" si="161"/>
        <v>-3.8538719643217618</v>
      </c>
      <c r="CI203" s="114">
        <f t="shared" si="162"/>
        <v>-3.6968039425795109</v>
      </c>
      <c r="CJ203" s="114">
        <f t="shared" si="163"/>
        <v>-3.9967841146409118</v>
      </c>
      <c r="CK203" s="114">
        <f t="shared" si="164"/>
        <v>-3.7767841146409111</v>
      </c>
      <c r="CL203" s="114">
        <f t="shared" si="165"/>
        <v>-3.4168012260313771</v>
      </c>
      <c r="CM203" s="114">
        <f t="shared" si="166"/>
        <v>-3.6861327796308467</v>
      </c>
      <c r="CN203" s="114">
        <f t="shared" si="167"/>
        <v>-3.6777807052660809</v>
      </c>
      <c r="CO203" s="114">
        <f t="shared" si="168"/>
        <v>-2.1312556677333609</v>
      </c>
      <c r="CP203" s="114">
        <f t="shared" si="169"/>
        <v>-3.7525873941490926</v>
      </c>
      <c r="CQ203" s="114">
        <f t="shared" si="178"/>
        <v>-3.8138853672396755</v>
      </c>
      <c r="CR203" s="114">
        <f t="shared" si="179"/>
        <v>-3.7646857543950016</v>
      </c>
      <c r="CS203" s="98" t="str">
        <f t="shared" si="170"/>
        <v>---</v>
      </c>
    </row>
    <row r="204" spans="1:97" x14ac:dyDescent="0.25">
      <c r="A204" s="15" t="s">
        <v>2530</v>
      </c>
      <c r="B204" s="8" t="s">
        <v>400</v>
      </c>
      <c r="C204" s="8">
        <v>429.75</v>
      </c>
      <c r="D204" s="27">
        <v>8.91</v>
      </c>
      <c r="E204" s="16">
        <v>9.1053743791034307</v>
      </c>
      <c r="F204" s="16">
        <v>8.8173483239999992</v>
      </c>
      <c r="G204" s="16">
        <v>8.6661374420000001</v>
      </c>
      <c r="H204" s="16">
        <v>7.875</v>
      </c>
      <c r="I204" s="16">
        <v>7.3015999999999996</v>
      </c>
      <c r="J204" s="16">
        <v>8.0299999999999994</v>
      </c>
      <c r="K204" s="16">
        <v>7.89</v>
      </c>
      <c r="L204" s="16"/>
      <c r="M204" s="39">
        <v>8.2080300000000008</v>
      </c>
      <c r="N204" s="16">
        <f t="shared" si="135"/>
        <v>8.3114989050114936</v>
      </c>
      <c r="O204" s="16">
        <f t="shared" si="171"/>
        <v>8.5621663135708665</v>
      </c>
      <c r="P204" s="16">
        <f t="shared" si="136"/>
        <v>8.2080300000000008</v>
      </c>
      <c r="Q204" s="16" t="s">
        <v>2891</v>
      </c>
      <c r="R204" s="114"/>
      <c r="S204" s="18">
        <v>180.78</v>
      </c>
      <c r="T204" s="16">
        <v>121.87</v>
      </c>
      <c r="U204" s="16">
        <v>194.18</v>
      </c>
      <c r="V204" s="16">
        <v>113.42</v>
      </c>
      <c r="W204" s="16">
        <v>96</v>
      </c>
      <c r="X204" s="16">
        <v>222</v>
      </c>
      <c r="Y204" s="16">
        <v>159</v>
      </c>
      <c r="Z204" s="16"/>
      <c r="AA204" s="39">
        <v>144.03399999999999</v>
      </c>
      <c r="AB204" s="16">
        <f t="shared" si="137"/>
        <v>153.91050000000001</v>
      </c>
      <c r="AC204" s="114">
        <f t="shared" si="138"/>
        <v>148.5263336895066</v>
      </c>
      <c r="AD204" s="16">
        <f t="shared" si="139"/>
        <v>151.517</v>
      </c>
      <c r="AE204" s="16" t="s">
        <v>2891</v>
      </c>
      <c r="AF204" s="40"/>
      <c r="AG204" s="19">
        <f t="shared" si="140"/>
        <v>121.87</v>
      </c>
      <c r="AH204" s="18">
        <v>1.31E-7</v>
      </c>
      <c r="AI204" s="34">
        <v>2.7493975789154702E-10</v>
      </c>
      <c r="AJ204" s="16">
        <v>4.4668359215096327E-7</v>
      </c>
      <c r="AK204" s="16">
        <v>2.4547089156850259E-8</v>
      </c>
      <c r="AL204" s="16">
        <v>9.12010839355909E-7</v>
      </c>
      <c r="AM204" s="16">
        <v>9.5499258602143498E-7</v>
      </c>
      <c r="AN204" s="94"/>
      <c r="AO204" s="34">
        <v>1.22966E-6</v>
      </c>
      <c r="AP204" s="94">
        <f t="shared" si="141"/>
        <v>5.2845272092043557E-7</v>
      </c>
      <c r="AQ204" s="114">
        <f t="shared" si="142"/>
        <v>1.2287698746434457E-7</v>
      </c>
      <c r="AR204" s="94">
        <f t="shared" si="143"/>
        <v>4.4668359215096327E-7</v>
      </c>
      <c r="AS204" s="114" t="s">
        <v>2891</v>
      </c>
      <c r="AT204" s="156"/>
      <c r="AU204" s="33">
        <v>3.3810000000000003E-5</v>
      </c>
      <c r="AV204" s="34">
        <v>8.1049000000000003E-5</v>
      </c>
      <c r="AW204" s="16">
        <v>7.5345515359062599E-6</v>
      </c>
      <c r="AX204" s="16">
        <v>3.39E-4</v>
      </c>
      <c r="AY204" s="16">
        <v>6.9900000000000005E-5</v>
      </c>
      <c r="AZ204" s="16">
        <v>2.7900000000000001E-4</v>
      </c>
      <c r="BA204" s="16">
        <v>1.8200000000000001E-4</v>
      </c>
      <c r="BB204" s="68">
        <v>-9.6300000000000008</v>
      </c>
      <c r="BC204" s="16">
        <f t="shared" si="144"/>
        <v>1.0074323333837326E-4</v>
      </c>
      <c r="BD204" s="67">
        <v>-9.3000000000000007</v>
      </c>
      <c r="BE204" s="16">
        <f t="shared" si="172"/>
        <v>2.1538521365131949E-4</v>
      </c>
      <c r="BF204" s="16">
        <v>3.7399999999999998E-4</v>
      </c>
      <c r="BG204" s="16">
        <v>2.0599999999999999E-4</v>
      </c>
      <c r="BH204" s="16">
        <v>1.7899999999999999E-4</v>
      </c>
      <c r="BI204" s="68">
        <v>2.5799999999999999E-8</v>
      </c>
      <c r="BJ204" s="94">
        <f t="shared" si="173"/>
        <v>1.108755E-2</v>
      </c>
      <c r="BK204" s="68">
        <v>4.14679E-10</v>
      </c>
      <c r="BL204" s="16">
        <f t="shared" si="174"/>
        <v>1.7820830025000001E-4</v>
      </c>
      <c r="BM204" s="16">
        <f t="shared" si="175"/>
        <v>9.5237002134111412E-4</v>
      </c>
      <c r="BN204" s="114">
        <f t="shared" si="176"/>
        <v>1.68350170504199E-4</v>
      </c>
      <c r="BO204" s="16">
        <f t="shared" si="177"/>
        <v>1.805E-4</v>
      </c>
      <c r="BP204" s="114" t="s">
        <v>2891</v>
      </c>
      <c r="BQ204" s="98"/>
      <c r="BR204" s="18">
        <f t="shared" si="145"/>
        <v>-6.8827287043442356</v>
      </c>
      <c r="BS204" s="114">
        <f t="shared" si="146"/>
        <v>-9.5607624541018836</v>
      </c>
      <c r="BT204" s="114">
        <f t="shared" si="147"/>
        <v>-6.35</v>
      </c>
      <c r="BU204" s="114">
        <f t="shared" si="148"/>
        <v>-7.6100000000000012</v>
      </c>
      <c r="BV204" s="114">
        <f t="shared" si="149"/>
        <v>-6.04</v>
      </c>
      <c r="BW204" s="114">
        <f t="shared" si="150"/>
        <v>-6.0200000000000005</v>
      </c>
      <c r="BX204" s="114" t="str">
        <f t="shared" si="151"/>
        <v>N/A</v>
      </c>
      <c r="BY204" s="114">
        <f t="shared" si="152"/>
        <v>-5.9102149540369586</v>
      </c>
      <c r="BZ204" s="114">
        <f t="shared" si="153"/>
        <v>-6.9105294446404395</v>
      </c>
      <c r="CA204" s="114">
        <f t="shared" si="154"/>
        <v>-6.35</v>
      </c>
      <c r="CB204" s="98" t="str">
        <f t="shared" si="155"/>
        <v>---</v>
      </c>
      <c r="CC204" s="18">
        <f t="shared" si="156"/>
        <v>-4.4709548292342314</v>
      </c>
      <c r="CD204" s="114">
        <f t="shared" si="157"/>
        <v>-4.0912523392011675</v>
      </c>
      <c r="CE204" s="114">
        <f t="shared" si="158"/>
        <v>-5.1229425922249225</v>
      </c>
      <c r="CF204" s="114">
        <f t="shared" si="159"/>
        <v>-3.4698003017969179</v>
      </c>
      <c r="CG204" s="114">
        <f t="shared" si="160"/>
        <v>-4.1555228242543185</v>
      </c>
      <c r="CH204" s="114">
        <f t="shared" si="161"/>
        <v>-3.5543957967264026</v>
      </c>
      <c r="CI204" s="114">
        <f t="shared" si="162"/>
        <v>-3.7399286120149253</v>
      </c>
      <c r="CJ204" s="114">
        <f t="shared" si="163"/>
        <v>-3.9967841146409118</v>
      </c>
      <c r="CK204" s="114">
        <f t="shared" si="164"/>
        <v>-3.6667841146409117</v>
      </c>
      <c r="CL204" s="114">
        <f t="shared" si="165"/>
        <v>-3.4271283977995197</v>
      </c>
      <c r="CM204" s="114">
        <f t="shared" si="166"/>
        <v>-3.6861327796308467</v>
      </c>
      <c r="CN204" s="114">
        <f t="shared" si="167"/>
        <v>-3.7471469690201067</v>
      </c>
      <c r="CO204" s="114">
        <f t="shared" si="168"/>
        <v>-1.9551644086776798</v>
      </c>
      <c r="CP204" s="114">
        <f t="shared" si="169"/>
        <v>-3.7490720720790294</v>
      </c>
      <c r="CQ204" s="114">
        <f t="shared" si="178"/>
        <v>-3.7737864394244212</v>
      </c>
      <c r="CR204" s="114">
        <f t="shared" si="179"/>
        <v>-3.7435377905175162</v>
      </c>
      <c r="CS204" s="98" t="str">
        <f t="shared" si="170"/>
        <v>---</v>
      </c>
    </row>
    <row r="205" spans="1:97" x14ac:dyDescent="0.25">
      <c r="A205" s="15" t="s">
        <v>2531</v>
      </c>
      <c r="B205" s="8" t="s">
        <v>402</v>
      </c>
      <c r="C205" s="8">
        <v>429.75</v>
      </c>
      <c r="D205" s="27">
        <v>8.91</v>
      </c>
      <c r="E205" s="16">
        <v>9.0452104930040207</v>
      </c>
      <c r="F205" s="16">
        <v>8.8173483239999992</v>
      </c>
      <c r="G205" s="16">
        <v>8.6661374420000001</v>
      </c>
      <c r="H205" s="16">
        <v>7.875</v>
      </c>
      <c r="I205" s="16">
        <v>7.3208000000000002</v>
      </c>
      <c r="J205" s="16">
        <v>8.0500000000000007</v>
      </c>
      <c r="K205" s="16">
        <v>7.83</v>
      </c>
      <c r="L205" s="16"/>
      <c r="M205" s="39">
        <v>7.8815200000000001</v>
      </c>
      <c r="N205" s="16">
        <f t="shared" si="135"/>
        <v>8.2662240287782236</v>
      </c>
      <c r="O205" s="16">
        <f t="shared" si="171"/>
        <v>8.5307966883942452</v>
      </c>
      <c r="P205" s="16">
        <f t="shared" si="136"/>
        <v>8.0500000000000007</v>
      </c>
      <c r="Q205" s="16" t="s">
        <v>2891</v>
      </c>
      <c r="R205" s="114"/>
      <c r="S205" s="18">
        <v>180.78</v>
      </c>
      <c r="T205" s="16">
        <v>120.09</v>
      </c>
      <c r="U205" s="16">
        <v>194.18</v>
      </c>
      <c r="V205" s="16">
        <v>108.22</v>
      </c>
      <c r="W205" s="16">
        <v>96</v>
      </c>
      <c r="X205" s="16">
        <v>221</v>
      </c>
      <c r="Y205" s="16">
        <v>152</v>
      </c>
      <c r="Z205" s="16"/>
      <c r="AA205" s="39">
        <v>144.57300000000001</v>
      </c>
      <c r="AB205" s="16">
        <f t="shared" si="137"/>
        <v>152.10537500000001</v>
      </c>
      <c r="AC205" s="114">
        <f t="shared" si="138"/>
        <v>146.54481015324055</v>
      </c>
      <c r="AD205" s="16">
        <f t="shared" si="139"/>
        <v>148.28649999999999</v>
      </c>
      <c r="AE205" s="16" t="s">
        <v>2891</v>
      </c>
      <c r="AF205" s="40"/>
      <c r="AG205" s="19">
        <f t="shared" si="140"/>
        <v>120.09</v>
      </c>
      <c r="AH205" s="18">
        <v>1.37E-7</v>
      </c>
      <c r="AI205" s="34">
        <v>5.56940492021116E-10</v>
      </c>
      <c r="AJ205" s="16">
        <v>5.0118723362727218E-7</v>
      </c>
      <c r="AK205" s="16">
        <v>2.4547089156850259E-8</v>
      </c>
      <c r="AL205" s="16">
        <v>6.0255958607435721E-7</v>
      </c>
      <c r="AM205" s="16">
        <v>9.5499258602143498E-7</v>
      </c>
      <c r="AN205" s="94"/>
      <c r="AO205" s="34">
        <v>2.0871400000000001E-6</v>
      </c>
      <c r="AP205" s="94">
        <f t="shared" si="141"/>
        <v>6.1542620505313369E-7</v>
      </c>
      <c r="AQ205" s="114">
        <f t="shared" si="142"/>
        <v>1.4135047671894922E-7</v>
      </c>
      <c r="AR205" s="94">
        <f t="shared" si="143"/>
        <v>5.0118723362727218E-7</v>
      </c>
      <c r="AS205" s="114" t="s">
        <v>2891</v>
      </c>
      <c r="AT205" s="156"/>
      <c r="AU205" s="33">
        <v>3.5110000000000001E-5</v>
      </c>
      <c r="AV205" s="34">
        <v>8.1049000000000003E-5</v>
      </c>
      <c r="AW205" s="16">
        <v>1.2561929251973999E-5</v>
      </c>
      <c r="AX205" s="16">
        <v>2.61E-4</v>
      </c>
      <c r="AY205" s="16">
        <v>6.9900000000000005E-5</v>
      </c>
      <c r="AZ205" s="16">
        <v>2.6400000000000002E-4</v>
      </c>
      <c r="BA205" s="16">
        <v>2.1699999999999999E-4</v>
      </c>
      <c r="BB205" s="68">
        <v>-9.6300000000000008</v>
      </c>
      <c r="BC205" s="16">
        <f t="shared" si="144"/>
        <v>1.0074323333837326E-4</v>
      </c>
      <c r="BD205" s="67">
        <v>-9.3000000000000007</v>
      </c>
      <c r="BE205" s="16">
        <f t="shared" si="172"/>
        <v>2.1538521365131949E-4</v>
      </c>
      <c r="BF205" s="16">
        <v>3.7399999999999998E-4</v>
      </c>
      <c r="BG205" s="16">
        <v>2.0100000000000001E-4</v>
      </c>
      <c r="BH205" s="16">
        <v>2.1499999999999999E-4</v>
      </c>
      <c r="BI205" s="68">
        <v>1.2E-8</v>
      </c>
      <c r="BJ205" s="94">
        <f t="shared" si="173"/>
        <v>5.1570000000000001E-3</v>
      </c>
      <c r="BK205" s="68">
        <v>4.77361E-10</v>
      </c>
      <c r="BL205" s="16">
        <f t="shared" si="174"/>
        <v>2.0514588975E-4</v>
      </c>
      <c r="BM205" s="16">
        <f t="shared" si="175"/>
        <v>5.2920680471369049E-4</v>
      </c>
      <c r="BN205" s="114">
        <f t="shared" si="176"/>
        <v>1.676545279026545E-4</v>
      </c>
      <c r="BO205" s="16">
        <f t="shared" si="177"/>
        <v>2.10072944875E-4</v>
      </c>
      <c r="BP205" s="114" t="s">
        <v>2891</v>
      </c>
      <c r="BQ205" s="98"/>
      <c r="BR205" s="18">
        <f t="shared" si="145"/>
        <v>-6.8632794328435933</v>
      </c>
      <c r="BS205" s="114">
        <f t="shared" si="146"/>
        <v>-9.2541912058451192</v>
      </c>
      <c r="BT205" s="114">
        <f t="shared" si="147"/>
        <v>-6.3</v>
      </c>
      <c r="BU205" s="114">
        <f t="shared" si="148"/>
        <v>-7.6100000000000012</v>
      </c>
      <c r="BV205" s="114">
        <f t="shared" si="149"/>
        <v>-6.2200000000000006</v>
      </c>
      <c r="BW205" s="114">
        <f t="shared" si="150"/>
        <v>-6.0200000000000005</v>
      </c>
      <c r="BX205" s="114" t="str">
        <f t="shared" si="151"/>
        <v>N/A</v>
      </c>
      <c r="BY205" s="114">
        <f t="shared" si="152"/>
        <v>-5.6804484185971118</v>
      </c>
      <c r="BZ205" s="114">
        <f t="shared" si="153"/>
        <v>-6.8497027224694031</v>
      </c>
      <c r="CA205" s="114">
        <f t="shared" si="154"/>
        <v>-6.3</v>
      </c>
      <c r="CB205" s="98" t="str">
        <f t="shared" si="155"/>
        <v>---</v>
      </c>
      <c r="CC205" s="18">
        <f t="shared" si="156"/>
        <v>-4.4545691705346488</v>
      </c>
      <c r="CD205" s="114">
        <f t="shared" si="157"/>
        <v>-4.0912523392011675</v>
      </c>
      <c r="CE205" s="114">
        <f t="shared" si="158"/>
        <v>-4.9009436568453211</v>
      </c>
      <c r="CF205" s="114">
        <f t="shared" si="159"/>
        <v>-3.5833594926617192</v>
      </c>
      <c r="CG205" s="114">
        <f t="shared" si="160"/>
        <v>-4.1555228242543185</v>
      </c>
      <c r="CH205" s="114">
        <f t="shared" si="161"/>
        <v>-3.5783960731301687</v>
      </c>
      <c r="CI205" s="114">
        <f t="shared" si="162"/>
        <v>-3.6635402661514704</v>
      </c>
      <c r="CJ205" s="114">
        <f t="shared" si="163"/>
        <v>-3.9967841146409118</v>
      </c>
      <c r="CK205" s="114">
        <f t="shared" si="164"/>
        <v>-3.6667841146409117</v>
      </c>
      <c r="CL205" s="114">
        <f t="shared" si="165"/>
        <v>-3.4271283977995197</v>
      </c>
      <c r="CM205" s="114">
        <f t="shared" si="166"/>
        <v>-3.6968039425795109</v>
      </c>
      <c r="CN205" s="114">
        <f t="shared" si="167"/>
        <v>-3.6675615400843946</v>
      </c>
      <c r="CO205" s="114">
        <f t="shared" si="168"/>
        <v>-2.287602868593285</v>
      </c>
      <c r="CP205" s="114">
        <f t="shared" si="169"/>
        <v>-3.6879371800218386</v>
      </c>
      <c r="CQ205" s="114">
        <f t="shared" si="178"/>
        <v>-3.7755847129385138</v>
      </c>
      <c r="CR205" s="114">
        <f t="shared" si="179"/>
        <v>-3.6777493600531166</v>
      </c>
      <c r="CS205" s="98" t="str">
        <f t="shared" si="170"/>
        <v>---</v>
      </c>
    </row>
    <row r="206" spans="1:97" x14ac:dyDescent="0.25">
      <c r="A206" s="15" t="s">
        <v>2532</v>
      </c>
      <c r="B206" s="8" t="s">
        <v>404</v>
      </c>
      <c r="C206" s="8">
        <v>429.75</v>
      </c>
      <c r="D206" s="27">
        <v>8.91</v>
      </c>
      <c r="E206" s="16">
        <v>9.0156207680420408</v>
      </c>
      <c r="F206" s="16">
        <v>8.8173483239999992</v>
      </c>
      <c r="G206" s="16">
        <v>8.6661374420000001</v>
      </c>
      <c r="H206" s="16">
        <v>7.875</v>
      </c>
      <c r="I206" s="16">
        <v>7.3446999999999996</v>
      </c>
      <c r="J206" s="16">
        <v>8.07</v>
      </c>
      <c r="K206" s="16">
        <v>7.84</v>
      </c>
      <c r="L206" s="16">
        <v>6.96</v>
      </c>
      <c r="M206" s="39">
        <v>7.8718500000000002</v>
      </c>
      <c r="N206" s="16">
        <f t="shared" si="135"/>
        <v>8.1370656534042034</v>
      </c>
      <c r="O206" s="16">
        <f t="shared" si="171"/>
        <v>8.5233645640353579</v>
      </c>
      <c r="P206" s="16">
        <f t="shared" si="136"/>
        <v>7.9725000000000001</v>
      </c>
      <c r="Q206" s="16">
        <v>7.7290000000000001</v>
      </c>
      <c r="R206" s="113" t="s">
        <v>3029</v>
      </c>
      <c r="S206" s="18">
        <v>180.78</v>
      </c>
      <c r="T206" s="16">
        <v>216.65</v>
      </c>
      <c r="U206" s="16">
        <v>194.18</v>
      </c>
      <c r="V206" s="16">
        <v>126.43</v>
      </c>
      <c r="W206" s="16">
        <v>91.67</v>
      </c>
      <c r="X206" s="16">
        <v>221</v>
      </c>
      <c r="Y206" s="16">
        <v>152</v>
      </c>
      <c r="Z206" s="16">
        <v>195</v>
      </c>
      <c r="AA206" s="39">
        <v>145.15899999999999</v>
      </c>
      <c r="AB206" s="16">
        <f t="shared" si="137"/>
        <v>169.20766666666668</v>
      </c>
      <c r="AC206" s="114">
        <f t="shared" si="138"/>
        <v>163.56884913753396</v>
      </c>
      <c r="AD206" s="16">
        <f t="shared" si="139"/>
        <v>180.78</v>
      </c>
      <c r="AE206" s="16">
        <v>160.65000000000003</v>
      </c>
      <c r="AF206" s="149" t="s">
        <v>2329</v>
      </c>
      <c r="AG206" s="19">
        <f t="shared" si="140"/>
        <v>160.65000000000003</v>
      </c>
      <c r="AH206" s="18">
        <v>4.88E-8</v>
      </c>
      <c r="AI206" s="34">
        <v>2.9400895035137901E-10</v>
      </c>
      <c r="AJ206" s="16">
        <v>6.3095734448019254E-7</v>
      </c>
      <c r="AK206" s="16">
        <v>2.4547089156850259E-8</v>
      </c>
      <c r="AL206" s="16">
        <v>2.3988329190194845E-7</v>
      </c>
      <c r="AM206" s="16">
        <v>5.4954087385762417E-7</v>
      </c>
      <c r="AN206" s="94">
        <v>2.5299999999999999E-6</v>
      </c>
      <c r="AO206" s="34">
        <v>2.3936799999999999E-6</v>
      </c>
      <c r="AP206" s="94">
        <f t="shared" si="141"/>
        <v>8.022128260433708E-7</v>
      </c>
      <c r="AQ206" s="114">
        <f t="shared" si="142"/>
        <v>1.4325865625994162E-7</v>
      </c>
      <c r="AR206" s="94">
        <f t="shared" si="143"/>
        <v>3.9471208287978634E-7</v>
      </c>
      <c r="AS206" s="114" t="s">
        <v>2891</v>
      </c>
      <c r="AT206" s="156"/>
      <c r="AU206" s="18">
        <v>2.0320000000000001E-4</v>
      </c>
      <c r="AV206" s="34">
        <v>8.1049000000000003E-5</v>
      </c>
      <c r="AW206" s="16">
        <v>9.0430344228571899E-6</v>
      </c>
      <c r="AX206" s="16">
        <v>1.1400000000000001E-4</v>
      </c>
      <c r="AY206" s="16">
        <v>6.9900000000000005E-5</v>
      </c>
      <c r="AZ206" s="16">
        <v>5.9200000000000002E-5</v>
      </c>
      <c r="BA206" s="16">
        <v>1.23E-3</v>
      </c>
      <c r="BB206" s="68">
        <v>-9.6300000000000008</v>
      </c>
      <c r="BC206" s="16">
        <f t="shared" si="144"/>
        <v>1.0074323333837326E-4</v>
      </c>
      <c r="BD206" s="67">
        <v>-9.4600000000000009</v>
      </c>
      <c r="BE206" s="16">
        <f t="shared" si="172"/>
        <v>1.4901016148197467E-4</v>
      </c>
      <c r="BF206" s="16">
        <v>4.2000000000000002E-4</v>
      </c>
      <c r="BG206" s="16">
        <v>1.9599999999999999E-4</v>
      </c>
      <c r="BH206" s="16">
        <v>2.0599999999999999E-4</v>
      </c>
      <c r="BI206" s="68">
        <v>1.4500000000000001E-8</v>
      </c>
      <c r="BJ206" s="94">
        <f t="shared" si="173"/>
        <v>6.2313749999999999E-3</v>
      </c>
      <c r="BK206" s="68">
        <v>4.0559200000000001E-10</v>
      </c>
      <c r="BL206" s="16">
        <f t="shared" si="174"/>
        <v>1.74303162E-4</v>
      </c>
      <c r="BM206" s="16">
        <f t="shared" si="175"/>
        <v>6.6027311366022897E-4</v>
      </c>
      <c r="BN206" s="114">
        <f t="shared" si="176"/>
        <v>1.7430356853330288E-4</v>
      </c>
      <c r="BO206" s="16">
        <f t="shared" si="177"/>
        <v>1.6165666174098735E-4</v>
      </c>
      <c r="BP206" s="114" t="s">
        <v>2891</v>
      </c>
      <c r="BQ206" s="98"/>
      <c r="BR206" s="18">
        <f t="shared" si="145"/>
        <v>-7.3115801779972891</v>
      </c>
      <c r="BS206" s="114">
        <f t="shared" si="146"/>
        <v>-9.531639448400604</v>
      </c>
      <c r="BT206" s="114">
        <f t="shared" si="147"/>
        <v>-6.2</v>
      </c>
      <c r="BU206" s="114">
        <f t="shared" si="148"/>
        <v>-7.6100000000000012</v>
      </c>
      <c r="BV206" s="114">
        <f t="shared" si="149"/>
        <v>-6.620000000000001</v>
      </c>
      <c r="BW206" s="114">
        <f t="shared" si="150"/>
        <v>-6.2600000000000007</v>
      </c>
      <c r="BX206" s="114">
        <f t="shared" si="151"/>
        <v>-5.5968794788241825</v>
      </c>
      <c r="BY206" s="114">
        <f t="shared" si="152"/>
        <v>-5.6209339088682908</v>
      </c>
      <c r="BZ206" s="114">
        <f t="shared" si="153"/>
        <v>-6.8438791267612951</v>
      </c>
      <c r="CA206" s="114">
        <f t="shared" si="154"/>
        <v>-6.4400000000000013</v>
      </c>
      <c r="CB206" s="98" t="str">
        <f t="shared" si="155"/>
        <v>---</v>
      </c>
      <c r="CC206" s="18">
        <f t="shared" si="156"/>
        <v>-3.6920762963881182</v>
      </c>
      <c r="CD206" s="114">
        <f t="shared" si="157"/>
        <v>-4.0912523392011675</v>
      </c>
      <c r="CE206" s="114">
        <f t="shared" si="158"/>
        <v>-5.0436858159874598</v>
      </c>
      <c r="CF206" s="114">
        <f t="shared" si="159"/>
        <v>-3.9430951486635273</v>
      </c>
      <c r="CG206" s="114">
        <f t="shared" si="160"/>
        <v>-4.1555228242543185</v>
      </c>
      <c r="CH206" s="114">
        <f t="shared" si="161"/>
        <v>-4.22767829327708</v>
      </c>
      <c r="CI206" s="114">
        <f t="shared" si="162"/>
        <v>-2.9100948885606019</v>
      </c>
      <c r="CJ206" s="114">
        <f t="shared" si="163"/>
        <v>-3.9967841146409118</v>
      </c>
      <c r="CK206" s="114">
        <f t="shared" si="164"/>
        <v>-3.8267841146409123</v>
      </c>
      <c r="CL206" s="114">
        <f t="shared" si="165"/>
        <v>-3.3767507096020997</v>
      </c>
      <c r="CM206" s="114">
        <f t="shared" si="166"/>
        <v>-3.7077439286435241</v>
      </c>
      <c r="CN206" s="114">
        <f t="shared" si="167"/>
        <v>-3.6861327796308467</v>
      </c>
      <c r="CO206" s="114">
        <f t="shared" si="168"/>
        <v>-2.2054161124059353</v>
      </c>
      <c r="CP206" s="114">
        <f t="shared" si="169"/>
        <v>-3.7586947343662209</v>
      </c>
      <c r="CQ206" s="114">
        <f t="shared" si="178"/>
        <v>-3.7586937214473375</v>
      </c>
      <c r="CR206" s="114">
        <f t="shared" si="179"/>
        <v>-3.7927394245035666</v>
      </c>
      <c r="CS206" s="98" t="str">
        <f t="shared" si="170"/>
        <v>---</v>
      </c>
    </row>
    <row r="207" spans="1:97" x14ac:dyDescent="0.25">
      <c r="A207" s="15" t="s">
        <v>2533</v>
      </c>
      <c r="B207" s="8" t="s">
        <v>406</v>
      </c>
      <c r="C207" s="8">
        <v>429.75</v>
      </c>
      <c r="D207" s="27">
        <v>8.91</v>
      </c>
      <c r="E207" s="16">
        <v>9.0921506523260494</v>
      </c>
      <c r="F207" s="16">
        <v>8.8173483239999992</v>
      </c>
      <c r="G207" s="16">
        <v>8.6661374420000001</v>
      </c>
      <c r="H207" s="16">
        <v>7.875</v>
      </c>
      <c r="I207" s="16">
        <v>7.3156999999999996</v>
      </c>
      <c r="J207" s="16">
        <v>8.06</v>
      </c>
      <c r="K207" s="16">
        <v>7.81</v>
      </c>
      <c r="L207" s="16"/>
      <c r="M207" s="39">
        <v>8.1468399999999992</v>
      </c>
      <c r="N207" s="16">
        <f t="shared" si="135"/>
        <v>8.2992418242584503</v>
      </c>
      <c r="O207" s="16">
        <f t="shared" si="171"/>
        <v>8.5544599797719112</v>
      </c>
      <c r="P207" s="16">
        <f t="shared" si="136"/>
        <v>8.1468399999999992</v>
      </c>
      <c r="Q207" s="16" t="s">
        <v>2891</v>
      </c>
      <c r="R207" s="114"/>
      <c r="S207" s="18">
        <v>180.78</v>
      </c>
      <c r="T207" s="16">
        <v>124.46</v>
      </c>
      <c r="U207" s="16">
        <v>194.18</v>
      </c>
      <c r="V207" s="16">
        <v>149.80000000000001</v>
      </c>
      <c r="W207" s="16">
        <v>96</v>
      </c>
      <c r="X207" s="16">
        <v>220</v>
      </c>
      <c r="Y207" s="16">
        <v>152</v>
      </c>
      <c r="Z207" s="16"/>
      <c r="AA207" s="39">
        <v>144.709</v>
      </c>
      <c r="AB207" s="16">
        <f t="shared" si="137"/>
        <v>157.74112500000001</v>
      </c>
      <c r="AC207" s="114">
        <f t="shared" si="138"/>
        <v>153.23789997314478</v>
      </c>
      <c r="AD207" s="16">
        <f t="shared" si="139"/>
        <v>150.9</v>
      </c>
      <c r="AE207" s="16" t="s">
        <v>2891</v>
      </c>
      <c r="AF207" s="40"/>
      <c r="AG207" s="19">
        <f t="shared" si="140"/>
        <v>124.46</v>
      </c>
      <c r="AH207" s="18">
        <v>1.23E-7</v>
      </c>
      <c r="AI207" s="34">
        <v>4.55664102709673E-10</v>
      </c>
      <c r="AJ207" s="16">
        <v>3.3884415613920242E-7</v>
      </c>
      <c r="AK207" s="16">
        <v>2.4547089156850259E-8</v>
      </c>
      <c r="AL207" s="16">
        <v>2.691534803926908E-7</v>
      </c>
      <c r="AM207" s="16">
        <v>9.5499258602143498E-7</v>
      </c>
      <c r="AN207" s="94"/>
      <c r="AO207" s="34">
        <v>1.6999499999999999E-6</v>
      </c>
      <c r="AP207" s="94">
        <f t="shared" si="141"/>
        <v>4.8727756797326968E-7</v>
      </c>
      <c r="AQ207" s="114">
        <f t="shared" si="142"/>
        <v>1.1069827870877874E-7</v>
      </c>
      <c r="AR207" s="94">
        <f t="shared" si="143"/>
        <v>2.691534803926908E-7</v>
      </c>
      <c r="AS207" s="114" t="s">
        <v>2891</v>
      </c>
      <c r="AT207" s="156"/>
      <c r="AU207" s="33">
        <v>3.201E-5</v>
      </c>
      <c r="AV207" s="34">
        <v>8.1049000000000003E-5</v>
      </c>
      <c r="AW207" s="16">
        <v>9.5002870769328692E-6</v>
      </c>
      <c r="AX207" s="16">
        <v>1.5799999999999999E-4</v>
      </c>
      <c r="AY207" s="16">
        <v>6.9900000000000005E-5</v>
      </c>
      <c r="AZ207" s="16">
        <v>2.2599999999999999E-4</v>
      </c>
      <c r="BA207" s="16">
        <v>1.93E-4</v>
      </c>
      <c r="BB207" s="68">
        <v>-9.6300000000000008</v>
      </c>
      <c r="BC207" s="16">
        <f t="shared" si="144"/>
        <v>1.0074323333837326E-4</v>
      </c>
      <c r="BD207" s="67">
        <v>-9.3000000000000007</v>
      </c>
      <c r="BE207" s="16">
        <f t="shared" si="172"/>
        <v>2.1538521365131949E-4</v>
      </c>
      <c r="BF207" s="16">
        <v>3.8299999999999999E-4</v>
      </c>
      <c r="BG207" s="16">
        <v>2.0100000000000001E-4</v>
      </c>
      <c r="BH207" s="16">
        <v>2.1000000000000001E-4</v>
      </c>
      <c r="BI207" s="68">
        <v>1.0999999999999999E-8</v>
      </c>
      <c r="BJ207" s="94">
        <f t="shared" si="173"/>
        <v>4.7272499999999997E-3</v>
      </c>
      <c r="BK207" s="68">
        <v>4.14679E-10</v>
      </c>
      <c r="BL207" s="16">
        <f t="shared" si="174"/>
        <v>1.7820830025000001E-4</v>
      </c>
      <c r="BM207" s="16">
        <f t="shared" si="175"/>
        <v>4.846461453083304E-4</v>
      </c>
      <c r="BN207" s="114">
        <f t="shared" si="176"/>
        <v>1.5198355718948516E-4</v>
      </c>
      <c r="BO207" s="16">
        <f t="shared" si="177"/>
        <v>1.8560415012500002E-4</v>
      </c>
      <c r="BP207" s="114" t="s">
        <v>2891</v>
      </c>
      <c r="BQ207" s="98"/>
      <c r="BR207" s="18">
        <f t="shared" si="145"/>
        <v>-6.9100948885606019</v>
      </c>
      <c r="BS207" s="114">
        <f t="shared" si="146"/>
        <v>-9.3413551838581466</v>
      </c>
      <c r="BT207" s="114">
        <f t="shared" si="147"/>
        <v>-6.47</v>
      </c>
      <c r="BU207" s="114">
        <f t="shared" si="148"/>
        <v>-7.6100000000000012</v>
      </c>
      <c r="BV207" s="114">
        <f t="shared" si="149"/>
        <v>-6.5700000000000012</v>
      </c>
      <c r="BW207" s="114">
        <f t="shared" si="150"/>
        <v>-6.0200000000000005</v>
      </c>
      <c r="BX207" s="114" t="str">
        <f t="shared" si="151"/>
        <v>N/A</v>
      </c>
      <c r="BY207" s="114">
        <f t="shared" si="152"/>
        <v>-5.7695638521766881</v>
      </c>
      <c r="BZ207" s="114">
        <f t="shared" si="153"/>
        <v>-6.9558591320850622</v>
      </c>
      <c r="CA207" s="114">
        <f t="shared" si="154"/>
        <v>-6.5700000000000012</v>
      </c>
      <c r="CB207" s="98" t="str">
        <f t="shared" si="155"/>
        <v>---</v>
      </c>
      <c r="CC207" s="18">
        <f t="shared" si="156"/>
        <v>-4.4947143258558677</v>
      </c>
      <c r="CD207" s="114">
        <f t="shared" si="157"/>
        <v>-4.0912523392011675</v>
      </c>
      <c r="CE207" s="114">
        <f t="shared" si="158"/>
        <v>-5.0222632711275628</v>
      </c>
      <c r="CF207" s="114">
        <f t="shared" si="159"/>
        <v>-3.8013429130455774</v>
      </c>
      <c r="CG207" s="114">
        <f t="shared" si="160"/>
        <v>-4.1555228242543185</v>
      </c>
      <c r="CH207" s="114">
        <f t="shared" si="161"/>
        <v>-3.6458915608525992</v>
      </c>
      <c r="CI207" s="114">
        <f t="shared" si="162"/>
        <v>-3.7144426909922261</v>
      </c>
      <c r="CJ207" s="114">
        <f t="shared" si="163"/>
        <v>-3.9967841146409118</v>
      </c>
      <c r="CK207" s="114">
        <f t="shared" si="164"/>
        <v>-3.6667841146409117</v>
      </c>
      <c r="CL207" s="114">
        <f t="shared" si="165"/>
        <v>-3.4168012260313771</v>
      </c>
      <c r="CM207" s="114">
        <f t="shared" si="166"/>
        <v>-3.6968039425795109</v>
      </c>
      <c r="CN207" s="114">
        <f t="shared" si="167"/>
        <v>-3.6777807052660809</v>
      </c>
      <c r="CO207" s="114">
        <f t="shared" si="168"/>
        <v>-2.3253914294826852</v>
      </c>
      <c r="CP207" s="114">
        <f t="shared" si="169"/>
        <v>-3.7490720720790294</v>
      </c>
      <c r="CQ207" s="114">
        <f t="shared" si="178"/>
        <v>-3.8182033950035597</v>
      </c>
      <c r="CR207" s="114">
        <f t="shared" si="179"/>
        <v>-3.731757381535628</v>
      </c>
      <c r="CS207" s="98" t="str">
        <f t="shared" si="170"/>
        <v>---</v>
      </c>
    </row>
    <row r="208" spans="1:97" x14ac:dyDescent="0.25">
      <c r="A208" s="15" t="s">
        <v>2534</v>
      </c>
      <c r="B208" s="8" t="s">
        <v>408</v>
      </c>
      <c r="C208" s="8">
        <v>429.75</v>
      </c>
      <c r="D208" s="27">
        <v>8.91</v>
      </c>
      <c r="E208" s="16">
        <v>9.1497133014163996</v>
      </c>
      <c r="F208" s="16">
        <v>8.8173483239999992</v>
      </c>
      <c r="G208" s="16">
        <v>8.6661374420000001</v>
      </c>
      <c r="H208" s="16">
        <v>7.875</v>
      </c>
      <c r="I208" s="16">
        <v>7.4489999999999998</v>
      </c>
      <c r="J208" s="16">
        <v>8.0399999999999991</v>
      </c>
      <c r="K208" s="16">
        <v>7.82</v>
      </c>
      <c r="L208" s="16"/>
      <c r="M208" s="39">
        <v>7.9388399999999999</v>
      </c>
      <c r="N208" s="16">
        <f t="shared" si="135"/>
        <v>8.2962265630462664</v>
      </c>
      <c r="O208" s="16">
        <f t="shared" si="171"/>
        <v>8.5694196616340115</v>
      </c>
      <c r="P208" s="16">
        <f t="shared" si="136"/>
        <v>8.0399999999999991</v>
      </c>
      <c r="Q208" s="16" t="s">
        <v>2891</v>
      </c>
      <c r="R208" s="114"/>
      <c r="S208" s="18">
        <v>180.78</v>
      </c>
      <c r="T208" s="16">
        <v>133.56</v>
      </c>
      <c r="U208" s="16">
        <v>194.18</v>
      </c>
      <c r="V208" s="16">
        <v>133.41999999999999</v>
      </c>
      <c r="W208" s="16">
        <v>96</v>
      </c>
      <c r="X208" s="16">
        <v>220</v>
      </c>
      <c r="Y208" s="16">
        <v>152</v>
      </c>
      <c r="Z208" s="16"/>
      <c r="AA208" s="39">
        <v>143.22999999999999</v>
      </c>
      <c r="AB208" s="16">
        <f t="shared" si="137"/>
        <v>156.64625000000001</v>
      </c>
      <c r="AC208" s="114">
        <f t="shared" si="138"/>
        <v>152.17838292755837</v>
      </c>
      <c r="AD208" s="16">
        <f t="shared" si="139"/>
        <v>147.61500000000001</v>
      </c>
      <c r="AE208" s="16" t="s">
        <v>2891</v>
      </c>
      <c r="AF208" s="40"/>
      <c r="AG208" s="19">
        <f t="shared" si="140"/>
        <v>133.56</v>
      </c>
      <c r="AH208" s="18">
        <v>9.7800000000000002E-8</v>
      </c>
      <c r="AI208" s="34">
        <v>4.2633863873605602E-10</v>
      </c>
      <c r="AJ208" s="16">
        <v>4.7863009232263745E-7</v>
      </c>
      <c r="AK208" s="16">
        <v>2.4547089156850259E-8</v>
      </c>
      <c r="AL208" s="16">
        <v>7.7624711662869019E-7</v>
      </c>
      <c r="AM208" s="16">
        <v>9.5499258602143498E-7</v>
      </c>
      <c r="AN208" s="94"/>
      <c r="AO208" s="34">
        <v>1.67038E-6</v>
      </c>
      <c r="AP208" s="94">
        <f t="shared" si="141"/>
        <v>5.7186046039547843E-7</v>
      </c>
      <c r="AQ208" s="114">
        <f t="shared" si="142"/>
        <v>1.2937313989310405E-7</v>
      </c>
      <c r="AR208" s="94">
        <f t="shared" si="143"/>
        <v>4.7863009232263745E-7</v>
      </c>
      <c r="AS208" s="114" t="s">
        <v>2891</v>
      </c>
      <c r="AT208" s="156"/>
      <c r="AU208" s="33">
        <v>2.639E-5</v>
      </c>
      <c r="AV208" s="34">
        <v>8.1049000000000003E-5</v>
      </c>
      <c r="AW208" s="16">
        <v>6.4919789339422E-6</v>
      </c>
      <c r="AX208" s="16">
        <v>2.7399999999999999E-4</v>
      </c>
      <c r="AY208" s="16">
        <v>6.9900000000000005E-5</v>
      </c>
      <c r="AZ208" s="16">
        <v>2.2699999999999999E-4</v>
      </c>
      <c r="BA208" s="16">
        <v>2.5099999999999998E-4</v>
      </c>
      <c r="BB208" s="68">
        <v>-9.6300000000000008</v>
      </c>
      <c r="BC208" s="16">
        <f t="shared" si="144"/>
        <v>1.0074323333837326E-4</v>
      </c>
      <c r="BD208" s="67">
        <v>-9.56</v>
      </c>
      <c r="BE208" s="16">
        <f t="shared" si="172"/>
        <v>1.1836297852595716E-4</v>
      </c>
      <c r="BF208" s="16">
        <v>3.7399999999999998E-4</v>
      </c>
      <c r="BG208" s="16">
        <v>2.0100000000000001E-4</v>
      </c>
      <c r="BH208" s="16">
        <v>2.2000000000000001E-4</v>
      </c>
      <c r="BI208" s="68">
        <v>1.59E-8</v>
      </c>
      <c r="BJ208" s="94">
        <f t="shared" si="173"/>
        <v>6.8330250000000004E-3</v>
      </c>
      <c r="BK208" s="68">
        <v>4.71889E-10</v>
      </c>
      <c r="BL208" s="16">
        <f t="shared" si="174"/>
        <v>2.0279429775000001E-4</v>
      </c>
      <c r="BM208" s="34">
        <f t="shared" si="175"/>
        <v>6.4183974918201943E-4</v>
      </c>
      <c r="BN208" s="34">
        <f t="shared" si="176"/>
        <v>1.5379225049244456E-4</v>
      </c>
      <c r="BO208" s="16">
        <f t="shared" si="177"/>
        <v>2.0189714887500001E-4</v>
      </c>
      <c r="BP208" s="114" t="s">
        <v>2891</v>
      </c>
      <c r="BQ208" s="98"/>
      <c r="BR208" s="18">
        <f t="shared" si="145"/>
        <v>-7.0096611452123989</v>
      </c>
      <c r="BS208" s="114">
        <f t="shared" si="146"/>
        <v>-9.370245305801312</v>
      </c>
      <c r="BT208" s="114">
        <f t="shared" si="147"/>
        <v>-6.3200000000000012</v>
      </c>
      <c r="BU208" s="114">
        <f t="shared" si="148"/>
        <v>-7.6100000000000012</v>
      </c>
      <c r="BV208" s="114">
        <f t="shared" si="149"/>
        <v>-6.1100000000000012</v>
      </c>
      <c r="BW208" s="114">
        <f t="shared" si="150"/>
        <v>-6.0200000000000005</v>
      </c>
      <c r="BX208" s="114" t="str">
        <f t="shared" si="151"/>
        <v>N/A</v>
      </c>
      <c r="BY208" s="114">
        <f t="shared" si="152"/>
        <v>-5.7771847185949996</v>
      </c>
      <c r="BZ208" s="114">
        <f t="shared" si="153"/>
        <v>-6.8881558813726738</v>
      </c>
      <c r="CA208" s="114">
        <f t="shared" si="154"/>
        <v>-6.3200000000000012</v>
      </c>
      <c r="CB208" s="98" t="str">
        <f t="shared" si="155"/>
        <v>---</v>
      </c>
      <c r="CC208" s="18">
        <f t="shared" si="156"/>
        <v>-4.5785606097799505</v>
      </c>
      <c r="CD208" s="114">
        <f t="shared" si="157"/>
        <v>-4.0912523392011675</v>
      </c>
      <c r="CE208" s="114">
        <f t="shared" si="158"/>
        <v>-5.1876228981014281</v>
      </c>
      <c r="CF208" s="114">
        <f t="shared" si="159"/>
        <v>-3.5622494371796121</v>
      </c>
      <c r="CG208" s="114">
        <f t="shared" si="160"/>
        <v>-4.1555228242543185</v>
      </c>
      <c r="CH208" s="114">
        <f t="shared" si="161"/>
        <v>-3.6439741428068775</v>
      </c>
      <c r="CI208" s="114">
        <f t="shared" si="162"/>
        <v>-3.600326278518962</v>
      </c>
      <c r="CJ208" s="114">
        <f t="shared" si="163"/>
        <v>-3.9967841146409118</v>
      </c>
      <c r="CK208" s="114">
        <f t="shared" si="164"/>
        <v>-3.9267841146409119</v>
      </c>
      <c r="CL208" s="114">
        <f t="shared" si="165"/>
        <v>-3.4271283977995197</v>
      </c>
      <c r="CM208" s="114">
        <f t="shared" si="166"/>
        <v>-3.6968039425795109</v>
      </c>
      <c r="CN208" s="114">
        <f t="shared" si="167"/>
        <v>-3.6575773191777938</v>
      </c>
      <c r="CO208" s="114">
        <f t="shared" si="168"/>
        <v>-2.1653869903204583</v>
      </c>
      <c r="CP208" s="114">
        <f t="shared" si="169"/>
        <v>-3.6929442608304477</v>
      </c>
      <c r="CQ208" s="114">
        <f t="shared" si="178"/>
        <v>-3.8130655478451336</v>
      </c>
      <c r="CR208" s="114">
        <f t="shared" si="179"/>
        <v>-3.6948741017049791</v>
      </c>
      <c r="CS208" s="98" t="str">
        <f t="shared" si="170"/>
        <v>---</v>
      </c>
    </row>
    <row r="209" spans="1:97" x14ac:dyDescent="0.25">
      <c r="A209" s="15" t="s">
        <v>2535</v>
      </c>
      <c r="B209" s="8" t="s">
        <v>410</v>
      </c>
      <c r="C209" s="8">
        <v>429.75</v>
      </c>
      <c r="D209" s="27">
        <v>8.91</v>
      </c>
      <c r="E209" s="16">
        <v>9.0784885619735594</v>
      </c>
      <c r="F209" s="16">
        <v>8.8173483239999992</v>
      </c>
      <c r="G209" s="16">
        <v>8.6661374420000001</v>
      </c>
      <c r="H209" s="16">
        <v>7.875</v>
      </c>
      <c r="I209" s="16">
        <v>7.4611000000000001</v>
      </c>
      <c r="J209" s="16">
        <v>8.07</v>
      </c>
      <c r="K209" s="16">
        <v>7.78</v>
      </c>
      <c r="L209" s="16"/>
      <c r="M209" s="39">
        <v>8.5557499999999997</v>
      </c>
      <c r="N209" s="16">
        <f t="shared" si="135"/>
        <v>8.3570915919970634</v>
      </c>
      <c r="O209" s="16">
        <f t="shared" si="171"/>
        <v>8.5766147808932409</v>
      </c>
      <c r="P209" s="16">
        <f t="shared" si="136"/>
        <v>8.5557499999999997</v>
      </c>
      <c r="Q209" s="16" t="s">
        <v>2891</v>
      </c>
      <c r="R209" s="114"/>
      <c r="S209" s="18">
        <v>180.78</v>
      </c>
      <c r="T209" s="16">
        <v>137.75</v>
      </c>
      <c r="U209" s="16">
        <v>194.18</v>
      </c>
      <c r="V209" s="16">
        <v>139.97999999999999</v>
      </c>
      <c r="W209" s="16">
        <v>96</v>
      </c>
      <c r="X209" s="16">
        <v>219</v>
      </c>
      <c r="Y209" s="16">
        <v>152</v>
      </c>
      <c r="Z209" s="16"/>
      <c r="AA209" s="39">
        <v>147.977</v>
      </c>
      <c r="AB209" s="16">
        <f t="shared" si="137"/>
        <v>158.45837500000002</v>
      </c>
      <c r="AC209" s="114">
        <f t="shared" si="138"/>
        <v>154.22621620875847</v>
      </c>
      <c r="AD209" s="16">
        <f t="shared" si="139"/>
        <v>149.98849999999999</v>
      </c>
      <c r="AE209" s="16" t="s">
        <v>2891</v>
      </c>
      <c r="AF209" s="40"/>
      <c r="AG209" s="19">
        <f t="shared" si="140"/>
        <v>137.75</v>
      </c>
      <c r="AH209" s="18">
        <v>8.7999999999999994E-8</v>
      </c>
      <c r="AI209" s="34">
        <v>2.65902810460145E-10</v>
      </c>
      <c r="AJ209" s="16">
        <v>2.454708915685024E-7</v>
      </c>
      <c r="AK209" s="16">
        <v>2.4547089156850259E-8</v>
      </c>
      <c r="AL209" s="16">
        <v>2.2387211385683346E-7</v>
      </c>
      <c r="AM209" s="16">
        <v>9.5499258602143498E-7</v>
      </c>
      <c r="AN209" s="94"/>
      <c r="AO209" s="34">
        <v>1.4905899999999999E-6</v>
      </c>
      <c r="AP209" s="94">
        <f t="shared" si="141"/>
        <v>4.3253408334486873E-7</v>
      </c>
      <c r="AQ209" s="114">
        <f t="shared" si="142"/>
        <v>8.9200288206857784E-8</v>
      </c>
      <c r="AR209" s="34">
        <f t="shared" si="143"/>
        <v>2.2387211385683346E-7</v>
      </c>
      <c r="AS209" s="114" t="s">
        <v>2891</v>
      </c>
      <c r="AT209" s="156"/>
      <c r="AU209" s="33">
        <v>2.4150000000000001E-5</v>
      </c>
      <c r="AV209" s="34">
        <v>8.1049000000000003E-5</v>
      </c>
      <c r="AW209" s="16">
        <v>7.2732494636229E-6</v>
      </c>
      <c r="AX209" s="16">
        <v>9.0699999999999996E-5</v>
      </c>
      <c r="AY209" s="16">
        <v>6.9900000000000005E-5</v>
      </c>
      <c r="AZ209" s="16">
        <v>4.85E-5</v>
      </c>
      <c r="BA209" s="16">
        <v>1.7000000000000001E-4</v>
      </c>
      <c r="BB209" s="68">
        <v>-9.6300000000000008</v>
      </c>
      <c r="BC209" s="16">
        <f t="shared" si="144"/>
        <v>1.0074323333837326E-4</v>
      </c>
      <c r="BD209" s="67">
        <v>-9.36</v>
      </c>
      <c r="BE209" s="16">
        <f t="shared" si="172"/>
        <v>1.8759267890521144E-4</v>
      </c>
      <c r="BF209" s="16">
        <v>3.8299999999999999E-4</v>
      </c>
      <c r="BG209" s="16">
        <v>2.1000000000000001E-4</v>
      </c>
      <c r="BH209" s="16">
        <v>2.0599999999999999E-4</v>
      </c>
      <c r="BI209" s="68">
        <v>2.8600000000000001E-8</v>
      </c>
      <c r="BJ209" s="94">
        <f t="shared" si="173"/>
        <v>1.2290850000000001E-2</v>
      </c>
      <c r="BK209" s="68">
        <v>4.0585800000000002E-10</v>
      </c>
      <c r="BL209" s="16">
        <f t="shared" si="174"/>
        <v>1.744174755E-4</v>
      </c>
      <c r="BM209" s="16">
        <f t="shared" si="175"/>
        <v>1.0031554026576578E-3</v>
      </c>
      <c r="BN209" s="114">
        <f t="shared" si="176"/>
        <v>1.3222863871169797E-4</v>
      </c>
      <c r="BO209" s="16">
        <f t="shared" si="177"/>
        <v>1.3537161666918665E-4</v>
      </c>
      <c r="BP209" s="114" t="s">
        <v>2891</v>
      </c>
      <c r="BQ209" s="98"/>
      <c r="BR209" s="18">
        <f t="shared" si="145"/>
        <v>-7.0555173278498318</v>
      </c>
      <c r="BS209" s="114">
        <f t="shared" si="146"/>
        <v>-9.5752770723680118</v>
      </c>
      <c r="BT209" s="114">
        <f t="shared" si="147"/>
        <v>-6.6100000000000012</v>
      </c>
      <c r="BU209" s="114">
        <f t="shared" si="148"/>
        <v>-7.6100000000000012</v>
      </c>
      <c r="BV209" s="114">
        <f t="shared" si="149"/>
        <v>-6.6500000000000012</v>
      </c>
      <c r="BW209" s="114">
        <f t="shared" si="150"/>
        <v>-6.0200000000000005</v>
      </c>
      <c r="BX209" s="114" t="str">
        <f t="shared" si="151"/>
        <v>N/A</v>
      </c>
      <c r="BY209" s="114">
        <f t="shared" si="152"/>
        <v>-5.8266417966703639</v>
      </c>
      <c r="BZ209" s="114">
        <f t="shared" si="153"/>
        <v>-7.0496337424126017</v>
      </c>
      <c r="CA209" s="114">
        <f t="shared" si="154"/>
        <v>-6.6500000000000012</v>
      </c>
      <c r="CB209" s="98" t="str">
        <f t="shared" si="155"/>
        <v>---</v>
      </c>
      <c r="CC209" s="18">
        <f t="shared" si="156"/>
        <v>-4.6170828649124687</v>
      </c>
      <c r="CD209" s="114">
        <f t="shared" si="157"/>
        <v>-4.0912523392011675</v>
      </c>
      <c r="CE209" s="114">
        <f t="shared" si="158"/>
        <v>-5.1382715163998478</v>
      </c>
      <c r="CF209" s="114">
        <f t="shared" si="159"/>
        <v>-4.0423927129399049</v>
      </c>
      <c r="CG209" s="114">
        <f t="shared" si="160"/>
        <v>-4.1555228242543185</v>
      </c>
      <c r="CH209" s="114">
        <f t="shared" si="161"/>
        <v>-4.314258261397736</v>
      </c>
      <c r="CI209" s="114">
        <f t="shared" si="162"/>
        <v>-3.7695510786217259</v>
      </c>
      <c r="CJ209" s="114">
        <f t="shared" si="163"/>
        <v>-3.9967841146409118</v>
      </c>
      <c r="CK209" s="114">
        <f t="shared" si="164"/>
        <v>-3.7267841146409095</v>
      </c>
      <c r="CL209" s="114">
        <f t="shared" si="165"/>
        <v>-3.4168012260313771</v>
      </c>
      <c r="CM209" s="114">
        <f t="shared" si="166"/>
        <v>-3.6777807052660809</v>
      </c>
      <c r="CN209" s="114">
        <f t="shared" si="167"/>
        <v>-3.6861327796308467</v>
      </c>
      <c r="CO209" s="114">
        <f t="shared" si="168"/>
        <v>-1.910418081511867</v>
      </c>
      <c r="CP209" s="114">
        <f t="shared" si="169"/>
        <v>-3.758410003732604</v>
      </c>
      <c r="CQ209" s="114">
        <f t="shared" si="178"/>
        <v>-3.8786744730844114</v>
      </c>
      <c r="CR209" s="114">
        <f t="shared" si="179"/>
        <v>-3.8831675966313188</v>
      </c>
      <c r="CS209" s="98" t="str">
        <f t="shared" si="170"/>
        <v>---</v>
      </c>
    </row>
    <row r="210" spans="1:97" x14ac:dyDescent="0.25">
      <c r="A210" s="15" t="s">
        <v>2536</v>
      </c>
      <c r="B210" s="8" t="s">
        <v>412</v>
      </c>
      <c r="C210" s="8">
        <v>464.19</v>
      </c>
      <c r="D210" s="27">
        <v>9.56</v>
      </c>
      <c r="E210" s="16">
        <v>9.8085782727187993</v>
      </c>
      <c r="F210" s="16">
        <v>9.454918009</v>
      </c>
      <c r="G210" s="16">
        <v>9.3227017859999997</v>
      </c>
      <c r="H210" s="16">
        <v>8.3930000000000007</v>
      </c>
      <c r="I210" s="16">
        <v>7.8284000000000002</v>
      </c>
      <c r="J210" s="16">
        <v>8.25</v>
      </c>
      <c r="K210" s="16">
        <v>8.27</v>
      </c>
      <c r="L210" s="16">
        <v>7.5</v>
      </c>
      <c r="M210" s="39">
        <v>8.8297399999999993</v>
      </c>
      <c r="N210" s="16">
        <f t="shared" si="135"/>
        <v>8.7217338067718799</v>
      </c>
      <c r="O210" s="16">
        <f t="shared" si="171"/>
        <v>9.2149737260358737</v>
      </c>
      <c r="P210" s="16">
        <f t="shared" si="136"/>
        <v>8.6113700000000009</v>
      </c>
      <c r="Q210" s="16" t="s">
        <v>2891</v>
      </c>
      <c r="R210" s="114"/>
      <c r="S210" s="18">
        <v>190.64</v>
      </c>
      <c r="T210" s="16">
        <v>179.33</v>
      </c>
      <c r="U210" s="16">
        <v>213.05</v>
      </c>
      <c r="V210" s="16">
        <v>162.44999999999999</v>
      </c>
      <c r="W210" s="16">
        <v>96</v>
      </c>
      <c r="X210" s="16">
        <v>239</v>
      </c>
      <c r="Y210" s="16">
        <v>166</v>
      </c>
      <c r="Z210" s="16">
        <v>193</v>
      </c>
      <c r="AA210" s="39">
        <v>222.084</v>
      </c>
      <c r="AB210" s="16">
        <f t="shared" si="137"/>
        <v>184.61711111111111</v>
      </c>
      <c r="AC210" s="114">
        <f t="shared" si="138"/>
        <v>179.46969092870907</v>
      </c>
      <c r="AD210" s="16">
        <f t="shared" si="139"/>
        <v>190.64</v>
      </c>
      <c r="AE210" s="16">
        <v>204.5</v>
      </c>
      <c r="AF210" s="149" t="s">
        <v>2947</v>
      </c>
      <c r="AG210" s="19">
        <f t="shared" si="140"/>
        <v>204.5</v>
      </c>
      <c r="AH210" s="18">
        <v>5.2300000000000003E-9</v>
      </c>
      <c r="AI210" s="34">
        <v>1.5651715010820999E-11</v>
      </c>
      <c r="AJ210" s="16">
        <v>1.0232929922807534E-7</v>
      </c>
      <c r="AK210" s="16">
        <v>3.8018939632056068E-9</v>
      </c>
      <c r="AL210" s="16">
        <v>1.4454397707459271E-7</v>
      </c>
      <c r="AM210" s="16">
        <v>9.5499258602143498E-7</v>
      </c>
      <c r="AN210" s="94"/>
      <c r="AO210" s="34">
        <v>3.6271000000000001E-8</v>
      </c>
      <c r="AP210" s="94">
        <f t="shared" si="141"/>
        <v>1.7816920114318848E-7</v>
      </c>
      <c r="AQ210" s="114">
        <f t="shared" si="142"/>
        <v>1.4852628112812276E-8</v>
      </c>
      <c r="AR210" s="94">
        <f t="shared" si="143"/>
        <v>3.6271000000000001E-8</v>
      </c>
      <c r="AS210" s="114" t="s">
        <v>2891</v>
      </c>
      <c r="AT210" s="156"/>
      <c r="AU210" s="33">
        <v>2.994E-6</v>
      </c>
      <c r="AV210" s="34">
        <v>1.7796999999999999E-5</v>
      </c>
      <c r="AW210" s="16">
        <v>5.0910227868715202E-7</v>
      </c>
      <c r="AX210" s="16">
        <v>3.3300000000000003E-5</v>
      </c>
      <c r="AY210" s="16">
        <v>1.22E-5</v>
      </c>
      <c r="AZ210" s="16">
        <v>2.8500000000000002E-5</v>
      </c>
      <c r="BA210" s="16">
        <v>8.5599999999999994E-5</v>
      </c>
      <c r="BB210" s="68">
        <v>-10.31</v>
      </c>
      <c r="BC210" s="16">
        <f t="shared" si="144"/>
        <v>2.2735043016263801E-5</v>
      </c>
      <c r="BD210" s="67">
        <v>-10.29</v>
      </c>
      <c r="BE210" s="16">
        <f t="shared" si="172"/>
        <v>2.3806512583495138E-5</v>
      </c>
      <c r="BF210" s="16">
        <v>2.9999999999999997E-4</v>
      </c>
      <c r="BG210" s="16">
        <v>6.1199999999999997E-5</v>
      </c>
      <c r="BH210" s="16">
        <v>9.2600000000000001E-5</v>
      </c>
      <c r="BI210" s="68">
        <v>1.0800000000000001E-8</v>
      </c>
      <c r="BJ210" s="94">
        <f t="shared" si="173"/>
        <v>5.0132520000000002E-3</v>
      </c>
      <c r="BK210" s="68">
        <v>6.7514499999999995E-11</v>
      </c>
      <c r="BL210" s="16">
        <f t="shared" si="174"/>
        <v>3.1339555754999996E-5</v>
      </c>
      <c r="BM210" s="16">
        <f t="shared" si="175"/>
        <v>4.0898808668810331E-4</v>
      </c>
      <c r="BN210" s="114">
        <f t="shared" si="176"/>
        <v>3.4842979077896336E-5</v>
      </c>
      <c r="BO210" s="16">
        <f t="shared" si="177"/>
        <v>2.9919777877499999E-5</v>
      </c>
      <c r="BP210" s="114" t="s">
        <v>2891</v>
      </c>
      <c r="BQ210" s="98"/>
      <c r="BR210" s="18">
        <f t="shared" si="145"/>
        <v>-8.2814983111327258</v>
      </c>
      <c r="BS210" s="114">
        <f t="shared" si="146"/>
        <v>-10.805438068409655</v>
      </c>
      <c r="BT210" s="114">
        <f t="shared" si="147"/>
        <v>-6.99</v>
      </c>
      <c r="BU210" s="114">
        <f t="shared" si="148"/>
        <v>-8.42</v>
      </c>
      <c r="BV210" s="114">
        <f t="shared" si="149"/>
        <v>-6.84</v>
      </c>
      <c r="BW210" s="114">
        <f t="shared" si="150"/>
        <v>-6.0200000000000005</v>
      </c>
      <c r="BX210" s="114" t="str">
        <f t="shared" si="151"/>
        <v>N/A</v>
      </c>
      <c r="BY210" s="114">
        <f t="shared" si="152"/>
        <v>-7.4404404706535043</v>
      </c>
      <c r="BZ210" s="114">
        <f t="shared" si="153"/>
        <v>-7.8281966928851272</v>
      </c>
      <c r="CA210" s="114">
        <f t="shared" si="154"/>
        <v>-7.4404404706535043</v>
      </c>
      <c r="CB210" s="98" t="str">
        <f t="shared" si="155"/>
        <v>---</v>
      </c>
      <c r="CC210" s="18">
        <f t="shared" si="156"/>
        <v>-5.5237482039929668</v>
      </c>
      <c r="CD210" s="114">
        <f t="shared" si="157"/>
        <v>-4.7496531995591731</v>
      </c>
      <c r="CE210" s="114">
        <f t="shared" si="158"/>
        <v>-6.293194959102828</v>
      </c>
      <c r="CF210" s="114">
        <f t="shared" si="159"/>
        <v>-4.4775557664936798</v>
      </c>
      <c r="CG210" s="114">
        <f t="shared" si="160"/>
        <v>-4.9136401693252516</v>
      </c>
      <c r="CH210" s="114">
        <f t="shared" si="161"/>
        <v>-4.5451551399914898</v>
      </c>
      <c r="CI210" s="114">
        <f t="shared" si="162"/>
        <v>-4.0675262353228465</v>
      </c>
      <c r="CJ210" s="114">
        <f t="shared" si="163"/>
        <v>-4.64330421974309</v>
      </c>
      <c r="CK210" s="114">
        <f t="shared" si="164"/>
        <v>-4.6233042197430887</v>
      </c>
      <c r="CL210" s="114">
        <f t="shared" si="165"/>
        <v>-3.5228787452803374</v>
      </c>
      <c r="CM210" s="114">
        <f t="shared" si="166"/>
        <v>-4.2132485778544391</v>
      </c>
      <c r="CN210" s="114">
        <f t="shared" si="167"/>
        <v>-4.0333890133180654</v>
      </c>
      <c r="CO210" s="114">
        <f t="shared" si="168"/>
        <v>-2.2998804642561383</v>
      </c>
      <c r="CP210" s="114">
        <f t="shared" si="169"/>
        <v>-4.5039071640422703</v>
      </c>
      <c r="CQ210" s="114">
        <f t="shared" si="178"/>
        <v>-4.4578847198589759</v>
      </c>
      <c r="CR210" s="114">
        <f t="shared" si="179"/>
        <v>-4.5245311520168805</v>
      </c>
      <c r="CS210" s="98" t="str">
        <f t="shared" si="170"/>
        <v>---</v>
      </c>
    </row>
    <row r="211" spans="1:97" x14ac:dyDescent="0.25">
      <c r="A211" s="15" t="s">
        <v>2537</v>
      </c>
      <c r="B211" s="8" t="s">
        <v>414</v>
      </c>
      <c r="C211" s="8">
        <v>464.19</v>
      </c>
      <c r="D211" s="27">
        <v>9.56</v>
      </c>
      <c r="E211" s="16">
        <v>9.8095841148966603</v>
      </c>
      <c r="F211" s="16">
        <v>9.454918009</v>
      </c>
      <c r="G211" s="16">
        <v>9.3227017859999997</v>
      </c>
      <c r="H211" s="16">
        <v>8.3930000000000007</v>
      </c>
      <c r="I211" s="16">
        <v>7.8113999999999999</v>
      </c>
      <c r="J211" s="16">
        <v>8.32</v>
      </c>
      <c r="K211" s="16">
        <v>8.31</v>
      </c>
      <c r="L211" s="16"/>
      <c r="M211" s="39">
        <v>8.3614499999999996</v>
      </c>
      <c r="N211" s="16">
        <f t="shared" si="135"/>
        <v>8.8158948788774083</v>
      </c>
      <c r="O211" s="16">
        <f t="shared" si="171"/>
        <v>9.2038174993989355</v>
      </c>
      <c r="P211" s="16">
        <f t="shared" si="136"/>
        <v>8.3930000000000007</v>
      </c>
      <c r="Q211" s="16" t="s">
        <v>2891</v>
      </c>
      <c r="R211" s="114"/>
      <c r="S211" s="18">
        <v>190.64</v>
      </c>
      <c r="T211" s="16">
        <v>178.23</v>
      </c>
      <c r="U211" s="16">
        <v>213.05</v>
      </c>
      <c r="V211" s="16">
        <v>113.2</v>
      </c>
      <c r="W211" s="16">
        <v>96</v>
      </c>
      <c r="X211" s="16">
        <v>238</v>
      </c>
      <c r="Y211" s="16">
        <v>166</v>
      </c>
      <c r="Z211" s="16"/>
      <c r="AA211" s="39">
        <v>221.346</v>
      </c>
      <c r="AB211" s="16">
        <f t="shared" si="137"/>
        <v>177.05825000000002</v>
      </c>
      <c r="AC211" s="114">
        <f t="shared" si="138"/>
        <v>169.70469000435799</v>
      </c>
      <c r="AD211" s="16">
        <f t="shared" si="139"/>
        <v>184.435</v>
      </c>
      <c r="AE211" s="16" t="s">
        <v>2891</v>
      </c>
      <c r="AF211" s="40"/>
      <c r="AG211" s="19">
        <f t="shared" si="140"/>
        <v>178.23</v>
      </c>
      <c r="AH211" s="18">
        <v>1.0600000000000001E-8</v>
      </c>
      <c r="AI211" s="34">
        <v>2.0349652431772701E-11</v>
      </c>
      <c r="AJ211" s="16">
        <v>1.3803842646028823E-7</v>
      </c>
      <c r="AK211" s="16">
        <v>3.8018939632056068E-9</v>
      </c>
      <c r="AL211" s="16">
        <v>1.3489628825916511E-7</v>
      </c>
      <c r="AM211" s="16">
        <v>9.5499258602143498E-7</v>
      </c>
      <c r="AN211" s="94"/>
      <c r="AO211" s="34">
        <v>3.41121E-8</v>
      </c>
      <c r="AP211" s="94">
        <f t="shared" si="141"/>
        <v>1.8235166347950367E-7</v>
      </c>
      <c r="AQ211" s="114">
        <f t="shared" si="142"/>
        <v>1.7474143685372822E-8</v>
      </c>
      <c r="AR211" s="94">
        <f t="shared" si="143"/>
        <v>3.41121E-8</v>
      </c>
      <c r="AS211" s="114" t="s">
        <v>2891</v>
      </c>
      <c r="AT211" s="156"/>
      <c r="AU211" s="33">
        <v>2.0760000000000001E-6</v>
      </c>
      <c r="AV211" s="34">
        <v>1.7796999999999999E-5</v>
      </c>
      <c r="AW211" s="16">
        <v>5.9990184648976397E-7</v>
      </c>
      <c r="AX211" s="16">
        <v>3.6300000000000001E-5</v>
      </c>
      <c r="AY211" s="16">
        <v>1.22E-5</v>
      </c>
      <c r="AZ211" s="16">
        <v>2.3900000000000002E-5</v>
      </c>
      <c r="BA211" s="16">
        <v>8.5599999999999994E-5</v>
      </c>
      <c r="BB211" s="68">
        <v>-10.31</v>
      </c>
      <c r="BC211" s="16">
        <f t="shared" si="144"/>
        <v>2.2735043016263801E-5</v>
      </c>
      <c r="BD211" s="67">
        <v>-10.119999999999999</v>
      </c>
      <c r="BE211" s="16">
        <f t="shared" si="172"/>
        <v>3.5212412455279709E-5</v>
      </c>
      <c r="BF211" s="16">
        <v>2.3800000000000001E-4</v>
      </c>
      <c r="BG211" s="16">
        <v>5.9799999999999997E-5</v>
      </c>
      <c r="BH211" s="16">
        <v>7.8800000000000004E-5</v>
      </c>
      <c r="BI211" s="68">
        <v>7.5900000000000005E-9</v>
      </c>
      <c r="BJ211" s="94">
        <f t="shared" si="173"/>
        <v>3.5232021000000001E-3</v>
      </c>
      <c r="BK211" s="68">
        <v>7.6394999999999998E-11</v>
      </c>
      <c r="BL211" s="16">
        <f t="shared" si="174"/>
        <v>3.5461795050000002E-5</v>
      </c>
      <c r="BM211" s="16">
        <f t="shared" si="175"/>
        <v>2.979774465977167E-4</v>
      </c>
      <c r="BN211" s="114">
        <f t="shared" si="176"/>
        <v>3.3511348505366423E-5</v>
      </c>
      <c r="BO211" s="16">
        <f t="shared" si="177"/>
        <v>3.5337103752639852E-5</v>
      </c>
      <c r="BP211" s="114" t="s">
        <v>2891</v>
      </c>
      <c r="BQ211" s="98"/>
      <c r="BR211" s="18">
        <f t="shared" si="145"/>
        <v>-7.9746941347352296</v>
      </c>
      <c r="BS211" s="114">
        <f t="shared" si="146"/>
        <v>-10.691443004043295</v>
      </c>
      <c r="BT211" s="114">
        <f t="shared" si="147"/>
        <v>-6.8600000000000012</v>
      </c>
      <c r="BU211" s="114">
        <f t="shared" si="148"/>
        <v>-8.42</v>
      </c>
      <c r="BV211" s="114">
        <f t="shared" si="149"/>
        <v>-6.870000000000001</v>
      </c>
      <c r="BW211" s="114">
        <f t="shared" si="150"/>
        <v>-6.0200000000000005</v>
      </c>
      <c r="BX211" s="114" t="str">
        <f t="shared" si="151"/>
        <v>N/A</v>
      </c>
      <c r="BY211" s="114">
        <f t="shared" si="152"/>
        <v>-7.4670915438485777</v>
      </c>
      <c r="BZ211" s="114">
        <f t="shared" si="153"/>
        <v>-7.7576040975181586</v>
      </c>
      <c r="CA211" s="114">
        <f t="shared" si="154"/>
        <v>-7.4670915438485777</v>
      </c>
      <c r="CB211" s="98" t="str">
        <f t="shared" si="155"/>
        <v>---</v>
      </c>
      <c r="CC211" s="18">
        <f t="shared" si="156"/>
        <v>-5.6827726508235799</v>
      </c>
      <c r="CD211" s="114">
        <f t="shared" si="157"/>
        <v>-4.7496531995591731</v>
      </c>
      <c r="CE211" s="114">
        <f t="shared" si="158"/>
        <v>-6.2219198013079504</v>
      </c>
      <c r="CF211" s="114">
        <f t="shared" si="159"/>
        <v>-4.4400933749638876</v>
      </c>
      <c r="CG211" s="114">
        <f t="shared" si="160"/>
        <v>-4.9136401693252516</v>
      </c>
      <c r="CH211" s="114">
        <f t="shared" si="161"/>
        <v>-4.621602099051862</v>
      </c>
      <c r="CI211" s="114">
        <f t="shared" si="162"/>
        <v>-4.0675262353228465</v>
      </c>
      <c r="CJ211" s="114">
        <f t="shared" si="163"/>
        <v>-4.64330421974309</v>
      </c>
      <c r="CK211" s="114">
        <f t="shared" si="164"/>
        <v>-4.4533042197430879</v>
      </c>
      <c r="CL211" s="114">
        <f t="shared" si="165"/>
        <v>-3.6234230429434882</v>
      </c>
      <c r="CM211" s="114">
        <f t="shared" si="166"/>
        <v>-4.2232988160115887</v>
      </c>
      <c r="CN211" s="114">
        <f t="shared" si="167"/>
        <v>-4.103473782510445</v>
      </c>
      <c r="CO211" s="114">
        <f t="shared" si="168"/>
        <v>-2.4530624438476076</v>
      </c>
      <c r="CP211" s="114">
        <f t="shared" si="169"/>
        <v>-4.4502392845112286</v>
      </c>
      <c r="CQ211" s="114">
        <f t="shared" si="178"/>
        <v>-4.4748080956903644</v>
      </c>
      <c r="CR211" s="114">
        <f t="shared" si="179"/>
        <v>-4.4517717521271578</v>
      </c>
      <c r="CS211" s="98" t="str">
        <f t="shared" si="170"/>
        <v>---</v>
      </c>
    </row>
    <row r="212" spans="1:97" x14ac:dyDescent="0.25">
      <c r="A212" s="15" t="s">
        <v>2538</v>
      </c>
      <c r="B212" s="8" t="s">
        <v>416</v>
      </c>
      <c r="C212" s="8">
        <v>464.19</v>
      </c>
      <c r="D212" s="27">
        <v>9.56</v>
      </c>
      <c r="E212" s="16">
        <v>9.7801681852751194</v>
      </c>
      <c r="F212" s="16">
        <v>9.454918009</v>
      </c>
      <c r="G212" s="16">
        <v>9.3227017859999997</v>
      </c>
      <c r="H212" s="16">
        <v>8.3930000000000007</v>
      </c>
      <c r="I212" s="16">
        <v>7.7725</v>
      </c>
      <c r="J212" s="16">
        <v>8.34</v>
      </c>
      <c r="K212" s="16">
        <v>8.31</v>
      </c>
      <c r="L212" s="16">
        <v>7.5</v>
      </c>
      <c r="M212" s="39">
        <v>8.3346499999999999</v>
      </c>
      <c r="N212" s="16">
        <f t="shared" si="135"/>
        <v>8.6767937980275125</v>
      </c>
      <c r="O212" s="16">
        <f t="shared" si="171"/>
        <v>9.192806886021442</v>
      </c>
      <c r="P212" s="16">
        <f t="shared" si="136"/>
        <v>8.3665000000000003</v>
      </c>
      <c r="Q212" s="16" t="s">
        <v>2891</v>
      </c>
      <c r="R212" s="114"/>
      <c r="S212" s="18">
        <v>190.64</v>
      </c>
      <c r="T212" s="16">
        <v>190.88</v>
      </c>
      <c r="U212" s="16">
        <v>213.05</v>
      </c>
      <c r="V212" s="16">
        <v>118.3</v>
      </c>
      <c r="W212" s="16">
        <v>96</v>
      </c>
      <c r="X212" s="16">
        <v>239</v>
      </c>
      <c r="Y212" s="16">
        <v>166</v>
      </c>
      <c r="Z212" s="16">
        <v>192</v>
      </c>
      <c r="AA212" s="39">
        <v>221.529</v>
      </c>
      <c r="AB212" s="16">
        <f t="shared" si="137"/>
        <v>180.8221111111111</v>
      </c>
      <c r="AC212" s="114">
        <f t="shared" si="138"/>
        <v>174.3121874732249</v>
      </c>
      <c r="AD212" s="16">
        <f t="shared" si="139"/>
        <v>190.88</v>
      </c>
      <c r="AE212" s="16">
        <v>182.65000000000003</v>
      </c>
      <c r="AF212" s="150" t="s">
        <v>2761</v>
      </c>
      <c r="AG212" s="19">
        <f t="shared" si="140"/>
        <v>182.65000000000003</v>
      </c>
      <c r="AH212" s="18">
        <v>9.4099999999999996E-9</v>
      </c>
      <c r="AI212" s="34">
        <v>1.735456862279E-11</v>
      </c>
      <c r="AJ212" s="16">
        <v>1.5848931924611122E-7</v>
      </c>
      <c r="AK212" s="16">
        <v>3.8018939632056068E-9</v>
      </c>
      <c r="AL212" s="16">
        <v>1.9952623149688761E-7</v>
      </c>
      <c r="AM212" s="16">
        <v>4.5708818961487426E-7</v>
      </c>
      <c r="AN212" s="94"/>
      <c r="AO212" s="34">
        <v>3.2715499999999999E-8</v>
      </c>
      <c r="AP212" s="94">
        <f t="shared" si="141"/>
        <v>1.2300692698424308E-7</v>
      </c>
      <c r="AQ212" s="114">
        <f t="shared" si="142"/>
        <v>1.6206139489720494E-8</v>
      </c>
      <c r="AR212" s="94">
        <f t="shared" si="143"/>
        <v>3.2715499999999999E-8</v>
      </c>
      <c r="AS212" s="114" t="s">
        <v>2891</v>
      </c>
      <c r="AT212" s="156"/>
      <c r="AU212" s="33">
        <v>4.1499999999999999E-5</v>
      </c>
      <c r="AV212" s="34">
        <v>1.7796999999999999E-5</v>
      </c>
      <c r="AW212" s="16">
        <v>6.52325645160403E-7</v>
      </c>
      <c r="AX212" s="16">
        <v>2.5299999999999998E-5</v>
      </c>
      <c r="AY212" s="16">
        <v>1.22E-5</v>
      </c>
      <c r="AZ212" s="16">
        <v>4.9499999999999997E-5</v>
      </c>
      <c r="BA212" s="16">
        <v>5.4400000000000001E-5</v>
      </c>
      <c r="BB212" s="68">
        <v>-10.31</v>
      </c>
      <c r="BC212" s="16">
        <f t="shared" si="144"/>
        <v>2.2735043016263801E-5</v>
      </c>
      <c r="BD212" s="67">
        <v>-10.4</v>
      </c>
      <c r="BE212" s="16">
        <f t="shared" si="172"/>
        <v>1.8479736749922721E-5</v>
      </c>
      <c r="BF212" s="16">
        <v>2.61E-4</v>
      </c>
      <c r="BG212" s="16">
        <v>5.8400000000000003E-5</v>
      </c>
      <c r="BH212" s="16">
        <v>7.5300000000000001E-5</v>
      </c>
      <c r="BI212" s="68">
        <v>9.7100000000000006E-9</v>
      </c>
      <c r="BJ212" s="94">
        <f t="shared" si="173"/>
        <v>4.5072849000000002E-3</v>
      </c>
      <c r="BK212" s="68">
        <v>6.7514499999999995E-11</v>
      </c>
      <c r="BL212" s="16">
        <f t="shared" si="174"/>
        <v>3.1339555754999996E-5</v>
      </c>
      <c r="BM212" s="16">
        <f t="shared" si="175"/>
        <v>3.6970632579759623E-4</v>
      </c>
      <c r="BN212" s="114">
        <f t="shared" si="176"/>
        <v>4.0045759828626471E-5</v>
      </c>
      <c r="BO212" s="16">
        <f t="shared" si="177"/>
        <v>3.6419777877499994E-5</v>
      </c>
      <c r="BP212" s="114" t="s">
        <v>2891</v>
      </c>
      <c r="BQ212" s="98"/>
      <c r="BR212" s="18">
        <f t="shared" si="145"/>
        <v>-8.026410376572743</v>
      </c>
      <c r="BS212" s="114">
        <f t="shared" si="146"/>
        <v>-10.760586176983654</v>
      </c>
      <c r="BT212" s="114">
        <f t="shared" si="147"/>
        <v>-6.8000000000000007</v>
      </c>
      <c r="BU212" s="114">
        <f t="shared" si="148"/>
        <v>-8.42</v>
      </c>
      <c r="BV212" s="114">
        <f t="shared" si="149"/>
        <v>-6.7000000000000011</v>
      </c>
      <c r="BW212" s="114">
        <f t="shared" si="150"/>
        <v>-6.3400000000000007</v>
      </c>
      <c r="BX212" s="114" t="str">
        <f t="shared" si="151"/>
        <v>N/A</v>
      </c>
      <c r="BY212" s="114">
        <f t="shared" si="152"/>
        <v>-7.4852464378726769</v>
      </c>
      <c r="BZ212" s="114">
        <f t="shared" si="153"/>
        <v>-7.7903204273470115</v>
      </c>
      <c r="CA212" s="114">
        <f t="shared" si="154"/>
        <v>-7.4852464378726769</v>
      </c>
      <c r="CB212" s="98" t="str">
        <f t="shared" si="155"/>
        <v>---</v>
      </c>
      <c r="CC212" s="18">
        <f t="shared" si="156"/>
        <v>-4.3819519032879075</v>
      </c>
      <c r="CD212" s="114">
        <f t="shared" si="157"/>
        <v>-4.7496531995591731</v>
      </c>
      <c r="CE212" s="114">
        <f t="shared" si="158"/>
        <v>-6.1855355475349709</v>
      </c>
      <c r="CF212" s="114">
        <f t="shared" si="159"/>
        <v>-4.5968794788241825</v>
      </c>
      <c r="CG212" s="114">
        <f t="shared" si="160"/>
        <v>-4.9136401693252516</v>
      </c>
      <c r="CH212" s="114">
        <f t="shared" si="161"/>
        <v>-4.3053948010664316</v>
      </c>
      <c r="CI212" s="114">
        <f t="shared" si="162"/>
        <v>-4.2644011003018205</v>
      </c>
      <c r="CJ212" s="114">
        <f t="shared" si="163"/>
        <v>-4.64330421974309</v>
      </c>
      <c r="CK212" s="114">
        <f t="shared" si="164"/>
        <v>-4.7333042197430899</v>
      </c>
      <c r="CL212" s="114">
        <f t="shared" si="165"/>
        <v>-3.5833594926617192</v>
      </c>
      <c r="CM212" s="114">
        <f t="shared" si="166"/>
        <v>-4.2335871528876003</v>
      </c>
      <c r="CN212" s="114">
        <f t="shared" si="167"/>
        <v>-4.123205023799299</v>
      </c>
      <c r="CO212" s="114">
        <f t="shared" si="168"/>
        <v>-2.3460849898350831</v>
      </c>
      <c r="CP212" s="114">
        <f t="shared" si="169"/>
        <v>-4.5039071640422703</v>
      </c>
      <c r="CQ212" s="114">
        <f t="shared" si="178"/>
        <v>-4.3974434616151346</v>
      </c>
      <c r="CR212" s="114">
        <f t="shared" si="179"/>
        <v>-4.4429295336650885</v>
      </c>
      <c r="CS212" s="98" t="str">
        <f t="shared" si="170"/>
        <v>---</v>
      </c>
    </row>
    <row r="213" spans="1:97" x14ac:dyDescent="0.25">
      <c r="A213" s="15" t="s">
        <v>2539</v>
      </c>
      <c r="B213" s="8" t="s">
        <v>418</v>
      </c>
      <c r="C213" s="8">
        <v>498.63</v>
      </c>
      <c r="D213" s="27">
        <v>10.199999999999999</v>
      </c>
      <c r="E213" s="16">
        <v>10.524139328138</v>
      </c>
      <c r="F213" s="16">
        <v>10.092487694000001</v>
      </c>
      <c r="G213" s="16">
        <v>9.9792661299999992</v>
      </c>
      <c r="H213" s="16">
        <v>8.9109999999999996</v>
      </c>
      <c r="I213" s="16">
        <v>8.3039000000000005</v>
      </c>
      <c r="J213" s="16">
        <v>8.59</v>
      </c>
      <c r="K213" s="16">
        <v>8.31</v>
      </c>
      <c r="L213" s="16">
        <v>7.79</v>
      </c>
      <c r="M213" s="39">
        <v>8.3546200000000006</v>
      </c>
      <c r="N213" s="16">
        <f t="shared" si="135"/>
        <v>9.1055413152138005</v>
      </c>
      <c r="O213" s="16">
        <f t="shared" si="171"/>
        <v>9.8638193234709277</v>
      </c>
      <c r="P213" s="16">
        <f t="shared" si="136"/>
        <v>8.7504999999999988</v>
      </c>
      <c r="Q213" s="114">
        <f>AVERAGE(8.274,8.1)</f>
        <v>8.1869999999999994</v>
      </c>
      <c r="R213" s="113" t="s">
        <v>2903</v>
      </c>
      <c r="S213" s="18">
        <v>199.37</v>
      </c>
      <c r="T213" s="16">
        <v>263.5</v>
      </c>
      <c r="U213" s="16">
        <v>231.93</v>
      </c>
      <c r="V213" s="16">
        <v>165.92</v>
      </c>
      <c r="W213" s="16">
        <v>96</v>
      </c>
      <c r="X213" s="16">
        <v>250</v>
      </c>
      <c r="Y213" s="16">
        <v>176</v>
      </c>
      <c r="Z213" s="16">
        <v>234</v>
      </c>
      <c r="AA213" s="39">
        <v>295.74700000000001</v>
      </c>
      <c r="AB213" s="16">
        <f t="shared" si="137"/>
        <v>212.49633333333333</v>
      </c>
      <c r="AC213" s="114">
        <f t="shared" si="138"/>
        <v>203.21262694249259</v>
      </c>
      <c r="AD213" s="16">
        <f t="shared" si="139"/>
        <v>231.93</v>
      </c>
      <c r="AE213" s="16">
        <v>306.63</v>
      </c>
      <c r="AF213" s="149" t="s">
        <v>2329</v>
      </c>
      <c r="AG213" s="19">
        <f t="shared" si="140"/>
        <v>306.63</v>
      </c>
      <c r="AH213" s="18">
        <v>9.9400000000000001E-11</v>
      </c>
      <c r="AI213" s="34">
        <v>5.8530343095285899E-13</v>
      </c>
      <c r="AJ213" s="16">
        <v>3.2359365692962729E-8</v>
      </c>
      <c r="AK213" s="16">
        <v>5.8884365535558649E-10</v>
      </c>
      <c r="AL213" s="16">
        <v>2.0892961308540368E-8</v>
      </c>
      <c r="AM213" s="16">
        <v>1.5135612484362063E-6</v>
      </c>
      <c r="AN213" s="94">
        <v>5.2600000000000002E-7</v>
      </c>
      <c r="AO213" s="34">
        <v>7.2825700000000003E-8</v>
      </c>
      <c r="AP213" s="94">
        <f t="shared" si="141"/>
        <v>2.7079101304956199E-7</v>
      </c>
      <c r="AQ213" s="114">
        <f t="shared" si="142"/>
        <v>5.8345146313988279E-9</v>
      </c>
      <c r="AR213" s="94">
        <f t="shared" si="143"/>
        <v>2.662616350075155E-8</v>
      </c>
      <c r="AS213" s="114" t="s">
        <v>2891</v>
      </c>
      <c r="AT213" s="156"/>
      <c r="AU213" s="33">
        <v>1.9719999999999999E-6</v>
      </c>
      <c r="AV213" s="34">
        <v>3.8862000000000002E-6</v>
      </c>
      <c r="AW213" s="16">
        <v>2.3489289009005501E-8</v>
      </c>
      <c r="AX213" s="16">
        <v>4.0500000000000002E-6</v>
      </c>
      <c r="AY213" s="16">
        <v>2.12E-6</v>
      </c>
      <c r="AZ213" s="16" t="s">
        <v>2762</v>
      </c>
      <c r="BA213" s="16">
        <v>6.7100000000000005E-5</v>
      </c>
      <c r="BB213" s="68">
        <v>-10.98</v>
      </c>
      <c r="BC213" s="16">
        <f t="shared" si="144"/>
        <v>5.2212970791461915E-6</v>
      </c>
      <c r="BD213" s="67">
        <v>-11.31</v>
      </c>
      <c r="BE213" s="16">
        <f t="shared" si="172"/>
        <v>2.4421841270168782E-6</v>
      </c>
      <c r="BF213" s="16">
        <v>2.0799999999999999E-4</v>
      </c>
      <c r="BG213" s="16">
        <v>6.28E-6</v>
      </c>
      <c r="BH213" s="16">
        <v>3.96E-5</v>
      </c>
      <c r="BI213" s="68">
        <v>4.33E-10</v>
      </c>
      <c r="BJ213" s="94">
        <f t="shared" si="173"/>
        <v>2.1590678999999999E-4</v>
      </c>
      <c r="BK213" s="68">
        <v>1.43298E-11</v>
      </c>
      <c r="BL213" s="16">
        <f t="shared" si="174"/>
        <v>7.145268174E-6</v>
      </c>
      <c r="BM213" s="16">
        <f t="shared" si="175"/>
        <v>4.3365171436090153E-5</v>
      </c>
      <c r="BN213" s="114">
        <f t="shared" si="176"/>
        <v>7.0461508046646086E-6</v>
      </c>
      <c r="BO213" s="16">
        <f t="shared" si="177"/>
        <v>5.2212970791461915E-6</v>
      </c>
      <c r="BP213" s="114" t="s">
        <v>2891</v>
      </c>
      <c r="BQ213" s="98"/>
      <c r="BR213" s="18">
        <f t="shared" si="145"/>
        <v>-10.002613615602687</v>
      </c>
      <c r="BS213" s="114">
        <f t="shared" si="146"/>
        <v>-12.232618930115228</v>
      </c>
      <c r="BT213" s="114">
        <f t="shared" si="147"/>
        <v>-7.4900000000000011</v>
      </c>
      <c r="BU213" s="114">
        <f t="shared" si="148"/>
        <v>-9.2300000000000022</v>
      </c>
      <c r="BV213" s="114">
        <f t="shared" si="149"/>
        <v>-7.6800000000000006</v>
      </c>
      <c r="BW213" s="114">
        <f t="shared" si="150"/>
        <v>-5.82</v>
      </c>
      <c r="BX213" s="114">
        <f t="shared" si="151"/>
        <v>-6.2790142558462607</v>
      </c>
      <c r="BY213" s="114">
        <f t="shared" si="152"/>
        <v>-7.1377153322454197</v>
      </c>
      <c r="BZ213" s="114">
        <f t="shared" si="153"/>
        <v>-8.2339952667262004</v>
      </c>
      <c r="CA213" s="114">
        <f t="shared" si="154"/>
        <v>-7.5850000000000009</v>
      </c>
      <c r="CB213" s="98" t="str">
        <f t="shared" si="155"/>
        <v>---</v>
      </c>
      <c r="CC213" s="18">
        <f t="shared" si="156"/>
        <v>-5.7050930893948077</v>
      </c>
      <c r="CD213" s="114">
        <f t="shared" si="157"/>
        <v>-5.4104748525624631</v>
      </c>
      <c r="CE213" s="114">
        <f t="shared" si="158"/>
        <v>-7.6291301285667421</v>
      </c>
      <c r="CF213" s="114">
        <f t="shared" si="159"/>
        <v>-5.3925449767853317</v>
      </c>
      <c r="CG213" s="114">
        <f t="shared" si="160"/>
        <v>-5.6736641390712483</v>
      </c>
      <c r="CH213" s="114" t="str">
        <f t="shared" si="161"/>
        <v>N/A</v>
      </c>
      <c r="CI213" s="114">
        <f t="shared" si="162"/>
        <v>-4.1732774798310075</v>
      </c>
      <c r="CJ213" s="114">
        <f t="shared" si="163"/>
        <v>-5.2822215957830876</v>
      </c>
      <c r="CK213" s="114">
        <f t="shared" si="164"/>
        <v>-5.6122215957830877</v>
      </c>
      <c r="CL213" s="114">
        <f t="shared" si="165"/>
        <v>-3.6819366650372385</v>
      </c>
      <c r="CM213" s="114">
        <f t="shared" si="166"/>
        <v>-5.2020403562628035</v>
      </c>
      <c r="CN213" s="114">
        <f t="shared" si="167"/>
        <v>-4.4023048140744878</v>
      </c>
      <c r="CO213" s="114">
        <f t="shared" si="168"/>
        <v>-3.6657336994297216</v>
      </c>
      <c r="CP213" s="114">
        <f t="shared" si="169"/>
        <v>-5.1459814667606567</v>
      </c>
      <c r="CQ213" s="114">
        <f t="shared" si="178"/>
        <v>-5.1520480661032844</v>
      </c>
      <c r="CR213" s="114">
        <f t="shared" si="179"/>
        <v>-5.2822215957830876</v>
      </c>
      <c r="CS213" s="98" t="str">
        <f t="shared" si="170"/>
        <v>---</v>
      </c>
    </row>
    <row r="214" spans="1:97" x14ac:dyDescent="0.25">
      <c r="AP214" s="76"/>
      <c r="AQ214" s="100"/>
    </row>
    <row r="215" spans="1:97" x14ac:dyDescent="0.25">
      <c r="N215" s="191" t="s">
        <v>2315</v>
      </c>
      <c r="O215" s="191" t="s">
        <v>2316</v>
      </c>
      <c r="P215" s="191" t="s">
        <v>2941</v>
      </c>
    </row>
    <row r="216" spans="1:97" ht="28.9" customHeight="1" x14ac:dyDescent="0.25">
      <c r="D216" s="27" t="s">
        <v>2308</v>
      </c>
      <c r="E216" s="16" t="s">
        <v>2309</v>
      </c>
      <c r="F216" s="28" t="s">
        <v>2311</v>
      </c>
      <c r="G216" s="28" t="s">
        <v>2312</v>
      </c>
      <c r="H216" s="28" t="s">
        <v>2313</v>
      </c>
      <c r="I216" s="28" t="s">
        <v>2314</v>
      </c>
      <c r="J216" s="43" t="s">
        <v>3003</v>
      </c>
      <c r="K216" s="43" t="s">
        <v>3004</v>
      </c>
      <c r="L216" s="79" t="s">
        <v>3033</v>
      </c>
      <c r="M216" s="63" t="s">
        <v>3028</v>
      </c>
      <c r="N216" s="191"/>
      <c r="O216" s="191"/>
      <c r="P216" s="191"/>
      <c r="S216" s="18" t="s">
        <v>2317</v>
      </c>
      <c r="T216" s="14" t="s">
        <v>2319</v>
      </c>
      <c r="U216" s="14" t="s">
        <v>2320</v>
      </c>
      <c r="V216" s="13" t="s">
        <v>2321</v>
      </c>
      <c r="W216" s="14" t="s">
        <v>2322</v>
      </c>
      <c r="X216" s="14" t="s">
        <v>2789</v>
      </c>
      <c r="Y216" s="14" t="s">
        <v>3006</v>
      </c>
      <c r="Z216" s="95" t="s">
        <v>3033</v>
      </c>
      <c r="AA216" s="63" t="s">
        <v>3028</v>
      </c>
      <c r="AB216" s="14" t="s">
        <v>2911</v>
      </c>
      <c r="AC216" s="14" t="s">
        <v>3673</v>
      </c>
      <c r="AD216" s="14" t="s">
        <v>2943</v>
      </c>
      <c r="AH216" s="18" t="s">
        <v>2317</v>
      </c>
      <c r="AI216" s="16" t="s">
        <v>2309</v>
      </c>
      <c r="AJ216" s="14" t="s">
        <v>2319</v>
      </c>
      <c r="AK216" s="14" t="s">
        <v>2320</v>
      </c>
      <c r="AL216" s="13" t="s">
        <v>2321</v>
      </c>
      <c r="AM216" s="14" t="s">
        <v>2322</v>
      </c>
      <c r="AN216" s="14" t="s">
        <v>3033</v>
      </c>
      <c r="AO216" s="14" t="s">
        <v>3028</v>
      </c>
      <c r="AP216" s="38" t="s">
        <v>2913</v>
      </c>
      <c r="AQ216" s="14" t="s">
        <v>3675</v>
      </c>
      <c r="AR216" s="38" t="s">
        <v>2945</v>
      </c>
      <c r="AU216" s="35" t="s">
        <v>2323</v>
      </c>
      <c r="AV216" s="17" t="s">
        <v>2324</v>
      </c>
      <c r="AW216" s="16" t="s">
        <v>2309</v>
      </c>
      <c r="AX216" s="14" t="s">
        <v>2319</v>
      </c>
      <c r="AY216" s="14" t="s">
        <v>2320</v>
      </c>
      <c r="AZ216" s="13" t="s">
        <v>2321</v>
      </c>
      <c r="BA216" s="14" t="s">
        <v>2322</v>
      </c>
      <c r="BB216" s="38"/>
      <c r="BC216" s="38" t="s">
        <v>2325</v>
      </c>
      <c r="BD216" s="14"/>
      <c r="BE216" s="14" t="s">
        <v>2314</v>
      </c>
      <c r="BF216" s="38" t="s">
        <v>3003</v>
      </c>
      <c r="BG216" s="38" t="s">
        <v>3004</v>
      </c>
      <c r="BH216" s="38" t="s">
        <v>3007</v>
      </c>
      <c r="BI216" s="92"/>
      <c r="BJ216" s="14" t="s">
        <v>3033</v>
      </c>
      <c r="BK216" s="38"/>
      <c r="BL216" s="14" t="s">
        <v>3028</v>
      </c>
      <c r="BM216" s="38" t="s">
        <v>2913</v>
      </c>
      <c r="BN216" s="14" t="s">
        <v>3675</v>
      </c>
      <c r="BO216" s="38" t="s">
        <v>2945</v>
      </c>
      <c r="BP216" s="110"/>
      <c r="BR216" s="18" t="s">
        <v>2317</v>
      </c>
      <c r="BS216" s="114" t="s">
        <v>2309</v>
      </c>
      <c r="BT216" s="14" t="s">
        <v>2319</v>
      </c>
      <c r="BU216" s="14" t="s">
        <v>2320</v>
      </c>
      <c r="BV216" s="113" t="s">
        <v>2321</v>
      </c>
      <c r="BW216" s="14" t="s">
        <v>2322</v>
      </c>
      <c r="BX216" s="14" t="s">
        <v>3033</v>
      </c>
      <c r="BY216" s="14" t="s">
        <v>3028</v>
      </c>
      <c r="BZ216" s="92" t="s">
        <v>2913</v>
      </c>
      <c r="CA216" s="92" t="s">
        <v>2945</v>
      </c>
      <c r="CC216" s="35" t="s">
        <v>2323</v>
      </c>
      <c r="CD216" s="17" t="s">
        <v>2324</v>
      </c>
      <c r="CE216" s="114" t="s">
        <v>2309</v>
      </c>
      <c r="CF216" s="14" t="s">
        <v>2319</v>
      </c>
      <c r="CG216" s="14" t="s">
        <v>2320</v>
      </c>
      <c r="CH216" s="113" t="s">
        <v>2321</v>
      </c>
      <c r="CI216" s="14" t="s">
        <v>2322</v>
      </c>
      <c r="CJ216" s="92" t="s">
        <v>2325</v>
      </c>
      <c r="CK216" s="14" t="s">
        <v>2314</v>
      </c>
      <c r="CL216" s="92" t="s">
        <v>3003</v>
      </c>
      <c r="CM216" s="92" t="s">
        <v>3004</v>
      </c>
      <c r="CN216" s="92" t="s">
        <v>3007</v>
      </c>
      <c r="CO216" s="14" t="s">
        <v>3033</v>
      </c>
      <c r="CP216" s="14" t="s">
        <v>3028</v>
      </c>
      <c r="CQ216" s="92" t="s">
        <v>2913</v>
      </c>
      <c r="CR216" s="92" t="s">
        <v>2945</v>
      </c>
    </row>
    <row r="217" spans="1:97" x14ac:dyDescent="0.25">
      <c r="C217" s="9" t="s">
        <v>2928</v>
      </c>
      <c r="R217" s="139" t="s">
        <v>2928</v>
      </c>
      <c r="S217" s="22"/>
      <c r="T217" s="23"/>
      <c r="U217" s="23"/>
      <c r="V217" s="24"/>
      <c r="W217" s="23"/>
      <c r="X217" s="23"/>
      <c r="Y217" s="23"/>
      <c r="Z217" s="23"/>
      <c r="AA217" s="23"/>
      <c r="AB217" s="23"/>
      <c r="AC217" s="23"/>
      <c r="AD217" s="23"/>
      <c r="AG217" s="9" t="s">
        <v>2928</v>
      </c>
      <c r="AT217" s="139" t="s">
        <v>2928</v>
      </c>
      <c r="AU217" s="22"/>
      <c r="AV217" s="23"/>
      <c r="AW217" s="23"/>
      <c r="BQ217" s="139" t="s">
        <v>2928</v>
      </c>
      <c r="BR217" s="110"/>
      <c r="BS217" s="110"/>
      <c r="BT217" s="110"/>
      <c r="BU217" s="110"/>
      <c r="BV217" s="110"/>
      <c r="BW217" s="110"/>
      <c r="BX217" s="110"/>
      <c r="BY217" s="110"/>
      <c r="BZ217" s="110"/>
      <c r="CA217" s="110"/>
      <c r="CB217" s="139" t="s">
        <v>2928</v>
      </c>
    </row>
    <row r="218" spans="1:97" x14ac:dyDescent="0.25">
      <c r="C218" s="72" t="s">
        <v>3026</v>
      </c>
      <c r="D218" s="103">
        <f>COUNTIFS(D$4:D$213,"&gt;0",$Q$4:$Q$213,"&gt;0")</f>
        <v>24</v>
      </c>
      <c r="E218" s="103">
        <f t="shared" ref="E218:K218" si="180">COUNTIFS(E$4:E$213,"&gt;0",$Q$4:$Q$213,"&gt;0")</f>
        <v>24</v>
      </c>
      <c r="F218" s="103">
        <f t="shared" si="180"/>
        <v>24</v>
      </c>
      <c r="G218" s="103">
        <f t="shared" si="180"/>
        <v>24</v>
      </c>
      <c r="H218" s="103">
        <f t="shared" si="180"/>
        <v>24</v>
      </c>
      <c r="I218" s="103">
        <f t="shared" si="180"/>
        <v>24</v>
      </c>
      <c r="J218" s="103">
        <f t="shared" si="180"/>
        <v>24</v>
      </c>
      <c r="K218" s="103">
        <f t="shared" si="180"/>
        <v>24</v>
      </c>
      <c r="L218" s="103">
        <f>COUNTIFS(L$4:L$213,"&gt;0",$Q$4:$Q$213,"&gt;0")</f>
        <v>24</v>
      </c>
      <c r="M218" s="103">
        <f>COUNTIFS(M$4:M$213,"&gt;0",$Q$4:$Q$213,"&gt;0")</f>
        <v>24</v>
      </c>
      <c r="N218" s="103">
        <f t="shared" ref="N218:P218" si="181">COUNTIFS(N$4:N$213,"&gt;0",$Q$4:$Q$213,"&gt;0")</f>
        <v>24</v>
      </c>
      <c r="O218" s="103">
        <f t="shared" si="181"/>
        <v>24</v>
      </c>
      <c r="P218" s="103">
        <f t="shared" si="181"/>
        <v>24</v>
      </c>
      <c r="Q218" s="140" t="s">
        <v>3042</v>
      </c>
      <c r="R218" s="72" t="s">
        <v>3026</v>
      </c>
      <c r="S218" s="103">
        <f t="shared" ref="S218:Y218" si="182">COUNTIFS(S$4:S$213,"&gt;0",$AE$4:$AE$213,"&gt;0")</f>
        <v>57</v>
      </c>
      <c r="T218" s="103">
        <f t="shared" si="182"/>
        <v>57</v>
      </c>
      <c r="U218" s="103">
        <f t="shared" si="182"/>
        <v>57</v>
      </c>
      <c r="V218" s="103">
        <f t="shared" si="182"/>
        <v>57</v>
      </c>
      <c r="W218" s="103">
        <f t="shared" si="182"/>
        <v>57</v>
      </c>
      <c r="X218" s="103">
        <f t="shared" si="182"/>
        <v>57</v>
      </c>
      <c r="Y218" s="103">
        <f t="shared" si="182"/>
        <v>57</v>
      </c>
      <c r="Z218" s="103">
        <f>COUNTIFS(Z$4:Z$213,"&gt;0",$AE$4:$AE$213,"&gt;0")</f>
        <v>57</v>
      </c>
      <c r="AA218" s="103">
        <f>COUNTIFS(AA$4:AA$213,"&gt;0",$AE$4:$AE$213,"&gt;0")</f>
        <v>57</v>
      </c>
      <c r="AB218" s="103">
        <f t="shared" ref="AB218:AD218" si="183">COUNTIFS(AB$4:AB$213,"&gt;0",$AE$4:$AE$213,"&gt;0")</f>
        <v>57</v>
      </c>
      <c r="AC218" s="103">
        <f t="shared" si="183"/>
        <v>57</v>
      </c>
      <c r="AD218" s="103">
        <f t="shared" si="183"/>
        <v>57</v>
      </c>
      <c r="AE218" s="140" t="s">
        <v>3042</v>
      </c>
      <c r="AF218" s="148"/>
      <c r="AG218" s="72" t="s">
        <v>3026</v>
      </c>
      <c r="AH218" s="103">
        <f t="shared" ref="AH218:AM218" si="184">COUNTIFS(AH$4:AH$213,"&gt;0",$AS$4:$AS$213,"&gt;0")</f>
        <v>16</v>
      </c>
      <c r="AI218" s="103">
        <f t="shared" si="184"/>
        <v>16</v>
      </c>
      <c r="AJ218" s="103">
        <f t="shared" si="184"/>
        <v>16</v>
      </c>
      <c r="AK218" s="103">
        <f t="shared" si="184"/>
        <v>16</v>
      </c>
      <c r="AL218" s="103">
        <f t="shared" si="184"/>
        <v>16</v>
      </c>
      <c r="AM218" s="103">
        <f t="shared" si="184"/>
        <v>16</v>
      </c>
      <c r="AN218" s="103">
        <f>COUNTIFS(AN$4:AN$213,"&gt;0",$AS$4:$AS$213,"&gt;0")</f>
        <v>16</v>
      </c>
      <c r="AO218" s="103">
        <f>COUNTIFS(AO$4:AO$213,"&gt;0",$AS$4:$AS$213,"&gt;0")</f>
        <v>16</v>
      </c>
      <c r="AP218" s="103">
        <f t="shared" ref="AP218:AR218" si="185">COUNTIFS(AP$4:AP$213,"&gt;0",$AS$4:$AS$213,"&gt;0")</f>
        <v>16</v>
      </c>
      <c r="AQ218" s="103">
        <f t="shared" si="185"/>
        <v>16</v>
      </c>
      <c r="AR218" s="103">
        <f t="shared" si="185"/>
        <v>16</v>
      </c>
      <c r="AS218" s="140" t="s">
        <v>3042</v>
      </c>
      <c r="AT218" s="72" t="s">
        <v>3026</v>
      </c>
      <c r="AU218" s="103">
        <f t="shared" ref="AU218:AY218" si="186">COUNTIFS(AU$4:AU$213,"&gt;0",$BP$4:$BP$213,"&gt;0")</f>
        <v>16</v>
      </c>
      <c r="AV218" s="103">
        <f t="shared" si="186"/>
        <v>16</v>
      </c>
      <c r="AW218" s="103">
        <f t="shared" si="186"/>
        <v>16</v>
      </c>
      <c r="AX218" s="103">
        <f t="shared" si="186"/>
        <v>16</v>
      </c>
      <c r="AY218" s="103">
        <f t="shared" si="186"/>
        <v>16</v>
      </c>
      <c r="AZ218" s="103">
        <f>COUNTIFS(AZ$4:AZ$213,"&gt;0",$BP$4:$BP$213,"&gt;0")</f>
        <v>16</v>
      </c>
      <c r="BA218" s="103">
        <f>COUNTIFS(BA$4:BA$213,"&gt;0",$BP$4:$BP$213,"&gt;0")</f>
        <v>16</v>
      </c>
      <c r="BC218" s="103">
        <f>COUNTIFS(BC$4:BC$213,"&gt;0",$BP$4:$BP$213,"&gt;0")</f>
        <v>16</v>
      </c>
      <c r="BE218" s="103">
        <f>COUNTIFS(BE$4:BE$213,"&gt;0",$BP$4:$BP$213,"&gt;0")</f>
        <v>16</v>
      </c>
      <c r="BF218" s="103">
        <f t="shared" ref="BF218:BH218" si="187">COUNTIFS(BF$4:BF$213,"&gt;0",$BP$4:$BP$213,"&gt;0")</f>
        <v>16</v>
      </c>
      <c r="BG218" s="103">
        <f t="shared" si="187"/>
        <v>16</v>
      </c>
      <c r="BH218" s="103">
        <f t="shared" si="187"/>
        <v>16</v>
      </c>
      <c r="BJ218" s="103">
        <f>COUNTIFS(BJ$4:BJ$213,"&gt;0",$BP$4:$BP$213,"&gt;0")</f>
        <v>16</v>
      </c>
      <c r="BL218" s="103">
        <f>COUNTIFS(BL$4:BL$213,"&gt;0",$BP$4:$BP$213,"&gt;0")</f>
        <v>16</v>
      </c>
      <c r="BM218" s="103">
        <f t="shared" ref="BM218:BO218" si="188">COUNTIFS(BM$4:BM$213,"&gt;0",$BP$4:$BP$213,"&gt;0")</f>
        <v>16</v>
      </c>
      <c r="BN218" s="103">
        <f t="shared" si="188"/>
        <v>16</v>
      </c>
      <c r="BO218" s="103">
        <f t="shared" si="188"/>
        <v>16</v>
      </c>
      <c r="BP218" s="140" t="s">
        <v>3042</v>
      </c>
      <c r="BQ218" s="117" t="s">
        <v>3026</v>
      </c>
      <c r="BR218" s="103">
        <f t="shared" ref="BR218:BW218" si="189">COUNTIFS(BR$4:BR$213,"&lt;0",$CB$4:$CB$213,"&lt;0")</f>
        <v>16</v>
      </c>
      <c r="BS218" s="103">
        <f t="shared" si="189"/>
        <v>16</v>
      </c>
      <c r="BT218" s="103">
        <f t="shared" si="189"/>
        <v>16</v>
      </c>
      <c r="BU218" s="103">
        <f t="shared" si="189"/>
        <v>16</v>
      </c>
      <c r="BV218" s="103">
        <f t="shared" si="189"/>
        <v>16</v>
      </c>
      <c r="BW218" s="103">
        <f t="shared" si="189"/>
        <v>16</v>
      </c>
      <c r="BX218" s="103">
        <f>COUNTIFS(BX$4:BX$213,"&lt;0",$CB$4:$CB$213,"&lt;0")</f>
        <v>16</v>
      </c>
      <c r="BY218" s="103">
        <f>COUNTIFS(BY$4:BY$213,"&lt;0",$CB$4:$CB$213,"&lt;0")</f>
        <v>16</v>
      </c>
      <c r="BZ218" s="103">
        <f t="shared" ref="BZ218:CA218" si="190">COUNTIFS(BZ$4:BZ$213,"&lt;0",$CB$4:$CB$213,"&lt;0")</f>
        <v>16</v>
      </c>
      <c r="CA218" s="103">
        <f t="shared" si="190"/>
        <v>16</v>
      </c>
      <c r="CB218" s="117" t="s">
        <v>3026</v>
      </c>
      <c r="CC218" s="103">
        <f t="shared" ref="CC218:CN218" si="191">COUNTIFS(CC$4:CC$213,"&lt;100",$CS$4:$CS$213,"&lt;100")</f>
        <v>16</v>
      </c>
      <c r="CD218" s="103">
        <f t="shared" si="191"/>
        <v>16</v>
      </c>
      <c r="CE218" s="103">
        <f t="shared" si="191"/>
        <v>16</v>
      </c>
      <c r="CF218" s="103">
        <f t="shared" si="191"/>
        <v>16</v>
      </c>
      <c r="CG218" s="103">
        <f t="shared" si="191"/>
        <v>16</v>
      </c>
      <c r="CH218" s="103">
        <f t="shared" si="191"/>
        <v>16</v>
      </c>
      <c r="CI218" s="103">
        <f t="shared" si="191"/>
        <v>16</v>
      </c>
      <c r="CJ218" s="103">
        <f t="shared" si="191"/>
        <v>16</v>
      </c>
      <c r="CK218" s="103">
        <f t="shared" si="191"/>
        <v>16</v>
      </c>
      <c r="CL218" s="103">
        <f t="shared" si="191"/>
        <v>16</v>
      </c>
      <c r="CM218" s="103">
        <f t="shared" si="191"/>
        <v>16</v>
      </c>
      <c r="CN218" s="103">
        <f t="shared" si="191"/>
        <v>16</v>
      </c>
      <c r="CO218" s="103">
        <f>COUNTIFS(CO$4:CO$213,"&lt;100",$CS$4:$CS$213,"&lt;100")</f>
        <v>16</v>
      </c>
      <c r="CP218" s="103">
        <f t="shared" ref="CP218:CR218" si="192">COUNTIFS(CP$4:CP$213,"&lt;100",$CS$4:$CS$213,"&lt;100")</f>
        <v>16</v>
      </c>
      <c r="CQ218" s="103">
        <f t="shared" si="192"/>
        <v>16</v>
      </c>
      <c r="CR218" s="103">
        <f t="shared" si="192"/>
        <v>16</v>
      </c>
    </row>
    <row r="219" spans="1:97" x14ac:dyDescent="0.25">
      <c r="C219" s="20" t="s">
        <v>2894</v>
      </c>
      <c r="D219" s="21">
        <f t="shared" ref="D219:P219" si="193">SUMXMY2(D$4:D$213,$Q$4:$Q$213)</f>
        <v>8.8115957499999986</v>
      </c>
      <c r="E219" s="21">
        <f t="shared" si="193"/>
        <v>11.63271240495189</v>
      </c>
      <c r="F219" s="21">
        <f t="shared" si="193"/>
        <v>7.8643965804737217</v>
      </c>
      <c r="G219" s="21">
        <f t="shared" si="193"/>
        <v>8.4497429156445687</v>
      </c>
      <c r="H219" s="21">
        <f t="shared" si="193"/>
        <v>5.9815127499999985</v>
      </c>
      <c r="I219" s="21">
        <f t="shared" si="193"/>
        <v>3.3632791899999992</v>
      </c>
      <c r="J219" s="21">
        <f t="shared" si="193"/>
        <v>1.72144575</v>
      </c>
      <c r="K219" s="21">
        <f t="shared" si="193"/>
        <v>2.2318457499999993</v>
      </c>
      <c r="L219" s="21">
        <f t="shared" si="193"/>
        <v>18.426865749999994</v>
      </c>
      <c r="M219" s="21">
        <f t="shared" si="193"/>
        <v>2.1438279019999986</v>
      </c>
      <c r="N219" s="21">
        <f t="shared" si="193"/>
        <v>3.2160043500095057</v>
      </c>
      <c r="O219" s="21">
        <f t="shared" si="193"/>
        <v>5.7557842607111471</v>
      </c>
      <c r="P219" s="21">
        <f t="shared" si="193"/>
        <v>2.29400965296918</v>
      </c>
      <c r="Q219" s="114">
        <f>MIN(Q$4:Q$213)</f>
        <v>4.008</v>
      </c>
      <c r="R219" s="20" t="s">
        <v>2893</v>
      </c>
      <c r="S219" s="21">
        <f t="shared" ref="S219:AD219" si="194">SUMXMY2(S$4:S$213,$AE$4:$AE$213)</f>
        <v>109279.25749999996</v>
      </c>
      <c r="T219" s="21">
        <f t="shared" si="194"/>
        <v>37062.333100000003</v>
      </c>
      <c r="U219" s="21">
        <f t="shared" si="194"/>
        <v>118463.6124</v>
      </c>
      <c r="V219" s="21">
        <f t="shared" si="194"/>
        <v>84274.172099999996</v>
      </c>
      <c r="W219" s="21">
        <f t="shared" si="194"/>
        <v>136600.9351</v>
      </c>
      <c r="X219" s="21">
        <f t="shared" si="194"/>
        <v>69315.646899999992</v>
      </c>
      <c r="Y219" s="21">
        <f t="shared" si="194"/>
        <v>72316.706900000019</v>
      </c>
      <c r="Z219" s="89">
        <f t="shared" si="194"/>
        <v>76493.756899999978</v>
      </c>
      <c r="AA219" s="21">
        <f t="shared" si="194"/>
        <v>59942.910516449985</v>
      </c>
      <c r="AB219" s="21">
        <f t="shared" si="194"/>
        <v>54256.21224800557</v>
      </c>
      <c r="AC219" s="102">
        <f t="shared" si="194"/>
        <v>54811.48277621327</v>
      </c>
      <c r="AD219" s="21">
        <f t="shared" si="194"/>
        <v>51231.757275499993</v>
      </c>
      <c r="AE219" s="114">
        <f>MIN(AE$4:AE$213)</f>
        <v>17</v>
      </c>
      <c r="AF219" s="22"/>
      <c r="AG219" s="20" t="s">
        <v>2931</v>
      </c>
      <c r="AH219" s="21">
        <f t="shared" ref="AH219:AR219" si="195">SUMXMY2(AH$4:AH$213,$AS$4:$AS$213)</f>
        <v>4.6816925407584527E-7</v>
      </c>
      <c r="AI219" s="21">
        <f t="shared" si="195"/>
        <v>6.2085246121491416E-7</v>
      </c>
      <c r="AJ219" s="21">
        <f t="shared" si="195"/>
        <v>3.2136682120693282E-5</v>
      </c>
      <c r="AK219" s="21">
        <f t="shared" si="195"/>
        <v>1.0324570248207763E-4</v>
      </c>
      <c r="AL219" s="21">
        <f t="shared" si="195"/>
        <v>3.3995902137393951E-5</v>
      </c>
      <c r="AM219" s="21">
        <f t="shared" si="195"/>
        <v>1.5714118241552131E-6</v>
      </c>
      <c r="AN219" s="89">
        <f t="shared" si="195"/>
        <v>1.3557510258199817E-2</v>
      </c>
      <c r="AO219" s="21">
        <f t="shared" si="195"/>
        <v>1.1030423891094913E-5</v>
      </c>
      <c r="AP219" s="21">
        <f t="shared" si="195"/>
        <v>3.0899699233896455E-4</v>
      </c>
      <c r="AQ219" s="102">
        <f t="shared" si="195"/>
        <v>1.484132270126196E-5</v>
      </c>
      <c r="AR219" s="21">
        <f t="shared" si="195"/>
        <v>1.9811644489993333E-5</v>
      </c>
      <c r="AS219" s="114">
        <f>MIN(AS$4:AS$213)</f>
        <v>7.9411782345462804E-9</v>
      </c>
      <c r="AT219" s="20" t="s">
        <v>2932</v>
      </c>
      <c r="AU219" s="21">
        <f t="shared" ref="AU219:BA219" si="196">SUMXMY2(AU$4:AU$213,$BP$4:$BP$213)</f>
        <v>3.0534001699187581</v>
      </c>
      <c r="AV219" s="21">
        <f t="shared" si="196"/>
        <v>1.6089003531566965</v>
      </c>
      <c r="AW219" s="21">
        <f t="shared" si="196"/>
        <v>0.49803035159771558</v>
      </c>
      <c r="AX219" s="21">
        <f t="shared" si="196"/>
        <v>0.62001434582416759</v>
      </c>
      <c r="AY219" s="21">
        <f t="shared" si="196"/>
        <v>89.088809320464364</v>
      </c>
      <c r="AZ219" s="21">
        <f t="shared" si="196"/>
        <v>8.1534887505716289E-2</v>
      </c>
      <c r="BA219" s="21">
        <f t="shared" si="196"/>
        <v>2.4845485020102074</v>
      </c>
      <c r="BC219" s="21">
        <f>SUMXMY2(BC$4:BC$213,$BP$4:$BP$213)</f>
        <v>14.353935892962541</v>
      </c>
      <c r="BE219" s="21">
        <f>SUMXMY2(BE$4:BE$213,$BP$4:$BP$213)</f>
        <v>1.6086379882785107</v>
      </c>
      <c r="BF219" s="21">
        <f>SUMXMY2(BF$4:BF$213,$BP$4:$BP$213)</f>
        <v>2.2720393706328794</v>
      </c>
      <c r="BG219" s="21">
        <f>SUMXMY2(BG$4:BG$213,$BP$4:$BP$213)</f>
        <v>1.853542453022258</v>
      </c>
      <c r="BH219" s="21">
        <f>SUMXMY2(BH$4:BH$213,$BP$4:$BP$213)</f>
        <v>2.8226517376217584</v>
      </c>
      <c r="BI219" s="89"/>
      <c r="BJ219" s="89">
        <f>SUMXMY2(BJ$4:BJ$213,$BP$4:$BP$213)</f>
        <v>15.92359515121467</v>
      </c>
      <c r="BK219" s="21"/>
      <c r="BL219" s="21">
        <f>SUMXMY2(BL$4:BL$213,$BP$4:$BP$213)</f>
        <v>0.46738035764549879</v>
      </c>
      <c r="BM219" s="21">
        <f>SUMXMY2(BM$4:BM$213,$BP$4:$BP$213)</f>
        <v>2.9882688325780875</v>
      </c>
      <c r="BN219" s="102">
        <f>SUMXMY2(BN$4:BN$213,$BP$4:$BP$213)</f>
        <v>0.77518038750725937</v>
      </c>
      <c r="BO219" s="21">
        <f>SUMXMY2(BO$4:BO$213,$BP$4:$BP$213)</f>
        <v>1.5602130657031907</v>
      </c>
      <c r="BP219" s="114">
        <f>MIN(BP$4:BP$213)</f>
        <v>1.965497244722567E-4</v>
      </c>
      <c r="BQ219" s="115" t="s">
        <v>3683</v>
      </c>
      <c r="BR219" s="102">
        <f t="shared" ref="BR219:CA219" si="197">SUMXMY2(BR$4:BR$213,$CB$4:$CB$213)</f>
        <v>2.7615727962842187</v>
      </c>
      <c r="BS219" s="102">
        <f t="shared" si="197"/>
        <v>12.045198855649385</v>
      </c>
      <c r="BT219" s="102">
        <f t="shared" si="197"/>
        <v>10.467179609477409</v>
      </c>
      <c r="BU219" s="102">
        <f t="shared" si="197"/>
        <v>7.4961846784523871</v>
      </c>
      <c r="BV219" s="102">
        <f t="shared" si="197"/>
        <v>12.337815131037836</v>
      </c>
      <c r="BW219" s="102">
        <f t="shared" si="197"/>
        <v>14.379752186386852</v>
      </c>
      <c r="BX219" s="102">
        <f t="shared" si="197"/>
        <v>41.221483354109772</v>
      </c>
      <c r="BY219" s="102">
        <f t="shared" si="197"/>
        <v>13.838306482024894</v>
      </c>
      <c r="BZ219" s="102">
        <f t="shared" si="197"/>
        <v>7.065109407283563</v>
      </c>
      <c r="CA219" s="102">
        <f t="shared" si="197"/>
        <v>9.2321039594520506</v>
      </c>
      <c r="CB219" s="134" t="s">
        <v>3688</v>
      </c>
      <c r="CC219" s="102">
        <f>SUMXMY2(CC$4:CC$213,$CS$4:$CS$213)</f>
        <v>2.1330849412599697</v>
      </c>
      <c r="CD219" s="102">
        <f t="shared" ref="CD219:CR219" si="198">SUMXMY2(CD$4:CD$213,$CS$4:$CS$213)</f>
        <v>1.57214757746105</v>
      </c>
      <c r="CE219" s="102">
        <f t="shared" si="198"/>
        <v>4.1627851322288638</v>
      </c>
      <c r="CF219" s="102">
        <f t="shared" si="198"/>
        <v>1.0839749498394491</v>
      </c>
      <c r="CG219" s="102">
        <f t="shared" si="198"/>
        <v>4.7772371793793607</v>
      </c>
      <c r="CH219" s="102">
        <f t="shared" si="198"/>
        <v>1.7358930433487869</v>
      </c>
      <c r="CI219" s="102">
        <f t="shared" si="198"/>
        <v>4.6300944759741647</v>
      </c>
      <c r="CJ219" s="102">
        <f t="shared" si="198"/>
        <v>2.4480427197427606</v>
      </c>
      <c r="CK219" s="102">
        <f t="shared" si="198"/>
        <v>1.6505049761587667</v>
      </c>
      <c r="CL219" s="102">
        <f t="shared" si="198"/>
        <v>1.4852172045351819</v>
      </c>
      <c r="CM219" s="102">
        <f t="shared" si="198"/>
        <v>0.96320459023886962</v>
      </c>
      <c r="CN219" s="102">
        <f t="shared" si="198"/>
        <v>1.4829324545165545</v>
      </c>
      <c r="CO219" s="102">
        <f t="shared" si="198"/>
        <v>14.57268670119077</v>
      </c>
      <c r="CP219" s="102">
        <f t="shared" si="198"/>
        <v>1.3559603755243532</v>
      </c>
      <c r="CQ219" s="102">
        <f t="shared" si="198"/>
        <v>1.0958541645358515</v>
      </c>
      <c r="CR219" s="102">
        <f t="shared" si="198"/>
        <v>0.96016143534382004</v>
      </c>
    </row>
    <row r="220" spans="1:97" x14ac:dyDescent="0.25">
      <c r="C220" s="20" t="s">
        <v>3027</v>
      </c>
      <c r="D220" s="93">
        <f t="shared" ref="D220:K220" si="199">SQRT(D219/D218)</f>
        <v>0.60592889262409877</v>
      </c>
      <c r="E220" s="93">
        <f t="shared" si="199"/>
        <v>0.69620137187909126</v>
      </c>
      <c r="F220" s="93">
        <f t="shared" si="199"/>
        <v>0.57243618932862006</v>
      </c>
      <c r="G220" s="93">
        <f t="shared" si="199"/>
        <v>0.59335707755548883</v>
      </c>
      <c r="H220" s="93">
        <f t="shared" si="199"/>
        <v>0.49922910363546175</v>
      </c>
      <c r="I220" s="93">
        <f t="shared" si="199"/>
        <v>0.37434827756604766</v>
      </c>
      <c r="J220" s="93">
        <f t="shared" si="199"/>
        <v>0.26781879368334105</v>
      </c>
      <c r="K220" s="93">
        <f t="shared" si="199"/>
        <v>0.30494847583922541</v>
      </c>
      <c r="L220" s="93">
        <f>SQRT(L219/L218)</f>
        <v>0.87623402862287103</v>
      </c>
      <c r="M220" s="93">
        <f>SQRT(M219/M218)</f>
        <v>0.29887482761740453</v>
      </c>
      <c r="N220" s="93">
        <f t="shared" ref="N220:P220" si="200">SQRT(N219/N218)</f>
        <v>0.3660603519235538</v>
      </c>
      <c r="O220" s="93">
        <f t="shared" si="200"/>
        <v>0.48971863778735009</v>
      </c>
      <c r="P220" s="93">
        <f t="shared" si="200"/>
        <v>0.30916619404518098</v>
      </c>
      <c r="Q220" s="141" t="s">
        <v>3043</v>
      </c>
      <c r="R220" s="20" t="s">
        <v>3027</v>
      </c>
      <c r="S220" s="93">
        <f t="shared" ref="S220:Z220" si="201">SQRT(S219/S218)</f>
        <v>43.78561357501286</v>
      </c>
      <c r="T220" s="93">
        <f t="shared" si="201"/>
        <v>25.499340583149177</v>
      </c>
      <c r="U220" s="93">
        <f t="shared" si="201"/>
        <v>45.588474305175907</v>
      </c>
      <c r="V220" s="93">
        <f t="shared" si="201"/>
        <v>38.451193055202083</v>
      </c>
      <c r="W220" s="93">
        <f t="shared" si="201"/>
        <v>48.954138061386935</v>
      </c>
      <c r="X220" s="93">
        <f t="shared" si="201"/>
        <v>34.872108922486383</v>
      </c>
      <c r="Y220" s="93">
        <f t="shared" si="201"/>
        <v>35.619013969232093</v>
      </c>
      <c r="Z220" s="93">
        <f t="shared" si="201"/>
        <v>36.633259957144396</v>
      </c>
      <c r="AA220" s="93">
        <f>SQRT(AA219/AA218)</f>
        <v>32.42884532419442</v>
      </c>
      <c r="AB220" s="93">
        <f t="shared" ref="AB220:AD220" si="202">SQRT(AB219/AB218)</f>
        <v>30.85228310469142</v>
      </c>
      <c r="AC220" s="93">
        <f t="shared" si="202"/>
        <v>31.009755900138874</v>
      </c>
      <c r="AD220" s="93">
        <f t="shared" si="202"/>
        <v>29.980039346526851</v>
      </c>
      <c r="AE220" s="141" t="s">
        <v>3043</v>
      </c>
      <c r="AF220" s="148"/>
      <c r="AG220" s="20" t="s">
        <v>3027</v>
      </c>
      <c r="AH220" s="93">
        <f t="shared" ref="AH220:AM220" si="203">SQRT(AH219/AH218)</f>
        <v>1.7105723714517409E-4</v>
      </c>
      <c r="AI220" s="93">
        <f t="shared" si="203"/>
        <v>1.9698547871843785E-4</v>
      </c>
      <c r="AJ220" s="93">
        <f t="shared" si="203"/>
        <v>1.4172306208035904E-3</v>
      </c>
      <c r="AK220" s="93">
        <f t="shared" si="203"/>
        <v>2.5402473118044731E-3</v>
      </c>
      <c r="AL220" s="93">
        <f t="shared" si="203"/>
        <v>1.4576501238593306E-3</v>
      </c>
      <c r="AM220" s="93">
        <f t="shared" si="203"/>
        <v>3.1338991529674472E-4</v>
      </c>
      <c r="AN220" s="93">
        <f>SQRT(AN219/AN218)</f>
        <v>2.910918053016073E-2</v>
      </c>
      <c r="AO220" s="93">
        <f t="shared" ref="AO220:AR220" si="204">SQRT(AO219/AO218)</f>
        <v>8.3030204937325797E-4</v>
      </c>
      <c r="AP220" s="93">
        <f t="shared" si="204"/>
        <v>4.394577570277408E-3</v>
      </c>
      <c r="AQ220" s="93">
        <f t="shared" si="204"/>
        <v>9.6311093277403541E-4</v>
      </c>
      <c r="AR220" s="93">
        <f t="shared" si="204"/>
        <v>1.1127568380488988E-3</v>
      </c>
      <c r="AS220" s="141" t="s">
        <v>3043</v>
      </c>
      <c r="AT220" s="20" t="s">
        <v>3027</v>
      </c>
      <c r="AU220" s="135">
        <f t="shared" ref="AU220:AY220" si="205">SQRT(AU219/AU218)</f>
        <v>0.43684952857926079</v>
      </c>
      <c r="AV220" s="135">
        <f t="shared" si="205"/>
        <v>0.3171060896171714</v>
      </c>
      <c r="AW220" s="135">
        <f t="shared" si="205"/>
        <v>0.17642816378021176</v>
      </c>
      <c r="AX220" s="135">
        <f t="shared" si="205"/>
        <v>0.19685247423898555</v>
      </c>
      <c r="AY220" s="135">
        <f t="shared" si="205"/>
        <v>2.359671710753219</v>
      </c>
      <c r="AZ220" s="135">
        <f>SQRT(AZ219/AZ218)</f>
        <v>7.1385786183996519E-2</v>
      </c>
      <c r="BA220" s="135">
        <f>SQRT(BA219/BA218)</f>
        <v>0.39406126601790992</v>
      </c>
      <c r="BB220" s="138"/>
      <c r="BC220" s="135">
        <f>SQRT(BC219/BC218)</f>
        <v>0.94716471287213755</v>
      </c>
      <c r="BD220" s="138"/>
      <c r="BE220" s="135">
        <f t="shared" ref="BE220:BH220" si="206">SQRT(BE219/BE218)</f>
        <v>0.31708023317041845</v>
      </c>
      <c r="BF220" s="135">
        <f t="shared" si="206"/>
        <v>0.37683213857705261</v>
      </c>
      <c r="BG220" s="135">
        <f t="shared" si="206"/>
        <v>0.34036216492714216</v>
      </c>
      <c r="BH220" s="135">
        <f t="shared" si="206"/>
        <v>0.42001873006017232</v>
      </c>
      <c r="BI220" s="135"/>
      <c r="BJ220" s="135">
        <f>SQRT(BJ219/BJ218)</f>
        <v>0.9976094912093193</v>
      </c>
      <c r="BK220" s="135"/>
      <c r="BL220" s="135">
        <f t="shared" ref="BL220:BO220" si="207">SQRT(BL219/BL218)</f>
        <v>0.17091305495146844</v>
      </c>
      <c r="BM220" s="135">
        <f t="shared" si="207"/>
        <v>0.43216524852899785</v>
      </c>
      <c r="BN220" s="135">
        <f t="shared" si="207"/>
        <v>0.22011082258535974</v>
      </c>
      <c r="BO220" s="135">
        <f t="shared" si="207"/>
        <v>0.31227122282792796</v>
      </c>
      <c r="BP220" s="141" t="s">
        <v>3043</v>
      </c>
      <c r="BQ220" s="115" t="s">
        <v>3027</v>
      </c>
      <c r="BR220" s="135">
        <f t="shared" ref="BR220:BX220" si="208">SQRT(BR219/BR218)</f>
        <v>0.41544951530572721</v>
      </c>
      <c r="BS220" s="135">
        <f t="shared" si="208"/>
        <v>0.86765484409302218</v>
      </c>
      <c r="BT220" s="135">
        <f t="shared" si="208"/>
        <v>0.80882552234232696</v>
      </c>
      <c r="BU220" s="135">
        <f t="shared" si="208"/>
        <v>0.68447902992222798</v>
      </c>
      <c r="BV220" s="135">
        <f t="shared" si="208"/>
        <v>0.87813065411125735</v>
      </c>
      <c r="BW220" s="135">
        <f t="shared" si="208"/>
        <v>0.94801609250538477</v>
      </c>
      <c r="BX220" s="135">
        <f t="shared" si="208"/>
        <v>1.6050989719116577</v>
      </c>
      <c r="BY220" s="135">
        <f>SQRT(BY219/BY218)</f>
        <v>0.92999685758961348</v>
      </c>
      <c r="BZ220" s="135">
        <f t="shared" ref="BZ220:CA220" si="209">SQRT(BZ219/BZ218)</f>
        <v>0.66450683815535161</v>
      </c>
      <c r="CA220" s="135">
        <f t="shared" si="209"/>
        <v>0.75960943745174281</v>
      </c>
      <c r="CB220" s="115" t="s">
        <v>3027</v>
      </c>
      <c r="CC220" s="135">
        <f t="shared" ref="CC220" si="210">SQRT(CC219/CC218)</f>
        <v>0.36512711324790453</v>
      </c>
      <c r="CD220" s="135">
        <f t="shared" ref="CD220" si="211">SQRT(CD219/CD218)</f>
        <v>0.31346327311395766</v>
      </c>
      <c r="CE220" s="135">
        <f t="shared" ref="CE220" si="212">SQRT(CE219/CE218)</f>
        <v>0.51007261322708164</v>
      </c>
      <c r="CF220" s="135">
        <f t="shared" ref="CF220" si="213">SQRT(CF219/CF218)</f>
        <v>0.26028529417730378</v>
      </c>
      <c r="CG220" s="135">
        <f t="shared" ref="CG220" si="214">SQRT(CG219/CG218)</f>
        <v>0.54642229430286793</v>
      </c>
      <c r="CH220" s="135">
        <f t="shared" ref="CH220" si="215">SQRT(CH219/CH218)</f>
        <v>0.32938323456013846</v>
      </c>
      <c r="CI220" s="135">
        <f t="shared" ref="CI220" si="216">SQRT(CI219/CI218)</f>
        <v>0.53794135809434218</v>
      </c>
      <c r="CJ220" s="135">
        <f t="shared" ref="CJ220" si="217">SQRT(CJ219/CJ218)</f>
        <v>0.39115555727091816</v>
      </c>
      <c r="CK220" s="135">
        <f t="shared" ref="CK220" si="218">SQRT(CK219/CK218)</f>
        <v>0.32117995113319714</v>
      </c>
      <c r="CL220" s="135">
        <f t="shared" ref="CL220" si="219">SQRT(CL219/CL218)</f>
        <v>0.30467371938427651</v>
      </c>
      <c r="CM220" s="135">
        <f t="shared" ref="CM220" si="220">SQRT(CM219/CM218)</f>
        <v>0.24535746756503937</v>
      </c>
      <c r="CN220" s="135">
        <f t="shared" ref="CN220" si="221">SQRT(CN219/CN218)</f>
        <v>0.30443928525616509</v>
      </c>
      <c r="CO220" s="135">
        <f t="shared" ref="CO220" si="222">SQRT(CO219/CO218)</f>
        <v>0.95435471331388266</v>
      </c>
      <c r="CP220" s="135">
        <f t="shared" ref="CP220" si="223">SQRT(CP219/CP218)</f>
        <v>0.29111427905596127</v>
      </c>
      <c r="CQ220" s="135">
        <f t="shared" ref="CQ220" si="224">SQRT(CQ219/CQ218)</f>
        <v>0.26170763321594331</v>
      </c>
      <c r="CR220" s="135">
        <f t="shared" ref="CR220" si="225">SQRT(CR219/CR218)</f>
        <v>0.24496956894477476</v>
      </c>
    </row>
    <row r="221" spans="1:97" x14ac:dyDescent="0.25">
      <c r="D221" s="25">
        <f t="shared" ref="D221:P221" si="226">RANK(D220,$D220:$P220,1)</f>
        <v>11</v>
      </c>
      <c r="E221" s="25">
        <f t="shared" si="226"/>
        <v>12</v>
      </c>
      <c r="F221" s="25">
        <f t="shared" si="226"/>
        <v>9</v>
      </c>
      <c r="G221" s="25">
        <f t="shared" si="226"/>
        <v>10</v>
      </c>
      <c r="H221" s="25">
        <f t="shared" si="226"/>
        <v>8</v>
      </c>
      <c r="I221" s="25">
        <f t="shared" si="226"/>
        <v>6</v>
      </c>
      <c r="J221" s="97">
        <f t="shared" si="226"/>
        <v>1</v>
      </c>
      <c r="K221" s="97">
        <f t="shared" si="226"/>
        <v>3</v>
      </c>
      <c r="L221" s="25">
        <f t="shared" si="226"/>
        <v>13</v>
      </c>
      <c r="M221" s="97">
        <f t="shared" si="226"/>
        <v>2</v>
      </c>
      <c r="N221" s="25">
        <f t="shared" si="226"/>
        <v>5</v>
      </c>
      <c r="O221" s="25">
        <f t="shared" si="226"/>
        <v>7</v>
      </c>
      <c r="P221" s="90">
        <f t="shared" si="226"/>
        <v>4</v>
      </c>
      <c r="Q221" s="142">
        <f>MAX(Q$4:Q$213)</f>
        <v>8.1869999999999994</v>
      </c>
      <c r="S221" s="25">
        <f t="shared" ref="S221:AD221" si="227">RANK(S220,$S220:$AD220,1)</f>
        <v>10</v>
      </c>
      <c r="T221" s="97">
        <f t="shared" si="227"/>
        <v>1</v>
      </c>
      <c r="U221" s="25">
        <f t="shared" si="227"/>
        <v>11</v>
      </c>
      <c r="V221" s="122">
        <f t="shared" si="227"/>
        <v>9</v>
      </c>
      <c r="W221" s="122">
        <f t="shared" si="227"/>
        <v>12</v>
      </c>
      <c r="X221" s="122">
        <f t="shared" si="227"/>
        <v>6</v>
      </c>
      <c r="Y221" s="122">
        <f t="shared" si="227"/>
        <v>7</v>
      </c>
      <c r="Z221" s="122">
        <f t="shared" si="227"/>
        <v>8</v>
      </c>
      <c r="AA221" s="122">
        <f t="shared" si="227"/>
        <v>5</v>
      </c>
      <c r="AB221" s="184">
        <f t="shared" si="227"/>
        <v>3</v>
      </c>
      <c r="AC221" s="122">
        <f t="shared" si="227"/>
        <v>4</v>
      </c>
      <c r="AD221" s="184">
        <f t="shared" si="227"/>
        <v>2</v>
      </c>
      <c r="AE221" s="185">
        <f>MAX(AE$4:AE$213)</f>
        <v>306.63</v>
      </c>
      <c r="AF221" s="186"/>
      <c r="AG221" s="12"/>
      <c r="AH221" s="184">
        <f t="shared" ref="AH221:AR221" si="228">RANK(AH220,$AH220:$AR220,1)</f>
        <v>1</v>
      </c>
      <c r="AI221" s="184">
        <f t="shared" si="228"/>
        <v>2</v>
      </c>
      <c r="AJ221" s="122">
        <f t="shared" si="228"/>
        <v>7</v>
      </c>
      <c r="AK221" s="122">
        <f t="shared" si="228"/>
        <v>9</v>
      </c>
      <c r="AL221" s="122">
        <f t="shared" si="228"/>
        <v>8</v>
      </c>
      <c r="AM221" s="184">
        <f t="shared" si="228"/>
        <v>3</v>
      </c>
      <c r="AN221" s="122">
        <f t="shared" si="228"/>
        <v>11</v>
      </c>
      <c r="AO221" s="122">
        <f t="shared" si="228"/>
        <v>4</v>
      </c>
      <c r="AP221" s="122">
        <f t="shared" si="228"/>
        <v>10</v>
      </c>
      <c r="AQ221" s="122">
        <f t="shared" si="228"/>
        <v>5</v>
      </c>
      <c r="AR221" s="122">
        <f t="shared" si="228"/>
        <v>6</v>
      </c>
      <c r="AS221" s="185">
        <f>MAX(AS$4:AS$213)</f>
        <v>1.5463782638490727E-3</v>
      </c>
      <c r="AT221" s="12"/>
      <c r="AU221" s="122">
        <f t="shared" ref="AU221:BA221" si="229">RANK(AU220,$AU220:$BO220,1)</f>
        <v>14</v>
      </c>
      <c r="AV221" s="122">
        <f t="shared" si="229"/>
        <v>8</v>
      </c>
      <c r="AW221" s="184">
        <f t="shared" si="229"/>
        <v>3</v>
      </c>
      <c r="AX221" s="122">
        <f t="shared" si="229"/>
        <v>4</v>
      </c>
      <c r="AY221" s="122">
        <f t="shared" si="229"/>
        <v>17</v>
      </c>
      <c r="AZ221" s="184">
        <f t="shared" si="229"/>
        <v>1</v>
      </c>
      <c r="BA221" s="122">
        <f t="shared" si="229"/>
        <v>11</v>
      </c>
      <c r="BB221" s="122"/>
      <c r="BC221" s="122">
        <f>RANK(BC220,$AU220:$BO220,1)</f>
        <v>15</v>
      </c>
      <c r="BD221" s="122"/>
      <c r="BE221" s="122">
        <f t="shared" ref="BE221:BO221" si="230">RANK(BE220,$AU220:$BO220,1)</f>
        <v>7</v>
      </c>
      <c r="BF221" s="122">
        <f t="shared" si="230"/>
        <v>10</v>
      </c>
      <c r="BG221" s="122">
        <f t="shared" si="230"/>
        <v>9</v>
      </c>
      <c r="BH221" s="122">
        <f t="shared" si="230"/>
        <v>12</v>
      </c>
      <c r="BI221" s="122"/>
      <c r="BJ221" s="122">
        <f t="shared" ref="BJ221" si="231">RANK(BJ220,$AU220:$BO220,1)</f>
        <v>16</v>
      </c>
      <c r="BK221" s="122"/>
      <c r="BL221" s="184">
        <f t="shared" ref="BL221" si="232">RANK(BL220,$AU220:$BO220,1)</f>
        <v>2</v>
      </c>
      <c r="BM221" s="122">
        <f t="shared" si="230"/>
        <v>13</v>
      </c>
      <c r="BN221" s="122">
        <f t="shared" ref="BN221" si="233">RANK(BN220,$AU220:$BO220,1)</f>
        <v>5</v>
      </c>
      <c r="BO221" s="122">
        <f t="shared" si="230"/>
        <v>6</v>
      </c>
      <c r="BP221" s="185">
        <f>MAX(BP$4:BP$213)</f>
        <v>1.4219086026996306</v>
      </c>
      <c r="BQ221" s="12"/>
      <c r="BR221" s="184">
        <f t="shared" ref="BR221:CA221" si="234">RANK(BR220,$BR220:$CA220,1)</f>
        <v>1</v>
      </c>
      <c r="BS221" s="122">
        <f t="shared" si="234"/>
        <v>6</v>
      </c>
      <c r="BT221" s="122">
        <f t="shared" si="234"/>
        <v>5</v>
      </c>
      <c r="BU221" s="184">
        <f t="shared" si="234"/>
        <v>3</v>
      </c>
      <c r="BV221" s="122">
        <f t="shared" si="234"/>
        <v>7</v>
      </c>
      <c r="BW221" s="122">
        <f t="shared" si="234"/>
        <v>9</v>
      </c>
      <c r="BX221" s="122">
        <f t="shared" si="234"/>
        <v>10</v>
      </c>
      <c r="BY221" s="122">
        <f t="shared" si="234"/>
        <v>8</v>
      </c>
      <c r="BZ221" s="184">
        <f t="shared" si="234"/>
        <v>2</v>
      </c>
      <c r="CA221" s="122">
        <f t="shared" si="234"/>
        <v>4</v>
      </c>
      <c r="CB221" s="12"/>
      <c r="CC221" s="122">
        <f>RANK(CC220,$CC220:$CR220,1)</f>
        <v>11</v>
      </c>
      <c r="CD221" s="122">
        <f t="shared" ref="CD221:CR221" si="235">RANK(CD220,$CC220:$CR220,1)</f>
        <v>8</v>
      </c>
      <c r="CE221" s="122">
        <f t="shared" si="235"/>
        <v>13</v>
      </c>
      <c r="CF221" s="184">
        <f t="shared" si="235"/>
        <v>3</v>
      </c>
      <c r="CG221" s="122">
        <f t="shared" si="235"/>
        <v>15</v>
      </c>
      <c r="CH221" s="122">
        <f t="shared" si="235"/>
        <v>10</v>
      </c>
      <c r="CI221" s="122">
        <f t="shared" si="235"/>
        <v>14</v>
      </c>
      <c r="CJ221" s="122">
        <f t="shared" si="235"/>
        <v>12</v>
      </c>
      <c r="CK221" s="122">
        <f t="shared" si="235"/>
        <v>9</v>
      </c>
      <c r="CL221" s="122">
        <f t="shared" si="235"/>
        <v>7</v>
      </c>
      <c r="CM221" s="184">
        <f t="shared" si="235"/>
        <v>2</v>
      </c>
      <c r="CN221" s="122">
        <f t="shared" si="235"/>
        <v>6</v>
      </c>
      <c r="CO221" s="122">
        <f t="shared" si="235"/>
        <v>16</v>
      </c>
      <c r="CP221" s="122">
        <f t="shared" si="235"/>
        <v>5</v>
      </c>
      <c r="CQ221" s="122">
        <f t="shared" si="235"/>
        <v>4</v>
      </c>
      <c r="CR221" s="184">
        <f t="shared" si="235"/>
        <v>1</v>
      </c>
    </row>
    <row r="222" spans="1:97" x14ac:dyDescent="0.25"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</row>
    <row r="223" spans="1:97" x14ac:dyDescent="0.25">
      <c r="R223" s="1"/>
    </row>
  </sheetData>
  <mergeCells count="32">
    <mergeCell ref="AD2:AD3"/>
    <mergeCell ref="D2:M2"/>
    <mergeCell ref="S2:AA2"/>
    <mergeCell ref="AR2:AR3"/>
    <mergeCell ref="BO2:BO3"/>
    <mergeCell ref="BM2:BM3"/>
    <mergeCell ref="AB2:AB3"/>
    <mergeCell ref="AU2:BL2"/>
    <mergeCell ref="AH2:AO2"/>
    <mergeCell ref="Q2:R2"/>
    <mergeCell ref="AE2:AF2"/>
    <mergeCell ref="AC2:AC3"/>
    <mergeCell ref="AQ2:AQ3"/>
    <mergeCell ref="BN2:BN3"/>
    <mergeCell ref="AG2:AG3"/>
    <mergeCell ref="AS2:AT2"/>
    <mergeCell ref="N215:N216"/>
    <mergeCell ref="O215:O216"/>
    <mergeCell ref="N2:N3"/>
    <mergeCell ref="O2:O3"/>
    <mergeCell ref="P2:P3"/>
    <mergeCell ref="P215:P216"/>
    <mergeCell ref="BP2:BQ2"/>
    <mergeCell ref="AP2:AP3"/>
    <mergeCell ref="CQ2:CQ3"/>
    <mergeCell ref="CR2:CR3"/>
    <mergeCell ref="CS2:CS3"/>
    <mergeCell ref="BR2:BY2"/>
    <mergeCell ref="BZ2:BZ3"/>
    <mergeCell ref="CA2:CA3"/>
    <mergeCell ref="CB2:CB3"/>
    <mergeCell ref="CC2:CP2"/>
  </mergeCells>
  <hyperlinks>
    <hyperlink ref="J1:K1" r:id="rId1" display="OCHEM"/>
    <hyperlink ref="X1:Y1" r:id="rId2" display="OCHEM"/>
    <hyperlink ref="BF1:BH1" r:id="rId3" display="OCHEM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2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style="15" bestFit="1" customWidth="1"/>
    <col min="2" max="2" width="41.7109375" style="1" bestFit="1" customWidth="1"/>
    <col min="3" max="3" width="9.7109375" style="1" customWidth="1"/>
    <col min="10" max="12" width="10.42578125" customWidth="1"/>
    <col min="13" max="13" width="9" customWidth="1"/>
    <col min="14" max="16" width="9.7109375" customWidth="1"/>
    <col min="18" max="18" width="19.42578125" bestFit="1" customWidth="1"/>
    <col min="20" max="20" width="10.5703125" customWidth="1"/>
    <col min="25" max="27" width="9.42578125" customWidth="1"/>
    <col min="28" max="28" width="9.7109375" customWidth="1"/>
    <col min="29" max="29" width="12.85546875" style="110" bestFit="1" customWidth="1"/>
    <col min="30" max="30" width="9.7109375" customWidth="1"/>
    <col min="32" max="32" width="25.7109375" style="110" customWidth="1"/>
    <col min="36" max="36" width="10.28515625" customWidth="1"/>
    <col min="40" max="40" width="8.85546875" style="87"/>
    <col min="42" max="42" width="9.7109375" customWidth="1"/>
    <col min="43" max="43" width="12.42578125" style="110" customWidth="1"/>
    <col min="44" max="45" width="9.7109375" customWidth="1"/>
    <col min="46" max="46" width="25.7109375" style="110" customWidth="1"/>
    <col min="50" max="50" width="10.5703125" customWidth="1"/>
    <col min="57" max="57" width="8.85546875" customWidth="1"/>
    <col min="58" max="60" width="10.42578125" customWidth="1"/>
    <col min="61" max="62" width="10.42578125" style="87" customWidth="1"/>
    <col min="63" max="64" width="9" customWidth="1"/>
    <col min="65" max="65" width="9.7109375" customWidth="1"/>
    <col min="66" max="66" width="12.85546875" style="110" customWidth="1"/>
    <col min="67" max="67" width="9.7109375" customWidth="1"/>
    <col min="68" max="68" width="10.7109375" customWidth="1"/>
    <col min="69" max="69" width="25.7109375" style="110" customWidth="1"/>
    <col min="72" max="72" width="10.42578125" bestFit="1" customWidth="1"/>
    <col min="78" max="78" width="9.7109375" customWidth="1"/>
    <col min="79" max="79" width="9.85546875" customWidth="1"/>
    <col min="80" max="80" width="12.28515625" customWidth="1"/>
    <col min="84" max="84" width="10.5703125" customWidth="1"/>
    <col min="95" max="96" width="9.42578125" customWidth="1"/>
    <col min="97" max="97" width="11.140625" customWidth="1"/>
  </cols>
  <sheetData>
    <row r="1" spans="1:97" x14ac:dyDescent="0.25">
      <c r="J1" s="26" t="s">
        <v>2890</v>
      </c>
      <c r="K1" s="26" t="s">
        <v>2890</v>
      </c>
      <c r="M1" s="26"/>
      <c r="X1" s="26" t="s">
        <v>2890</v>
      </c>
      <c r="Y1" s="26" t="s">
        <v>2890</v>
      </c>
      <c r="AA1" s="26"/>
      <c r="AT1" s="99"/>
      <c r="BF1" s="26" t="s">
        <v>2890</v>
      </c>
      <c r="BG1" s="26" t="s">
        <v>2890</v>
      </c>
      <c r="BH1" s="26" t="s">
        <v>2890</v>
      </c>
      <c r="BI1" s="26"/>
      <c r="BJ1" s="26"/>
      <c r="BK1" s="26"/>
      <c r="BL1" s="26"/>
      <c r="BR1" s="83" t="s">
        <v>3689</v>
      </c>
      <c r="CC1" s="83" t="s">
        <v>3692</v>
      </c>
    </row>
    <row r="2" spans="1:97" ht="14.45" customHeight="1" x14ac:dyDescent="0.25">
      <c r="A2" s="50"/>
      <c r="B2" s="51"/>
      <c r="C2" s="51"/>
      <c r="D2" s="204" t="s">
        <v>2310</v>
      </c>
      <c r="E2" s="205"/>
      <c r="F2" s="205"/>
      <c r="G2" s="205"/>
      <c r="H2" s="205"/>
      <c r="I2" s="205"/>
      <c r="J2" s="205"/>
      <c r="K2" s="205"/>
      <c r="L2" s="205"/>
      <c r="M2" s="206"/>
      <c r="N2" s="191" t="s">
        <v>2315</v>
      </c>
      <c r="O2" s="191" t="s">
        <v>2316</v>
      </c>
      <c r="P2" s="191" t="s">
        <v>2941</v>
      </c>
      <c r="Q2" s="210" t="s">
        <v>3693</v>
      </c>
      <c r="R2" s="211"/>
      <c r="S2" s="207" t="s">
        <v>2327</v>
      </c>
      <c r="T2" s="208"/>
      <c r="U2" s="208"/>
      <c r="V2" s="208"/>
      <c r="W2" s="208"/>
      <c r="X2" s="208"/>
      <c r="Y2" s="208"/>
      <c r="Z2" s="208"/>
      <c r="AA2" s="209"/>
      <c r="AB2" s="189" t="s">
        <v>2910</v>
      </c>
      <c r="AC2" s="189" t="s">
        <v>3672</v>
      </c>
      <c r="AD2" s="189" t="s">
        <v>2942</v>
      </c>
      <c r="AE2" s="212" t="s">
        <v>3697</v>
      </c>
      <c r="AF2" s="213"/>
      <c r="AG2" s="214" t="s">
        <v>3698</v>
      </c>
      <c r="AH2" s="218" t="s">
        <v>2892</v>
      </c>
      <c r="AI2" s="219"/>
      <c r="AJ2" s="219"/>
      <c r="AK2" s="219"/>
      <c r="AL2" s="219"/>
      <c r="AM2" s="219"/>
      <c r="AN2" s="84"/>
      <c r="AO2" s="71"/>
      <c r="AP2" s="189" t="s">
        <v>2915</v>
      </c>
      <c r="AQ2" s="189" t="s">
        <v>3674</v>
      </c>
      <c r="AR2" s="189" t="s">
        <v>2944</v>
      </c>
      <c r="AS2" s="216" t="s">
        <v>3705</v>
      </c>
      <c r="AT2" s="217"/>
      <c r="AU2" s="200" t="s">
        <v>2326</v>
      </c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2"/>
      <c r="BM2" s="191" t="s">
        <v>2909</v>
      </c>
      <c r="BN2" s="119"/>
      <c r="BO2" s="191" t="s">
        <v>2946</v>
      </c>
      <c r="BP2" s="187" t="s">
        <v>3706</v>
      </c>
      <c r="BQ2" s="188"/>
      <c r="BR2" s="195" t="s">
        <v>3682</v>
      </c>
      <c r="BS2" s="196"/>
      <c r="BT2" s="196"/>
      <c r="BU2" s="196"/>
      <c r="BV2" s="196"/>
      <c r="BW2" s="196"/>
      <c r="BX2" s="196"/>
      <c r="BY2" s="197"/>
      <c r="BZ2" s="191" t="s">
        <v>3679</v>
      </c>
      <c r="CA2" s="191" t="s">
        <v>3680</v>
      </c>
      <c r="CB2" s="198" t="s">
        <v>3681</v>
      </c>
      <c r="CC2" s="200" t="s">
        <v>3687</v>
      </c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2"/>
      <c r="CQ2" s="191" t="s">
        <v>3684</v>
      </c>
      <c r="CR2" s="191" t="s">
        <v>3685</v>
      </c>
      <c r="CS2" s="193" t="s">
        <v>3686</v>
      </c>
    </row>
    <row r="3" spans="1:97" ht="45.75" thickBot="1" x14ac:dyDescent="0.3">
      <c r="A3" s="52"/>
      <c r="B3" s="53" t="s">
        <v>420</v>
      </c>
      <c r="C3" s="54" t="s">
        <v>2328</v>
      </c>
      <c r="D3" s="55" t="s">
        <v>2308</v>
      </c>
      <c r="E3" s="56" t="s">
        <v>2309</v>
      </c>
      <c r="F3" s="47" t="s">
        <v>2311</v>
      </c>
      <c r="G3" s="47" t="s">
        <v>2312</v>
      </c>
      <c r="H3" s="47" t="s">
        <v>2313</v>
      </c>
      <c r="I3" s="47" t="s">
        <v>2314</v>
      </c>
      <c r="J3" s="47" t="s">
        <v>3003</v>
      </c>
      <c r="K3" s="47" t="s">
        <v>3004</v>
      </c>
      <c r="L3" s="80" t="s">
        <v>3033</v>
      </c>
      <c r="M3" s="64" t="s">
        <v>3028</v>
      </c>
      <c r="N3" s="192"/>
      <c r="O3" s="192"/>
      <c r="P3" s="192"/>
      <c r="Q3" s="57" t="s">
        <v>2902</v>
      </c>
      <c r="R3" s="143" t="s">
        <v>2901</v>
      </c>
      <c r="S3" s="59" t="s">
        <v>2317</v>
      </c>
      <c r="T3" s="46" t="s">
        <v>2319</v>
      </c>
      <c r="U3" s="46" t="s">
        <v>2320</v>
      </c>
      <c r="V3" s="60" t="s">
        <v>2321</v>
      </c>
      <c r="W3" s="46" t="s">
        <v>2322</v>
      </c>
      <c r="X3" s="46" t="s">
        <v>3005</v>
      </c>
      <c r="Y3" s="46" t="s">
        <v>3006</v>
      </c>
      <c r="Z3" s="86" t="s">
        <v>3033</v>
      </c>
      <c r="AA3" s="64" t="s">
        <v>3028</v>
      </c>
      <c r="AB3" s="203"/>
      <c r="AC3" s="203"/>
      <c r="AD3" s="203"/>
      <c r="AE3" s="57" t="s">
        <v>3696</v>
      </c>
      <c r="AF3" s="58" t="s">
        <v>2901</v>
      </c>
      <c r="AG3" s="215"/>
      <c r="AH3" s="59" t="s">
        <v>2317</v>
      </c>
      <c r="AI3" s="56" t="s">
        <v>2309</v>
      </c>
      <c r="AJ3" s="46" t="s">
        <v>2319</v>
      </c>
      <c r="AK3" s="46" t="s">
        <v>2320</v>
      </c>
      <c r="AL3" s="60" t="s">
        <v>2321</v>
      </c>
      <c r="AM3" s="46" t="s">
        <v>2322</v>
      </c>
      <c r="AN3" s="86" t="s">
        <v>3033</v>
      </c>
      <c r="AO3" s="70" t="s">
        <v>3028</v>
      </c>
      <c r="AP3" s="190"/>
      <c r="AQ3" s="203"/>
      <c r="AR3" s="190"/>
      <c r="AS3" s="57" t="s">
        <v>3703</v>
      </c>
      <c r="AT3" s="58" t="s">
        <v>2901</v>
      </c>
      <c r="AU3" s="61" t="s">
        <v>2323</v>
      </c>
      <c r="AV3" s="48" t="s">
        <v>2324</v>
      </c>
      <c r="AW3" s="56" t="s">
        <v>2309</v>
      </c>
      <c r="AX3" s="46" t="s">
        <v>2319</v>
      </c>
      <c r="AY3" s="46" t="s">
        <v>2320</v>
      </c>
      <c r="AZ3" s="60" t="s">
        <v>2321</v>
      </c>
      <c r="BA3" s="46" t="s">
        <v>2322</v>
      </c>
      <c r="BB3" s="77" t="s">
        <v>3032</v>
      </c>
      <c r="BC3" s="62" t="s">
        <v>2325</v>
      </c>
      <c r="BD3" s="77" t="s">
        <v>3031</v>
      </c>
      <c r="BE3" s="46" t="s">
        <v>2314</v>
      </c>
      <c r="BF3" s="47" t="s">
        <v>3003</v>
      </c>
      <c r="BG3" s="47" t="s">
        <v>3004</v>
      </c>
      <c r="BH3" s="49" t="s">
        <v>3007</v>
      </c>
      <c r="BI3" s="78" t="s">
        <v>3035</v>
      </c>
      <c r="BJ3" s="86" t="s">
        <v>3033</v>
      </c>
      <c r="BK3" s="78" t="s">
        <v>3030</v>
      </c>
      <c r="BL3" s="75" t="s">
        <v>3028</v>
      </c>
      <c r="BM3" s="192"/>
      <c r="BN3" s="121" t="s">
        <v>3676</v>
      </c>
      <c r="BO3" s="192"/>
      <c r="BP3" s="57" t="s">
        <v>3704</v>
      </c>
      <c r="BQ3" s="58" t="s">
        <v>2901</v>
      </c>
      <c r="BR3" s="59" t="s">
        <v>2317</v>
      </c>
      <c r="BS3" s="56" t="s">
        <v>2309</v>
      </c>
      <c r="BT3" s="46" t="s">
        <v>2319</v>
      </c>
      <c r="BU3" s="46" t="s">
        <v>2320</v>
      </c>
      <c r="BV3" s="60" t="s">
        <v>2321</v>
      </c>
      <c r="BW3" s="46" t="s">
        <v>2322</v>
      </c>
      <c r="BX3" s="130" t="s">
        <v>3033</v>
      </c>
      <c r="BY3" s="130" t="s">
        <v>3028</v>
      </c>
      <c r="BZ3" s="192"/>
      <c r="CA3" s="192"/>
      <c r="CB3" s="199"/>
      <c r="CC3" s="61" t="s">
        <v>2323</v>
      </c>
      <c r="CD3" s="48" t="s">
        <v>2324</v>
      </c>
      <c r="CE3" s="56" t="s">
        <v>2309</v>
      </c>
      <c r="CF3" s="46" t="s">
        <v>2319</v>
      </c>
      <c r="CG3" s="46" t="s">
        <v>2320</v>
      </c>
      <c r="CH3" s="60" t="s">
        <v>2321</v>
      </c>
      <c r="CI3" s="46" t="s">
        <v>2322</v>
      </c>
      <c r="CJ3" s="62" t="s">
        <v>2325</v>
      </c>
      <c r="CK3" s="46" t="s">
        <v>2314</v>
      </c>
      <c r="CL3" s="130" t="s">
        <v>3003</v>
      </c>
      <c r="CM3" s="130" t="s">
        <v>3004</v>
      </c>
      <c r="CN3" s="49" t="s">
        <v>3007</v>
      </c>
      <c r="CO3" s="130" t="s">
        <v>3033</v>
      </c>
      <c r="CP3" s="130" t="s">
        <v>3028</v>
      </c>
      <c r="CQ3" s="192"/>
      <c r="CR3" s="192"/>
      <c r="CS3" s="194"/>
    </row>
    <row r="4" spans="1:97" x14ac:dyDescent="0.25">
      <c r="A4" s="15" t="s">
        <v>2330</v>
      </c>
      <c r="B4" s="8" t="s">
        <v>423</v>
      </c>
      <c r="C4" s="8">
        <v>170.21</v>
      </c>
      <c r="D4" s="27">
        <v>4.05</v>
      </c>
      <c r="E4" s="16">
        <v>4.2842194795463797</v>
      </c>
      <c r="F4" s="16">
        <v>3.6249638869999998</v>
      </c>
      <c r="G4" s="16">
        <v>3.3200351100000001</v>
      </c>
      <c r="H4" s="16">
        <v>3.4756</v>
      </c>
      <c r="I4" s="16">
        <v>4.0316000000000001</v>
      </c>
      <c r="J4" s="16">
        <v>3.68</v>
      </c>
      <c r="K4" s="16">
        <v>3.83</v>
      </c>
      <c r="L4" s="16">
        <v>3.07</v>
      </c>
      <c r="M4" s="39">
        <v>4.2302799999999996</v>
      </c>
      <c r="N4" s="16">
        <f t="shared" ref="N4:N67" si="0">AVERAGE(D4:M4)</f>
        <v>3.7596698476546377</v>
      </c>
      <c r="O4" s="16">
        <f>IF(ISNUMBER(M4),IF(ISNUMBER(L4),LOG10(AVERAGE(10^D4,10^E4,10^F4,10^G4,10^H4,10^I4,10^J4,10^K4,10^L4,10^M4)),LOG10(AVERAGE(10^D4,10^E4,10^F4,10^G4,10^H4,10^I4,10^J4,10^K4,10^M4))),LOG10(AVERAGE(10^D4,10^E4,10^F4,10^G4,10^H4,10^I4,10^J4,10^K4)))</f>
        <v>3.9043182342728242</v>
      </c>
      <c r="P4" s="16">
        <f t="shared" ref="P4:P67" si="1">MEDIAN(D4:M4)</f>
        <v>3.7549999999999999</v>
      </c>
      <c r="Q4" s="16" t="s">
        <v>2891</v>
      </c>
      <c r="R4" s="36"/>
      <c r="S4" s="18">
        <v>35.35</v>
      </c>
      <c r="T4" s="16">
        <v>32.049999999999997</v>
      </c>
      <c r="U4" s="16">
        <v>35.26</v>
      </c>
      <c r="V4" s="16">
        <v>24.02</v>
      </c>
      <c r="W4" s="16">
        <v>65.53</v>
      </c>
      <c r="X4" s="16">
        <v>23.2</v>
      </c>
      <c r="Y4" s="16">
        <v>19.3</v>
      </c>
      <c r="Z4" s="85">
        <v>13.7</v>
      </c>
      <c r="AA4" s="39">
        <v>38.745699999999999</v>
      </c>
      <c r="AB4" s="88">
        <f t="shared" ref="AB4:AB67" si="2">AVERAGE(S4,T4,U4,V4,W4,X4,Y4,Z4,AA4)</f>
        <v>31.906188888888884</v>
      </c>
      <c r="AC4" s="114">
        <f t="shared" ref="AC4:AC67" si="3">GEOMEAN(S4,T4,U4,V4,W4,X4,Y4,Z4,AA4)</f>
        <v>29.096020181436362</v>
      </c>
      <c r="AD4" s="88">
        <f t="shared" ref="AD4:AD67" si="4">MEDIAN(S4,T4,U4,V4,W4,X4,Y4,Z4,AA4)</f>
        <v>32.049999999999997</v>
      </c>
      <c r="AE4" s="16">
        <v>26.950000000000045</v>
      </c>
      <c r="AF4" s="150" t="s">
        <v>2329</v>
      </c>
      <c r="AG4" s="98">
        <f>IF(ISNUMBER(AE4),AE4,IF(ISNUMBER(#REF!),#REF!,X4))</f>
        <v>26.950000000000045</v>
      </c>
      <c r="AH4" s="18">
        <v>1.6899999999999998E-2</v>
      </c>
      <c r="AI4" s="16">
        <v>1.6888708467346501E-2</v>
      </c>
      <c r="AJ4" s="16">
        <v>1.9952623149688792E-2</v>
      </c>
      <c r="AK4" s="16">
        <v>5.4954087385762473E-3</v>
      </c>
      <c r="AL4" s="16">
        <v>1.3182567385564075E-2</v>
      </c>
      <c r="AM4" s="16">
        <v>3.1622776601683764E-3</v>
      </c>
      <c r="AN4" s="94">
        <v>2.23E-2</v>
      </c>
      <c r="AO4" s="39">
        <v>9.8491900000000007E-3</v>
      </c>
      <c r="AP4" s="94">
        <f t="shared" ref="AP4:AP67" si="5">AVERAGE($AH4:$AM4,$AN4,$AO4)</f>
        <v>1.3466346925167998E-2</v>
      </c>
      <c r="AQ4" s="114">
        <f t="shared" ref="AQ4:AQ67" si="6">GEOMEAN($AH4:$AM4,$AN4,$AO4)</f>
        <v>1.1406399156784909E-2</v>
      </c>
      <c r="AR4" s="94">
        <f t="shared" ref="AR4:AR67" si="7">MEDIAN($AH4:$AM4,$AN4,$AO4)</f>
        <v>1.5035637926455288E-2</v>
      </c>
      <c r="AS4" s="114" t="s">
        <v>2891</v>
      </c>
      <c r="AT4" s="98"/>
      <c r="AU4" s="18">
        <v>21.38</v>
      </c>
      <c r="AV4" s="16">
        <v>22.893999999999998</v>
      </c>
      <c r="AW4" s="16">
        <v>11.353398490806001</v>
      </c>
      <c r="AX4" s="16">
        <v>39.22</v>
      </c>
      <c r="AY4" s="16">
        <v>38.53</v>
      </c>
      <c r="AZ4" s="16">
        <v>3.4</v>
      </c>
      <c r="BA4" s="16">
        <v>2.91</v>
      </c>
      <c r="BB4" s="68">
        <v>-3.38</v>
      </c>
      <c r="BC4" s="16">
        <f t="shared" ref="BC4:BC50" si="8">1000*$C4*10^BB4</f>
        <v>70.955337760485747</v>
      </c>
      <c r="BD4" s="67">
        <v>-3.37</v>
      </c>
      <c r="BE4" s="16">
        <f t="shared" ref="BE4:BE50" si="9">1000*$C4*10^BD4</f>
        <v>72.608099895219041</v>
      </c>
      <c r="BF4" s="16">
        <v>43.7</v>
      </c>
      <c r="BG4" s="16">
        <v>25.8</v>
      </c>
      <c r="BH4" s="16">
        <v>40.799999999999997</v>
      </c>
      <c r="BI4" s="68">
        <v>3.3599999999999998E-4</v>
      </c>
      <c r="BJ4" s="94">
        <f t="shared" ref="BJ4:BJ67" si="10">IF(ISNUMBER(BI4),1000*$C4*BI4,"")</f>
        <v>57.190559999999998</v>
      </c>
      <c r="BK4" s="68">
        <v>1.0965E-4</v>
      </c>
      <c r="BL4" s="39">
        <f>IF(ISNUMBER(BK4),1000*$C4*BK4,"---")</f>
        <v>18.6635265</v>
      </c>
      <c r="BM4" s="94">
        <f>AVERAGE($AU4,$AV4,$AW4,$AX4,$AY4,$AZ4,$BA4,$BC4,$BE4,$BF4,$BG4,$BH4,$BJ4,$BL4)</f>
        <v>33.528923046179344</v>
      </c>
      <c r="BN4" s="114">
        <f>GEOMEAN($AU4,$AV4,$AW4,$AX4,$AY4,$AZ4,$BA4,$BC4,$BE4,$BF4,$BG4,$BH4,$BJ4,$BL4)</f>
        <v>23.998523314940869</v>
      </c>
      <c r="BO4" s="94">
        <f>MEDIAN($AU4,$AV4,$AW4,$AX4,$AY4,$AZ4,$BA4,$BC4,$BE4,$BF4,$BG4,$BH4,$BJ4,$BL4)</f>
        <v>32.164999999999999</v>
      </c>
      <c r="BP4" s="114" t="s">
        <v>2891</v>
      </c>
      <c r="BQ4" s="98"/>
      <c r="BR4" s="132">
        <f t="shared" ref="BR4:BR67" si="11">LOG(AH4)</f>
        <v>-1.7721132953863266</v>
      </c>
      <c r="BS4" s="96">
        <f t="shared" ref="BS4:BS67" si="12">LOG(AI4)</f>
        <v>-1.7724035610240874</v>
      </c>
      <c r="BT4" s="96">
        <f t="shared" ref="BT4:BT67" si="13">LOG(AJ4)</f>
        <v>-1.7000000000000002</v>
      </c>
      <c r="BU4" s="96">
        <f t="shared" ref="BU4:BU67" si="14">LOG(AK4)</f>
        <v>-2.2599999999999998</v>
      </c>
      <c r="BV4" s="96">
        <f t="shared" ref="BV4:BV67" si="15">LOG(AL4)</f>
        <v>-1.88</v>
      </c>
      <c r="BW4" s="96">
        <f t="shared" ref="BW4:BW67" si="16">LOG(AM4)</f>
        <v>-2.5000000000000004</v>
      </c>
      <c r="BX4" s="96">
        <f t="shared" ref="BX4:BX67" si="17">IF(ISNUMBER(AN4),LOG(AN4),"N/A")</f>
        <v>-1.6516951369518393</v>
      </c>
      <c r="BY4" s="96">
        <f t="shared" ref="BY4:BY67" si="18">IF(ISNUMBER(AO4),LOG(AO4),"N/A")</f>
        <v>-2.0065994845272739</v>
      </c>
      <c r="BZ4" s="96">
        <f t="shared" ref="BZ4:BZ67" si="19">AVERAGE(BR4:BY4)</f>
        <v>-1.9428514347361912</v>
      </c>
      <c r="CA4" s="96">
        <f t="shared" ref="CA4:CA67" si="20">MEDIAN(BR4:BY4)</f>
        <v>-1.8262017805120436</v>
      </c>
      <c r="CB4" s="133" t="str">
        <f t="shared" ref="CB4:CB67" si="21">IF(ISNUMBER(AS4),LOG(AS4),AS4)</f>
        <v>---</v>
      </c>
      <c r="CC4" s="132">
        <f t="shared" ref="CC4:CC67" si="22">LOG(AU4)</f>
        <v>1.3300077008727591</v>
      </c>
      <c r="CD4" s="96">
        <f t="shared" ref="CD4:CD67" si="23">LOG(AV4)</f>
        <v>1.3597216784832111</v>
      </c>
      <c r="CE4" s="96">
        <f t="shared" ref="CE4:CE67" si="24">LOG(AW4)</f>
        <v>1.0551258813422957</v>
      </c>
      <c r="CF4" s="96">
        <f t="shared" ref="CF4:CF67" si="25">LOG(AX4)</f>
        <v>1.5935075893317652</v>
      </c>
      <c r="CG4" s="96">
        <f t="shared" ref="CG4:CG67" si="26">LOG(AY4)</f>
        <v>1.585799009013001</v>
      </c>
      <c r="CH4" s="96">
        <f t="shared" ref="CH4:CH67" si="27">IF(ISNUMBER(AZ4),LOG(AZ4),"N/A")</f>
        <v>0.53147891704225514</v>
      </c>
      <c r="CI4" s="96">
        <f t="shared" ref="CI4:CI67" si="28">LOG(BA4)</f>
        <v>0.46389298898590731</v>
      </c>
      <c r="CJ4" s="96">
        <f t="shared" ref="CJ4:CJ67" si="29">LOG(BC4)</f>
        <v>1.8509850717135539</v>
      </c>
      <c r="CK4" s="96">
        <f t="shared" ref="CK4:CK67" si="30">LOG(BE4)</f>
        <v>1.8609850717135539</v>
      </c>
      <c r="CL4" s="96">
        <f t="shared" ref="CL4:CL67" si="31">LOG(BF4)</f>
        <v>1.6404814369704219</v>
      </c>
      <c r="CM4" s="96">
        <f t="shared" ref="CM4:CM67" si="32">LOG(BG4)</f>
        <v>1.4116197059632303</v>
      </c>
      <c r="CN4" s="96">
        <f t="shared" ref="CN4:CN67" si="33">LOG(BH4)</f>
        <v>1.61066016308988</v>
      </c>
      <c r="CO4" s="96">
        <f t="shared" ref="CO4:CO67" si="34">IF(ISNUMBER(BJ4),LOG(BJ4),"N/A")</f>
        <v>1.7573243491033981</v>
      </c>
      <c r="CP4" s="96">
        <f t="shared" ref="CP4:CP67" si="35">IF(ISNUMBER(BL4),LOG(BL4),"N/A")</f>
        <v>1.2709937077270959</v>
      </c>
      <c r="CQ4" s="96">
        <f>AVERAGE(CC4:CP4)</f>
        <v>1.3801845193823095</v>
      </c>
      <c r="CR4" s="96">
        <f>MEDIAN(CC4:CP4)</f>
        <v>1.4987093574881156</v>
      </c>
      <c r="CS4" s="133" t="str">
        <f>IF(ISNUMBER(BP4),LOG(BP4),BP4)</f>
        <v>---</v>
      </c>
    </row>
    <row r="5" spans="1:97" x14ac:dyDescent="0.25">
      <c r="A5" s="15" t="s">
        <v>2540</v>
      </c>
      <c r="B5" s="1" t="s">
        <v>425</v>
      </c>
      <c r="C5" s="1">
        <v>249.11</v>
      </c>
      <c r="D5" s="27">
        <v>4.0999999999999996</v>
      </c>
      <c r="E5" s="16">
        <v>4.9548291823972601</v>
      </c>
      <c r="F5" s="16">
        <v>4.4077845849999999</v>
      </c>
      <c r="G5" s="16">
        <v>4.0516722879999998</v>
      </c>
      <c r="H5" s="16">
        <v>4.2673999999999896</v>
      </c>
      <c r="I5" s="16">
        <v>4.6745000000000001</v>
      </c>
      <c r="J5" s="16">
        <v>4.38</v>
      </c>
      <c r="K5" s="16">
        <v>4.46</v>
      </c>
      <c r="L5" s="16"/>
      <c r="M5" s="101">
        <v>4.8085599999999999</v>
      </c>
      <c r="N5" s="16">
        <f t="shared" si="0"/>
        <v>4.4560828950441387</v>
      </c>
      <c r="O5" s="16">
        <f t="shared" ref="O5:O68" si="36">IF(ISNUMBER(M5),IF(ISNUMBER(L5),LOG10(AVERAGE(10^D5,10^E5,10^F5,10^G5,10^H5,10^I5,10^J5,10^K5,10^L5,10^M5)),LOG10(AVERAGE(10^D5,10^E5,10^F5,10^G5,10^H5,10^I5,10^J5,10^K5,10^M5))),LOG10(AVERAGE(10^D5,10^E5,10^F5,10^G5,10^H5,10^I5,10^J5,10^K5)))</f>
        <v>4.5542849310746227</v>
      </c>
      <c r="P5" s="16">
        <f t="shared" si="1"/>
        <v>4.4077845849999999</v>
      </c>
      <c r="Q5" s="16" t="s">
        <v>2891</v>
      </c>
      <c r="R5" s="36"/>
      <c r="S5" s="18">
        <v>83.29</v>
      </c>
      <c r="T5" s="16">
        <v>55.1</v>
      </c>
      <c r="U5" s="16">
        <v>64.150000000000006</v>
      </c>
      <c r="V5" s="16">
        <v>8.49</v>
      </c>
      <c r="W5" s="16">
        <v>110.9</v>
      </c>
      <c r="X5" s="16">
        <v>27.8</v>
      </c>
      <c r="Y5" s="16">
        <v>39</v>
      </c>
      <c r="Z5" s="85"/>
      <c r="AA5" s="101">
        <v>47.675699999999999</v>
      </c>
      <c r="AB5" s="88">
        <f t="shared" si="2"/>
        <v>54.55071250000001</v>
      </c>
      <c r="AC5" s="114">
        <f t="shared" si="3"/>
        <v>44.108608262493227</v>
      </c>
      <c r="AD5" s="88">
        <f t="shared" si="4"/>
        <v>51.38785</v>
      </c>
      <c r="AE5" s="88" t="s">
        <v>2891</v>
      </c>
      <c r="AF5" s="149"/>
      <c r="AG5" s="19">
        <f t="shared" ref="AG5:AG68" si="37">IF(ISNUMBER(AE5),AE5,X5)</f>
        <v>27.8</v>
      </c>
      <c r="AH5" s="18">
        <v>1.08E-3</v>
      </c>
      <c r="AI5" s="16">
        <v>7.0110284113981697E-4</v>
      </c>
      <c r="AJ5" s="16">
        <v>3.235936569296281E-4</v>
      </c>
      <c r="AK5" s="16">
        <v>5.6234132519034856E-4</v>
      </c>
      <c r="AL5" s="16">
        <v>1.4791083881682066E-3</v>
      </c>
      <c r="AM5" s="16">
        <v>1.737800828749375E-3</v>
      </c>
      <c r="AN5" s="94">
        <v>5.2700000000000004E-3</v>
      </c>
      <c r="AO5" s="101">
        <v>2.1007700000000001E-3</v>
      </c>
      <c r="AP5" s="94">
        <f t="shared" si="5"/>
        <v>1.656839630022172E-3</v>
      </c>
      <c r="AQ5" s="114">
        <f t="shared" si="6"/>
        <v>1.1862448106541538E-3</v>
      </c>
      <c r="AR5" s="94">
        <f t="shared" si="7"/>
        <v>1.2795541940841034E-3</v>
      </c>
      <c r="AS5" s="114">
        <v>1.1476630471674361E-3</v>
      </c>
      <c r="AT5" s="156" t="s">
        <v>2938</v>
      </c>
      <c r="AU5" s="18">
        <v>22.17</v>
      </c>
      <c r="AV5" s="16">
        <v>5.6871</v>
      </c>
      <c r="AW5" s="16">
        <v>1.3004326331776299</v>
      </c>
      <c r="AX5" s="16">
        <v>7.34</v>
      </c>
      <c r="AY5" s="16">
        <v>7.42</v>
      </c>
      <c r="AZ5" s="16">
        <v>2.95</v>
      </c>
      <c r="BA5" s="16">
        <v>5.16</v>
      </c>
      <c r="BB5" s="68">
        <v>-4.49</v>
      </c>
      <c r="BC5" s="16">
        <f t="shared" si="8"/>
        <v>8.061041587773957</v>
      </c>
      <c r="BD5" s="67">
        <v>-4.37</v>
      </c>
      <c r="BE5" s="16">
        <f t="shared" si="9"/>
        <v>10.626522392866466</v>
      </c>
      <c r="BF5" s="16">
        <v>5.84</v>
      </c>
      <c r="BG5" s="16">
        <v>7.18</v>
      </c>
      <c r="BH5" s="16">
        <v>7.52</v>
      </c>
      <c r="BI5" s="68">
        <v>1.9300000000000002E-5</v>
      </c>
      <c r="BJ5" s="94">
        <f t="shared" si="10"/>
        <v>4.807823</v>
      </c>
      <c r="BK5" s="107">
        <v>3.7383199999999998E-5</v>
      </c>
      <c r="BL5" s="39">
        <f t="shared" ref="BL5:BL68" si="38">IF(ISNUMBER(BK5),1000*$C5*BK5,"---")</f>
        <v>9.3125289519999992</v>
      </c>
      <c r="BM5" s="94">
        <f t="shared" ref="BM5:BM68" si="39">AVERAGE($AU5,$AV5,$AW5,$AX5,$AY5,$AZ5,$BA5,$BC5,$BE5,$BF5,$BG5,$BH5,$BJ5,$BL5)</f>
        <v>7.5268177547012893</v>
      </c>
      <c r="BN5" s="114">
        <f t="shared" ref="BN5:BN68" si="40">GEOMEAN($AU5,$AV5,$AW5,$AX5,$AY5,$AZ5,$BA5,$BC5,$BE5,$BF5,$BG5,$BH5,$BJ5,$BL5)</f>
        <v>6.3260635044643694</v>
      </c>
      <c r="BO5" s="94">
        <f>MEDIAN($AU5,$AV5,$AW5,$AX5,$AY5,$AZ5,$BA5,$BC5,$BE5,$BF5,$BG5,$BH5,$BJ5,$BL5)</f>
        <v>7.26</v>
      </c>
      <c r="BP5" s="114" t="s">
        <v>2891</v>
      </c>
      <c r="BQ5" s="98"/>
      <c r="BR5" s="18">
        <f t="shared" si="11"/>
        <v>-2.9665762445130501</v>
      </c>
      <c r="BS5" s="114">
        <f t="shared" si="12"/>
        <v>-3.1542182729553696</v>
      </c>
      <c r="BT5" s="114">
        <f t="shared" si="13"/>
        <v>-3.49</v>
      </c>
      <c r="BU5" s="114">
        <f t="shared" si="14"/>
        <v>-3.2500000000000004</v>
      </c>
      <c r="BV5" s="114">
        <f t="shared" si="15"/>
        <v>-2.83</v>
      </c>
      <c r="BW5" s="114">
        <f t="shared" si="16"/>
        <v>-2.7600000000000002</v>
      </c>
      <c r="BX5" s="114">
        <f t="shared" si="17"/>
        <v>-2.2781893847874533</v>
      </c>
      <c r="BY5" s="114">
        <f t="shared" si="18"/>
        <v>-2.6776214931431555</v>
      </c>
      <c r="BZ5" s="114">
        <f t="shared" si="19"/>
        <v>-2.9258256744248787</v>
      </c>
      <c r="CA5" s="114">
        <f t="shared" si="20"/>
        <v>-2.8982881222565249</v>
      </c>
      <c r="CB5" s="98">
        <f t="shared" si="21"/>
        <v>-2.9401856016905814</v>
      </c>
      <c r="CC5" s="18">
        <f t="shared" si="22"/>
        <v>1.3457656931144881</v>
      </c>
      <c r="CD5" s="114">
        <f t="shared" si="23"/>
        <v>0.75489086480331291</v>
      </c>
      <c r="CE5" s="114">
        <f t="shared" si="24"/>
        <v>0.11408785918701453</v>
      </c>
      <c r="CF5" s="114">
        <f t="shared" si="25"/>
        <v>0.86569605991607057</v>
      </c>
      <c r="CG5" s="114">
        <f t="shared" si="26"/>
        <v>0.87040390527902711</v>
      </c>
      <c r="CH5" s="114">
        <f t="shared" si="27"/>
        <v>0.46982201597816303</v>
      </c>
      <c r="CI5" s="114">
        <f t="shared" si="28"/>
        <v>0.71264970162721142</v>
      </c>
      <c r="CJ5" s="114">
        <f t="shared" si="29"/>
        <v>0.90639116173019774</v>
      </c>
      <c r="CK5" s="114">
        <f t="shared" si="30"/>
        <v>1.026391161730198</v>
      </c>
      <c r="CL5" s="114">
        <f t="shared" si="31"/>
        <v>0.76641284711239943</v>
      </c>
      <c r="CM5" s="114">
        <f t="shared" si="32"/>
        <v>0.85612444424230028</v>
      </c>
      <c r="CN5" s="114">
        <f t="shared" si="33"/>
        <v>0.87621784059164221</v>
      </c>
      <c r="CO5" s="114">
        <f t="shared" si="34"/>
        <v>0.68194847073797216</v>
      </c>
      <c r="CP5" s="114">
        <f t="shared" si="35"/>
        <v>0.96906763594956202</v>
      </c>
      <c r="CQ5" s="114">
        <f>AVERAGE(CC5:CP5)</f>
        <v>0.80113354728568287</v>
      </c>
      <c r="CR5" s="114">
        <f>MEDIAN(CC5:CP5)</f>
        <v>0.86091025207918537</v>
      </c>
      <c r="CS5" s="98" t="str">
        <f>IF(ISNUMBER(BP5),LOG(BP5),BP5)</f>
        <v>---</v>
      </c>
    </row>
    <row r="6" spans="1:97" x14ac:dyDescent="0.25">
      <c r="A6" s="15" t="s">
        <v>2541</v>
      </c>
      <c r="B6" s="1" t="s">
        <v>426</v>
      </c>
      <c r="C6" s="1">
        <v>249.11</v>
      </c>
      <c r="D6" s="27">
        <v>4.9400000000000004</v>
      </c>
      <c r="E6" s="16">
        <v>5.0410425709287798</v>
      </c>
      <c r="F6" s="16">
        <v>4.4077845849999999</v>
      </c>
      <c r="G6" s="16">
        <v>4.0516722879999998</v>
      </c>
      <c r="H6" s="16">
        <v>4.2673999999999896</v>
      </c>
      <c r="I6" s="16">
        <v>4.8129</v>
      </c>
      <c r="J6" s="16">
        <v>4.4000000000000004</v>
      </c>
      <c r="K6" s="16">
        <v>4.6399999999999997</v>
      </c>
      <c r="L6" s="16"/>
      <c r="M6" s="101">
        <v>4.8820699999999997</v>
      </c>
      <c r="N6" s="16">
        <f t="shared" si="0"/>
        <v>4.6047632715476405</v>
      </c>
      <c r="O6" s="16">
        <f t="shared" si="36"/>
        <v>4.710721513954101</v>
      </c>
      <c r="P6" s="16">
        <f t="shared" si="1"/>
        <v>4.6399999999999997</v>
      </c>
      <c r="Q6" s="16" t="s">
        <v>2891</v>
      </c>
      <c r="R6" s="36"/>
      <c r="S6" s="18">
        <v>83.29</v>
      </c>
      <c r="T6" s="16">
        <v>96.21</v>
      </c>
      <c r="U6" s="16">
        <v>64.150000000000006</v>
      </c>
      <c r="V6" s="16">
        <v>39.03</v>
      </c>
      <c r="W6" s="16">
        <v>147</v>
      </c>
      <c r="X6" s="16">
        <v>28.3</v>
      </c>
      <c r="Y6" s="16">
        <v>42.6</v>
      </c>
      <c r="Z6" s="85"/>
      <c r="AA6" s="101">
        <v>41.619199999999999</v>
      </c>
      <c r="AB6" s="88">
        <f t="shared" si="2"/>
        <v>67.774900000000002</v>
      </c>
      <c r="AC6" s="114">
        <f t="shared" si="3"/>
        <v>59.057753562770955</v>
      </c>
      <c r="AD6" s="88">
        <f t="shared" si="4"/>
        <v>53.375</v>
      </c>
      <c r="AE6" s="88" t="s">
        <v>2891</v>
      </c>
      <c r="AF6" s="40"/>
      <c r="AG6" s="19">
        <f t="shared" si="37"/>
        <v>28.3</v>
      </c>
      <c r="AH6" s="18">
        <v>1.07E-3</v>
      </c>
      <c r="AI6" s="16">
        <v>6.9593100786744704E-4</v>
      </c>
      <c r="AJ6" s="16">
        <v>9.3325430079699046E-5</v>
      </c>
      <c r="AK6" s="16">
        <v>5.6234132519034856E-4</v>
      </c>
      <c r="AL6" s="16">
        <v>3.8904514499428023E-3</v>
      </c>
      <c r="AM6" s="16">
        <v>1.8620871366628665E-3</v>
      </c>
      <c r="AN6" s="94">
        <v>2.3E-3</v>
      </c>
      <c r="AO6" s="101">
        <v>1.8534599999999999E-3</v>
      </c>
      <c r="AP6" s="94">
        <f t="shared" si="5"/>
        <v>1.5409495437178954E-3</v>
      </c>
      <c r="AQ6" s="114">
        <f t="shared" si="6"/>
        <v>1.0237823248105888E-3</v>
      </c>
      <c r="AR6" s="94">
        <f t="shared" si="7"/>
        <v>1.4617300000000001E-3</v>
      </c>
      <c r="AS6" s="114">
        <v>8.9111011652765284E-4</v>
      </c>
      <c r="AT6" s="156" t="s">
        <v>2938</v>
      </c>
      <c r="AU6" s="18">
        <v>3.4279999999999999</v>
      </c>
      <c r="AV6" s="16">
        <v>5.6871</v>
      </c>
      <c r="AW6" s="16">
        <v>1.0505782587763499</v>
      </c>
      <c r="AX6" s="16">
        <v>4.78</v>
      </c>
      <c r="AY6" s="16">
        <v>7.42</v>
      </c>
      <c r="AZ6" s="16">
        <v>6.9</v>
      </c>
      <c r="BA6" s="16">
        <v>6.38</v>
      </c>
      <c r="BB6" s="68">
        <v>-4.49</v>
      </c>
      <c r="BC6" s="16">
        <f t="shared" si="8"/>
        <v>8.061041587773957</v>
      </c>
      <c r="BD6" s="67">
        <v>-4.4000000000000004</v>
      </c>
      <c r="BE6" s="16">
        <f t="shared" si="9"/>
        <v>9.9172477256581466</v>
      </c>
      <c r="BF6" s="16">
        <v>5.84</v>
      </c>
      <c r="BG6" s="16">
        <v>6.26</v>
      </c>
      <c r="BH6" s="16">
        <v>6.55</v>
      </c>
      <c r="BI6" s="68">
        <v>2.51E-5</v>
      </c>
      <c r="BJ6" s="94">
        <f t="shared" si="10"/>
        <v>6.2526609999999998</v>
      </c>
      <c r="BK6" s="107">
        <v>3.7575900000000001E-5</v>
      </c>
      <c r="BL6" s="39">
        <f t="shared" si="38"/>
        <v>9.3605324490000008</v>
      </c>
      <c r="BM6" s="94">
        <f t="shared" si="39"/>
        <v>6.277654358657748</v>
      </c>
      <c r="BN6" s="114">
        <f t="shared" si="40"/>
        <v>5.6738014717202576</v>
      </c>
      <c r="BO6" s="94">
        <f t="shared" ref="BO6:BO68" si="41">MEDIAN($AU6,$AV6,$AW6,$AX6,$AY6,$AZ6,$BA6,$BC6,$BE6,$BF6,$BG6,$BH6,$BJ6,$BL6)</f>
        <v>6.32</v>
      </c>
      <c r="BP6" s="114" t="s">
        <v>2891</v>
      </c>
      <c r="BQ6" s="98"/>
      <c r="BR6" s="18">
        <f t="shared" si="11"/>
        <v>-2.9706162223147903</v>
      </c>
      <c r="BS6" s="114">
        <f t="shared" si="12"/>
        <v>-3.157433812670503</v>
      </c>
      <c r="BT6" s="114">
        <f t="shared" si="13"/>
        <v>-4.03</v>
      </c>
      <c r="BU6" s="114">
        <f t="shared" si="14"/>
        <v>-3.2500000000000004</v>
      </c>
      <c r="BV6" s="114">
        <f t="shared" si="15"/>
        <v>-2.4100000000000006</v>
      </c>
      <c r="BW6" s="114">
        <f t="shared" si="16"/>
        <v>-2.7300000000000004</v>
      </c>
      <c r="BX6" s="114">
        <f t="shared" si="17"/>
        <v>-2.6382721639824069</v>
      </c>
      <c r="BY6" s="114">
        <f t="shared" si="18"/>
        <v>-2.7320167821549068</v>
      </c>
      <c r="BZ6" s="114">
        <f t="shared" si="19"/>
        <v>-2.9897923726403262</v>
      </c>
      <c r="CA6" s="114">
        <f t="shared" si="20"/>
        <v>-2.8513165022348486</v>
      </c>
      <c r="CB6" s="98">
        <f t="shared" si="21"/>
        <v>-3.0500686258784953</v>
      </c>
      <c r="CC6" s="18">
        <f t="shared" si="22"/>
        <v>0.5350408132511606</v>
      </c>
      <c r="CD6" s="114">
        <f t="shared" si="23"/>
        <v>0.75489086480331291</v>
      </c>
      <c r="CE6" s="114">
        <f t="shared" si="24"/>
        <v>2.142840903975279E-2</v>
      </c>
      <c r="CF6" s="114">
        <f t="shared" si="25"/>
        <v>0.67942789661211889</v>
      </c>
      <c r="CG6" s="114">
        <f t="shared" si="26"/>
        <v>0.87040390527902711</v>
      </c>
      <c r="CH6" s="114">
        <f t="shared" si="27"/>
        <v>0.83884909073725533</v>
      </c>
      <c r="CI6" s="114">
        <f t="shared" si="28"/>
        <v>0.80482067872116236</v>
      </c>
      <c r="CJ6" s="114">
        <f t="shared" si="29"/>
        <v>0.90639116173019774</v>
      </c>
      <c r="CK6" s="114">
        <f t="shared" si="30"/>
        <v>0.99639116173019737</v>
      </c>
      <c r="CL6" s="114">
        <f t="shared" si="31"/>
        <v>0.76641284711239943</v>
      </c>
      <c r="CM6" s="114">
        <f t="shared" si="32"/>
        <v>0.7965743332104297</v>
      </c>
      <c r="CN6" s="114">
        <f t="shared" si="33"/>
        <v>0.81624129999178308</v>
      </c>
      <c r="CO6" s="114">
        <f t="shared" si="34"/>
        <v>0.79606488321123647</v>
      </c>
      <c r="CP6" s="114">
        <f t="shared" si="35"/>
        <v>0.97130055312760777</v>
      </c>
      <c r="CQ6" s="114">
        <f t="shared" ref="CQ6:CQ69" si="42">AVERAGE(CC6:CP6)</f>
        <v>0.75387413561126004</v>
      </c>
      <c r="CR6" s="114">
        <f t="shared" ref="CR6:CR69" si="43">MEDIAN(CC6:CP6)</f>
        <v>0.80069750596579603</v>
      </c>
      <c r="CS6" s="98" t="str">
        <f t="shared" ref="CS6:CS69" si="44">IF(ISNUMBER(BP6),LOG(BP6),BP6)</f>
        <v>---</v>
      </c>
    </row>
    <row r="7" spans="1:97" x14ac:dyDescent="0.25">
      <c r="A7" s="15" t="s">
        <v>2542</v>
      </c>
      <c r="B7" s="1" t="s">
        <v>427</v>
      </c>
      <c r="C7" s="1">
        <v>249.11</v>
      </c>
      <c r="D7" s="27">
        <v>4.9400000000000004</v>
      </c>
      <c r="E7" s="16">
        <v>5.0281752512936402</v>
      </c>
      <c r="F7" s="16">
        <v>4.4077845849999999</v>
      </c>
      <c r="G7" s="16">
        <v>4.0516722879999998</v>
      </c>
      <c r="H7" s="16">
        <v>4.2673999999999896</v>
      </c>
      <c r="I7" s="16">
        <v>4.7785000000000002</v>
      </c>
      <c r="J7" s="16">
        <v>4.42</v>
      </c>
      <c r="K7" s="16">
        <v>4.6399999999999997</v>
      </c>
      <c r="L7" s="16"/>
      <c r="M7" s="101">
        <v>4.8763100000000001</v>
      </c>
      <c r="N7" s="16">
        <f t="shared" si="0"/>
        <v>4.6010935693659594</v>
      </c>
      <c r="O7" s="16">
        <f t="shared" si="36"/>
        <v>4.7031612264838367</v>
      </c>
      <c r="P7" s="16">
        <f t="shared" si="1"/>
        <v>4.6399999999999997</v>
      </c>
      <c r="Q7" s="16" t="s">
        <v>2891</v>
      </c>
      <c r="R7" s="36"/>
      <c r="S7" s="18">
        <v>83.29</v>
      </c>
      <c r="T7" s="16">
        <v>114.83</v>
      </c>
      <c r="U7" s="16">
        <v>64.150000000000006</v>
      </c>
      <c r="V7" s="16">
        <v>70.25</v>
      </c>
      <c r="W7" s="16">
        <v>147</v>
      </c>
      <c r="X7" s="16">
        <v>28.5</v>
      </c>
      <c r="Y7" s="16">
        <v>42.6</v>
      </c>
      <c r="Z7" s="85">
        <v>36.5</v>
      </c>
      <c r="AA7" s="101">
        <v>40.0886</v>
      </c>
      <c r="AB7" s="88">
        <f t="shared" si="2"/>
        <v>69.689844444444446</v>
      </c>
      <c r="AC7" s="114">
        <f t="shared" si="3"/>
        <v>60.741611136284568</v>
      </c>
      <c r="AD7" s="88">
        <f t="shared" si="4"/>
        <v>64.150000000000006</v>
      </c>
      <c r="AE7" s="88">
        <v>18.75</v>
      </c>
      <c r="AF7" s="149" t="s">
        <v>2329</v>
      </c>
      <c r="AG7" s="19">
        <f t="shared" si="37"/>
        <v>18.75</v>
      </c>
      <c r="AH7" s="18">
        <v>1.14E-3</v>
      </c>
      <c r="AI7" s="16">
        <v>6.3642846756512396E-4</v>
      </c>
      <c r="AJ7" s="16">
        <v>3.3113112148259056E-5</v>
      </c>
      <c r="AK7" s="16">
        <v>5.6234132519034856E-4</v>
      </c>
      <c r="AL7" s="16">
        <v>1.5488166189124802E-3</v>
      </c>
      <c r="AM7" s="16">
        <v>6.7608297539198121E-4</v>
      </c>
      <c r="AN7" s="94">
        <v>2.4199999999999998E-3</v>
      </c>
      <c r="AO7" s="101">
        <v>1.8017300000000001E-3</v>
      </c>
      <c r="AP7" s="94">
        <f t="shared" si="5"/>
        <v>1.1023140624010241E-3</v>
      </c>
      <c r="AQ7" s="114">
        <f t="shared" si="6"/>
        <v>7.0594349477835761E-4</v>
      </c>
      <c r="AR7" s="94">
        <f t="shared" si="7"/>
        <v>9.0804148769599064E-4</v>
      </c>
      <c r="AS7" s="114">
        <v>2.2372478876401323E-3</v>
      </c>
      <c r="AT7" s="156" t="s">
        <v>2752</v>
      </c>
      <c r="AU7" s="18">
        <v>3.677</v>
      </c>
      <c r="AV7" s="16">
        <v>5.6871</v>
      </c>
      <c r="AW7" s="16">
        <v>1.11700157865002</v>
      </c>
      <c r="AX7" s="16">
        <v>4.29</v>
      </c>
      <c r="AY7" s="16">
        <v>7.42</v>
      </c>
      <c r="AZ7" s="16">
        <v>3.15</v>
      </c>
      <c r="BA7" s="16">
        <v>6.38</v>
      </c>
      <c r="BB7" s="68">
        <v>-4.49</v>
      </c>
      <c r="BC7" s="16">
        <f t="shared" si="8"/>
        <v>8.061041587773957</v>
      </c>
      <c r="BD7" s="67">
        <v>-4.0599999999999996</v>
      </c>
      <c r="BE7" s="16">
        <f t="shared" si="9"/>
        <v>21.696573989395915</v>
      </c>
      <c r="BF7" s="16">
        <v>5.84</v>
      </c>
      <c r="BG7" s="16">
        <v>6.26</v>
      </c>
      <c r="BH7" s="16">
        <v>6.26</v>
      </c>
      <c r="BI7" s="68">
        <v>6.7399999999999998E-5</v>
      </c>
      <c r="BJ7" s="94">
        <f t="shared" si="10"/>
        <v>16.790013999999999</v>
      </c>
      <c r="BK7" s="107">
        <v>3.76714E-5</v>
      </c>
      <c r="BL7" s="39">
        <f t="shared" si="38"/>
        <v>9.3843224539999994</v>
      </c>
      <c r="BM7" s="94">
        <f t="shared" si="39"/>
        <v>7.5723609721299932</v>
      </c>
      <c r="BN7" s="114">
        <f t="shared" si="40"/>
        <v>6.0795784422387698</v>
      </c>
      <c r="BO7" s="94">
        <f t="shared" si="41"/>
        <v>6.26</v>
      </c>
      <c r="BP7" s="114" t="s">
        <v>2891</v>
      </c>
      <c r="BQ7" s="98"/>
      <c r="BR7" s="18">
        <f t="shared" si="11"/>
        <v>-2.9430951486635273</v>
      </c>
      <c r="BS7" s="114">
        <f t="shared" si="12"/>
        <v>-3.1962504025170717</v>
      </c>
      <c r="BT7" s="114">
        <f t="shared" si="13"/>
        <v>-4.4800000000000004</v>
      </c>
      <c r="BU7" s="114">
        <f t="shared" si="14"/>
        <v>-3.2500000000000004</v>
      </c>
      <c r="BV7" s="114">
        <f t="shared" si="15"/>
        <v>-2.8100000000000005</v>
      </c>
      <c r="BW7" s="114">
        <f t="shared" si="16"/>
        <v>-3.1700000000000004</v>
      </c>
      <c r="BX7" s="114">
        <f t="shared" si="17"/>
        <v>-2.6161846340195689</v>
      </c>
      <c r="BY7" s="114">
        <f t="shared" si="18"/>
        <v>-2.7443102901026237</v>
      </c>
      <c r="BZ7" s="114">
        <f t="shared" si="19"/>
        <v>-3.1512300594128493</v>
      </c>
      <c r="CA7" s="114">
        <f t="shared" si="20"/>
        <v>-3.0565475743317636</v>
      </c>
      <c r="CB7" s="98">
        <f t="shared" si="21"/>
        <v>-2.6502858932972675</v>
      </c>
      <c r="CC7" s="18">
        <f t="shared" si="22"/>
        <v>0.56549362986886242</v>
      </c>
      <c r="CD7" s="114">
        <f t="shared" si="23"/>
        <v>0.75489086480331291</v>
      </c>
      <c r="CE7" s="114">
        <f t="shared" si="24"/>
        <v>4.8053786901202683E-2</v>
      </c>
      <c r="CF7" s="114">
        <f t="shared" si="25"/>
        <v>0.63245729218472424</v>
      </c>
      <c r="CG7" s="114">
        <f t="shared" si="26"/>
        <v>0.87040390527902711</v>
      </c>
      <c r="CH7" s="114">
        <f t="shared" si="27"/>
        <v>0.49831055378960049</v>
      </c>
      <c r="CI7" s="114">
        <f t="shared" si="28"/>
        <v>0.80482067872116236</v>
      </c>
      <c r="CJ7" s="114">
        <f t="shared" si="29"/>
        <v>0.90639116173019774</v>
      </c>
      <c r="CK7" s="114">
        <f t="shared" si="30"/>
        <v>1.3363911617301982</v>
      </c>
      <c r="CL7" s="114">
        <f t="shared" si="31"/>
        <v>0.76641284711239943</v>
      </c>
      <c r="CM7" s="114">
        <f t="shared" si="32"/>
        <v>0.7965743332104297</v>
      </c>
      <c r="CN7" s="114">
        <f t="shared" si="33"/>
        <v>0.7965743332104297</v>
      </c>
      <c r="CO7" s="114">
        <f t="shared" si="34"/>
        <v>1.2250510582655183</v>
      </c>
      <c r="CP7" s="114">
        <f t="shared" si="35"/>
        <v>0.97240292212397839</v>
      </c>
      <c r="CQ7" s="114">
        <f t="shared" si="42"/>
        <v>0.78387346635221744</v>
      </c>
      <c r="CR7" s="114">
        <f t="shared" si="43"/>
        <v>0.7965743332104297</v>
      </c>
      <c r="CS7" s="98" t="str">
        <f t="shared" si="44"/>
        <v>---</v>
      </c>
    </row>
    <row r="8" spans="1:97" x14ac:dyDescent="0.25">
      <c r="A8" s="15" t="s">
        <v>2543</v>
      </c>
      <c r="B8" s="1" t="s">
        <v>433</v>
      </c>
      <c r="C8" s="1">
        <v>328</v>
      </c>
      <c r="D8" s="27">
        <v>4.99</v>
      </c>
      <c r="E8" s="16">
        <v>5.6335852541583202</v>
      </c>
      <c r="F8" s="16">
        <v>5.190605283</v>
      </c>
      <c r="G8" s="16">
        <v>4.7833094660000004</v>
      </c>
      <c r="H8" s="16">
        <v>5.0591999999999997</v>
      </c>
      <c r="I8" s="16">
        <v>5.0965999999999996</v>
      </c>
      <c r="J8" s="16">
        <v>5.01</v>
      </c>
      <c r="K8" s="16">
        <v>4.97</v>
      </c>
      <c r="L8" s="16"/>
      <c r="M8" s="101">
        <v>5.1851900000000004</v>
      </c>
      <c r="N8" s="16">
        <f t="shared" si="0"/>
        <v>5.1020544447953684</v>
      </c>
      <c r="O8" s="16">
        <f t="shared" si="36"/>
        <v>5.1702614784329617</v>
      </c>
      <c r="P8" s="16">
        <f t="shared" si="1"/>
        <v>5.0591999999999997</v>
      </c>
      <c r="Q8" s="16" t="s">
        <v>2891</v>
      </c>
      <c r="R8" s="36"/>
      <c r="S8" s="18">
        <v>108.3</v>
      </c>
      <c r="T8" s="16">
        <v>128.51</v>
      </c>
      <c r="U8" s="16">
        <v>93.05</v>
      </c>
      <c r="V8" s="16">
        <v>143.94</v>
      </c>
      <c r="W8" s="16">
        <v>181.67</v>
      </c>
      <c r="X8" s="16">
        <v>33</v>
      </c>
      <c r="Y8" s="16">
        <v>65.400000000000006</v>
      </c>
      <c r="Z8" s="85"/>
      <c r="AA8" s="101">
        <v>62.620699999999999</v>
      </c>
      <c r="AB8" s="88">
        <f t="shared" si="2"/>
        <v>102.06133750000001</v>
      </c>
      <c r="AC8" s="114">
        <f t="shared" si="3"/>
        <v>90.692110772773077</v>
      </c>
      <c r="AD8" s="88">
        <f t="shared" si="4"/>
        <v>100.675</v>
      </c>
      <c r="AE8" s="88" t="s">
        <v>2891</v>
      </c>
      <c r="AF8" s="40"/>
      <c r="AG8" s="19">
        <f t="shared" si="37"/>
        <v>33</v>
      </c>
      <c r="AH8" s="18">
        <v>1.55E-4</v>
      </c>
      <c r="AI8" s="34">
        <v>2.7471819186356598E-5</v>
      </c>
      <c r="AJ8" s="16">
        <v>5.4954087385762383E-6</v>
      </c>
      <c r="AK8" s="16">
        <v>5.7543993733715576E-5</v>
      </c>
      <c r="AL8" s="16">
        <v>4.4668359215096341E-5</v>
      </c>
      <c r="AM8" s="16">
        <v>3.7153522909717226E-7</v>
      </c>
      <c r="AN8" s="94"/>
      <c r="AO8" s="101">
        <v>2.34529E-4</v>
      </c>
      <c r="AP8" s="94">
        <f t="shared" si="5"/>
        <v>7.5011445157548861E-5</v>
      </c>
      <c r="AQ8" s="114">
        <f t="shared" si="6"/>
        <v>2.4461774186760118E-5</v>
      </c>
      <c r="AR8" s="94">
        <f t="shared" si="7"/>
        <v>4.4668359215096341E-5</v>
      </c>
      <c r="AS8" s="114" t="s">
        <v>2891</v>
      </c>
      <c r="AT8" s="98"/>
      <c r="AU8" s="18">
        <v>2.0659999999999998</v>
      </c>
      <c r="AV8" s="16">
        <v>1.2709999999999999</v>
      </c>
      <c r="AW8" s="16">
        <v>0.178127178242481</v>
      </c>
      <c r="AX8" s="16">
        <v>0.81</v>
      </c>
      <c r="AY8" s="16">
        <v>1.29</v>
      </c>
      <c r="AZ8" s="16">
        <v>0.92</v>
      </c>
      <c r="BA8" s="16">
        <v>5.8600000000000004E-4</v>
      </c>
      <c r="BB8" s="68">
        <v>-5.55</v>
      </c>
      <c r="BC8" s="16">
        <f t="shared" si="8"/>
        <v>0.92442960145474062</v>
      </c>
      <c r="BD8" s="67">
        <v>-5.0999999999999996</v>
      </c>
      <c r="BE8" s="16">
        <f t="shared" si="9"/>
        <v>2.6053966098956405</v>
      </c>
      <c r="BF8" s="16">
        <v>1.25</v>
      </c>
      <c r="BG8" s="16">
        <v>0.30599999999999999</v>
      </c>
      <c r="BH8" s="16">
        <v>1.28</v>
      </c>
      <c r="BI8" s="68"/>
      <c r="BJ8" s="94" t="str">
        <f t="shared" si="10"/>
        <v/>
      </c>
      <c r="BK8" s="107">
        <v>2.6511499999999999E-5</v>
      </c>
      <c r="BL8" s="39">
        <f t="shared" si="38"/>
        <v>8.6957719999999998</v>
      </c>
      <c r="BM8" s="94">
        <f t="shared" si="39"/>
        <v>1.6613316453532969</v>
      </c>
      <c r="BN8" s="114">
        <f t="shared" si="40"/>
        <v>0.63450588058193991</v>
      </c>
      <c r="BO8" s="94">
        <f t="shared" si="41"/>
        <v>1.25</v>
      </c>
      <c r="BP8" s="114" t="s">
        <v>2891</v>
      </c>
      <c r="BQ8" s="98"/>
      <c r="BR8" s="18">
        <f t="shared" si="11"/>
        <v>-3.8096683018297086</v>
      </c>
      <c r="BS8" s="114">
        <f t="shared" si="12"/>
        <v>-4.5611125806072268</v>
      </c>
      <c r="BT8" s="114">
        <f t="shared" si="13"/>
        <v>-5.2600000000000007</v>
      </c>
      <c r="BU8" s="114">
        <f t="shared" si="14"/>
        <v>-4.2400000000000011</v>
      </c>
      <c r="BV8" s="114">
        <f t="shared" si="15"/>
        <v>-4.3499999999999996</v>
      </c>
      <c r="BW8" s="114">
        <f t="shared" si="16"/>
        <v>-6.4300000000000006</v>
      </c>
      <c r="BX8" s="114" t="str">
        <f t="shared" si="17"/>
        <v>N/A</v>
      </c>
      <c r="BY8" s="114">
        <f t="shared" si="18"/>
        <v>-3.6298034482099957</v>
      </c>
      <c r="BZ8" s="114">
        <f t="shared" si="19"/>
        <v>-4.6115120472352773</v>
      </c>
      <c r="CA8" s="114">
        <f t="shared" si="20"/>
        <v>-4.3499999999999996</v>
      </c>
      <c r="CB8" s="98" t="str">
        <f t="shared" si="21"/>
        <v>---</v>
      </c>
      <c r="CC8" s="18">
        <f t="shared" si="22"/>
        <v>0.31513031718360174</v>
      </c>
      <c r="CD8" s="114">
        <f t="shared" si="23"/>
        <v>0.10414555055400815</v>
      </c>
      <c r="CE8" s="114">
        <f t="shared" si="24"/>
        <v>-0.7492698118100497</v>
      </c>
      <c r="CF8" s="114">
        <f t="shared" si="25"/>
        <v>-9.1514981121350217E-2</v>
      </c>
      <c r="CG8" s="114">
        <f t="shared" si="26"/>
        <v>0.11058971029924898</v>
      </c>
      <c r="CH8" s="114">
        <f t="shared" si="27"/>
        <v>-3.6212172654444715E-2</v>
      </c>
      <c r="CI8" s="114">
        <f t="shared" si="28"/>
        <v>-3.2321023839819092</v>
      </c>
      <c r="CJ8" s="114">
        <f t="shared" si="29"/>
        <v>-3.4126156288321025E-2</v>
      </c>
      <c r="CK8" s="114">
        <f t="shared" si="30"/>
        <v>0.41587384371167863</v>
      </c>
      <c r="CL8" s="114">
        <f t="shared" si="31"/>
        <v>9.691001300805642E-2</v>
      </c>
      <c r="CM8" s="114">
        <f t="shared" si="32"/>
        <v>-0.51427857351841999</v>
      </c>
      <c r="CN8" s="114">
        <f t="shared" si="33"/>
        <v>0.10720996964786837</v>
      </c>
      <c r="CO8" s="114" t="str">
        <f t="shared" si="34"/>
        <v>N/A</v>
      </c>
      <c r="CP8" s="114">
        <f t="shared" si="35"/>
        <v>0.93930814418311559</v>
      </c>
      <c r="CQ8" s="114">
        <f t="shared" si="42"/>
        <v>-0.19756434852207055</v>
      </c>
      <c r="CR8" s="114">
        <f t="shared" si="43"/>
        <v>9.691001300805642E-2</v>
      </c>
      <c r="CS8" s="98" t="str">
        <f t="shared" si="44"/>
        <v>---</v>
      </c>
    </row>
    <row r="9" spans="1:97" x14ac:dyDescent="0.25">
      <c r="A9" s="15" t="s">
        <v>2544</v>
      </c>
      <c r="B9" s="1" t="s">
        <v>434</v>
      </c>
      <c r="C9" s="1">
        <v>328</v>
      </c>
      <c r="D9" s="27">
        <v>4.99</v>
      </c>
      <c r="E9" s="16">
        <v>5.7580838822162903</v>
      </c>
      <c r="F9" s="16">
        <v>5.190605283</v>
      </c>
      <c r="G9" s="16">
        <v>4.7833094660000004</v>
      </c>
      <c r="H9" s="16">
        <v>5.0591999999999997</v>
      </c>
      <c r="I9" s="16">
        <v>5.2385999999999999</v>
      </c>
      <c r="J9" s="16">
        <v>5.01</v>
      </c>
      <c r="K9" s="16">
        <v>4.97</v>
      </c>
      <c r="L9" s="16"/>
      <c r="M9" s="101">
        <v>5.2987299999999999</v>
      </c>
      <c r="N9" s="16">
        <f t="shared" si="0"/>
        <v>5.1442809590240319</v>
      </c>
      <c r="O9" s="16">
        <f t="shared" si="36"/>
        <v>5.2413439336429803</v>
      </c>
      <c r="P9" s="16">
        <f t="shared" si="1"/>
        <v>5.0591999999999997</v>
      </c>
      <c r="Q9" s="16" t="s">
        <v>2891</v>
      </c>
      <c r="R9" s="36"/>
      <c r="S9" s="18">
        <v>108.3</v>
      </c>
      <c r="T9" s="16">
        <v>90.32</v>
      </c>
      <c r="U9" s="16">
        <v>93.05</v>
      </c>
      <c r="V9" s="16">
        <v>55.53</v>
      </c>
      <c r="W9" s="16">
        <v>186</v>
      </c>
      <c r="X9" s="16">
        <v>36</v>
      </c>
      <c r="Y9" s="16">
        <v>65.400000000000006</v>
      </c>
      <c r="Z9" s="85"/>
      <c r="AA9" s="101">
        <v>60.032800000000002</v>
      </c>
      <c r="AB9" s="88">
        <f t="shared" si="2"/>
        <v>86.829099999999997</v>
      </c>
      <c r="AC9" s="114">
        <f t="shared" si="3"/>
        <v>77.701567257389144</v>
      </c>
      <c r="AD9" s="88">
        <f t="shared" si="4"/>
        <v>77.86</v>
      </c>
      <c r="AE9" s="88" t="s">
        <v>2891</v>
      </c>
      <c r="AF9" s="40"/>
      <c r="AG9" s="19">
        <f t="shared" si="37"/>
        <v>36</v>
      </c>
      <c r="AH9" s="18">
        <v>1.45E-4</v>
      </c>
      <c r="AI9" s="34">
        <v>1.30336477072949E-5</v>
      </c>
      <c r="AJ9" s="16">
        <v>2.0417379446695267E-5</v>
      </c>
      <c r="AK9" s="16">
        <v>5.7543993733715576E-5</v>
      </c>
      <c r="AL9" s="16">
        <v>3.6307805477010082E-6</v>
      </c>
      <c r="AM9" s="16">
        <v>3.8018939632056089E-7</v>
      </c>
      <c r="AN9" s="94"/>
      <c r="AO9" s="101">
        <v>1.0031599999999999E-3</v>
      </c>
      <c r="AP9" s="94">
        <f t="shared" si="5"/>
        <v>1.7759514154738962E-4</v>
      </c>
      <c r="AQ9" s="114">
        <f t="shared" si="6"/>
        <v>2.2667342048996625E-5</v>
      </c>
      <c r="AR9" s="94">
        <f t="shared" si="7"/>
        <v>2.0417379446695267E-5</v>
      </c>
      <c r="AS9" s="114" t="s">
        <v>2891</v>
      </c>
      <c r="AT9" s="98"/>
      <c r="AU9" s="18">
        <v>1.9390000000000001</v>
      </c>
      <c r="AV9" s="16">
        <v>1.2709999999999999</v>
      </c>
      <c r="AW9" s="16">
        <v>0.108612453613258</v>
      </c>
      <c r="AX9" s="16">
        <v>0.71</v>
      </c>
      <c r="AY9" s="16">
        <v>1.29</v>
      </c>
      <c r="AZ9" s="16">
        <v>0.32</v>
      </c>
      <c r="BA9" s="16">
        <v>5.8600000000000004E-4</v>
      </c>
      <c r="BB9" s="68">
        <v>-5.55</v>
      </c>
      <c r="BC9" s="16">
        <f t="shared" si="8"/>
        <v>0.92442960145474062</v>
      </c>
      <c r="BD9" s="67">
        <v>-5.42</v>
      </c>
      <c r="BE9" s="16">
        <f t="shared" si="9"/>
        <v>1.247021219931439</v>
      </c>
      <c r="BF9" s="16">
        <v>1.22</v>
      </c>
      <c r="BG9" s="16">
        <v>0.29899999999999999</v>
      </c>
      <c r="BH9" s="16">
        <v>1.28</v>
      </c>
      <c r="BI9" s="68">
        <v>1.8899999999999999E-6</v>
      </c>
      <c r="BJ9" s="94">
        <f t="shared" si="10"/>
        <v>0.61991999999999992</v>
      </c>
      <c r="BK9" s="107">
        <v>2.72401E-5</v>
      </c>
      <c r="BL9" s="39">
        <f t="shared" si="38"/>
        <v>8.9347528000000001</v>
      </c>
      <c r="BM9" s="94">
        <f t="shared" si="39"/>
        <v>1.440308719642817</v>
      </c>
      <c r="BN9" s="114">
        <f t="shared" si="40"/>
        <v>0.5297423316966392</v>
      </c>
      <c r="BO9" s="94">
        <f t="shared" si="41"/>
        <v>1.0722148007273704</v>
      </c>
      <c r="BP9" s="114" t="s">
        <v>2891</v>
      </c>
      <c r="BQ9" s="98"/>
      <c r="BR9" s="18">
        <f t="shared" si="11"/>
        <v>-3.8386319977650252</v>
      </c>
      <c r="BS9" s="114">
        <f t="shared" si="12"/>
        <v>-4.8849340219352912</v>
      </c>
      <c r="BT9" s="114">
        <f t="shared" si="13"/>
        <v>-4.6900000000000004</v>
      </c>
      <c r="BU9" s="114">
        <f t="shared" si="14"/>
        <v>-4.2400000000000011</v>
      </c>
      <c r="BV9" s="114">
        <f t="shared" si="15"/>
        <v>-5.44</v>
      </c>
      <c r="BW9" s="114">
        <f t="shared" si="16"/>
        <v>-6.42</v>
      </c>
      <c r="BX9" s="114" t="str">
        <f t="shared" si="17"/>
        <v>N/A</v>
      </c>
      <c r="BY9" s="114">
        <f t="shared" si="18"/>
        <v>-2.9986297932254926</v>
      </c>
      <c r="BZ9" s="114">
        <f t="shared" si="19"/>
        <v>-4.644599401846544</v>
      </c>
      <c r="CA9" s="114">
        <f t="shared" si="20"/>
        <v>-4.6900000000000004</v>
      </c>
      <c r="CB9" s="98" t="str">
        <f t="shared" si="21"/>
        <v>---</v>
      </c>
      <c r="CC9" s="18">
        <f t="shared" si="22"/>
        <v>0.28757780907870539</v>
      </c>
      <c r="CD9" s="114">
        <f t="shared" si="23"/>
        <v>0.10414555055400815</v>
      </c>
      <c r="CE9" s="114">
        <f t="shared" si="24"/>
        <v>-0.96412037524964156</v>
      </c>
      <c r="CF9" s="114">
        <f t="shared" si="25"/>
        <v>-0.14874165128092473</v>
      </c>
      <c r="CG9" s="114">
        <f t="shared" si="26"/>
        <v>0.11058971029924898</v>
      </c>
      <c r="CH9" s="114">
        <f t="shared" si="27"/>
        <v>-0.49485002168009401</v>
      </c>
      <c r="CI9" s="114">
        <f t="shared" si="28"/>
        <v>-3.2321023839819092</v>
      </c>
      <c r="CJ9" s="114">
        <f t="shared" si="29"/>
        <v>-3.4126156288321025E-2</v>
      </c>
      <c r="CK9" s="114">
        <f t="shared" si="30"/>
        <v>9.587384371167848E-2</v>
      </c>
      <c r="CL9" s="114">
        <f t="shared" si="31"/>
        <v>8.6359830674748214E-2</v>
      </c>
      <c r="CM9" s="114">
        <f t="shared" si="32"/>
        <v>-0.52432881167557033</v>
      </c>
      <c r="CN9" s="114">
        <f t="shared" si="33"/>
        <v>0.10720996964786837</v>
      </c>
      <c r="CO9" s="114">
        <f t="shared" si="34"/>
        <v>-0.20766435211507683</v>
      </c>
      <c r="CP9" s="114">
        <f t="shared" si="35"/>
        <v>0.95108254127579206</v>
      </c>
      <c r="CQ9" s="114">
        <f t="shared" si="42"/>
        <v>-0.27593532121639192</v>
      </c>
      <c r="CR9" s="114">
        <f t="shared" si="43"/>
        <v>2.6116837193213595E-2</v>
      </c>
      <c r="CS9" s="98" t="str">
        <f t="shared" si="44"/>
        <v>---</v>
      </c>
    </row>
    <row r="10" spans="1:97" x14ac:dyDescent="0.25">
      <c r="A10" s="15" t="s">
        <v>2545</v>
      </c>
      <c r="B10" s="1" t="s">
        <v>435</v>
      </c>
      <c r="C10" s="1">
        <v>328</v>
      </c>
      <c r="D10" s="27">
        <v>4.99</v>
      </c>
      <c r="E10" s="16">
        <v>5.7191760665293003</v>
      </c>
      <c r="F10" s="16">
        <v>5.190605283</v>
      </c>
      <c r="G10" s="16">
        <v>4.7833094660000004</v>
      </c>
      <c r="H10" s="16">
        <v>5.0591999999999997</v>
      </c>
      <c r="I10" s="16">
        <v>5.2569999999999997</v>
      </c>
      <c r="J10" s="16">
        <v>5</v>
      </c>
      <c r="K10" s="16">
        <v>5.12</v>
      </c>
      <c r="L10" s="16"/>
      <c r="M10" s="39">
        <v>5.3423800000000004</v>
      </c>
      <c r="N10" s="16">
        <f t="shared" si="0"/>
        <v>5.1624078683921439</v>
      </c>
      <c r="O10" s="16">
        <f t="shared" si="36"/>
        <v>5.2456433081621974</v>
      </c>
      <c r="P10" s="16">
        <f t="shared" si="1"/>
        <v>5.12</v>
      </c>
      <c r="Q10" s="16" t="s">
        <v>2891</v>
      </c>
      <c r="R10" s="36"/>
      <c r="S10" s="18">
        <v>108.3</v>
      </c>
      <c r="T10" s="16">
        <v>112.65</v>
      </c>
      <c r="U10" s="16">
        <v>93.05</v>
      </c>
      <c r="V10" s="16">
        <v>46.76</v>
      </c>
      <c r="W10" s="16">
        <v>186</v>
      </c>
      <c r="X10" s="16">
        <v>35</v>
      </c>
      <c r="Y10" s="16">
        <v>65.2</v>
      </c>
      <c r="Z10" s="85"/>
      <c r="AA10" s="39">
        <v>60.357100000000003</v>
      </c>
      <c r="AB10" s="88">
        <f t="shared" si="2"/>
        <v>88.414637499999998</v>
      </c>
      <c r="AC10" s="114">
        <f t="shared" si="3"/>
        <v>77.92708576035767</v>
      </c>
      <c r="AD10" s="88">
        <f t="shared" si="4"/>
        <v>79.125</v>
      </c>
      <c r="AE10" s="88" t="s">
        <v>2891</v>
      </c>
      <c r="AF10" s="40"/>
      <c r="AG10" s="19">
        <f t="shared" si="37"/>
        <v>35</v>
      </c>
      <c r="AH10" s="18">
        <v>1.4899999999999999E-4</v>
      </c>
      <c r="AI10" s="34">
        <v>2.6791545762873799E-5</v>
      </c>
      <c r="AJ10" s="16">
        <v>1.3489628825916516E-5</v>
      </c>
      <c r="AK10" s="16">
        <v>5.7543993733715576E-5</v>
      </c>
      <c r="AL10" s="16">
        <v>1.0471285480508985E-4</v>
      </c>
      <c r="AM10" s="16">
        <v>3.7153522909717226E-7</v>
      </c>
      <c r="AN10" s="94"/>
      <c r="AO10" s="39">
        <v>1.77794E-4</v>
      </c>
      <c r="AP10" s="94">
        <f t="shared" si="5"/>
        <v>7.5671936908098996E-5</v>
      </c>
      <c r="AQ10" s="114">
        <f t="shared" si="6"/>
        <v>2.9913800400646965E-5</v>
      </c>
      <c r="AR10" s="94">
        <f t="shared" si="7"/>
        <v>5.7543993733715576E-5</v>
      </c>
      <c r="AS10" s="114" t="s">
        <v>2891</v>
      </c>
      <c r="AT10" s="98"/>
      <c r="AU10" s="18">
        <v>1.9810000000000001</v>
      </c>
      <c r="AV10" s="16">
        <v>1.2709999999999999</v>
      </c>
      <c r="AW10" s="16">
        <v>0.14379183357846001</v>
      </c>
      <c r="AX10" s="16">
        <v>0.77</v>
      </c>
      <c r="AY10" s="16">
        <v>1.29</v>
      </c>
      <c r="AZ10" s="16">
        <v>0.96</v>
      </c>
      <c r="BA10" s="16">
        <v>5.8600000000000004E-4</v>
      </c>
      <c r="BB10" s="68">
        <v>-5.55</v>
      </c>
      <c r="BC10" s="16">
        <f t="shared" si="8"/>
        <v>0.92442960145474062</v>
      </c>
      <c r="BD10" s="67">
        <v>-5.35</v>
      </c>
      <c r="BE10" s="16">
        <f t="shared" si="9"/>
        <v>1.4651221822551586</v>
      </c>
      <c r="BF10" s="16">
        <v>1.22</v>
      </c>
      <c r="BG10" s="16">
        <v>0.29199999999999998</v>
      </c>
      <c r="BH10" s="16">
        <v>1.31</v>
      </c>
      <c r="BI10" s="68">
        <v>1.9400000000000001E-6</v>
      </c>
      <c r="BJ10" s="94">
        <f t="shared" si="10"/>
        <v>0.63632</v>
      </c>
      <c r="BK10" s="68">
        <v>2.65649E-5</v>
      </c>
      <c r="BL10" s="39">
        <f t="shared" si="38"/>
        <v>8.7132871999999999</v>
      </c>
      <c r="BM10" s="94">
        <f t="shared" si="39"/>
        <v>1.4983954869491687</v>
      </c>
      <c r="BN10" s="114">
        <f t="shared" si="40"/>
        <v>0.59572414142067065</v>
      </c>
      <c r="BO10" s="94">
        <f t="shared" si="41"/>
        <v>1.0899999999999999</v>
      </c>
      <c r="BP10" s="114" t="s">
        <v>2891</v>
      </c>
      <c r="BQ10" s="98"/>
      <c r="BR10" s="18">
        <f t="shared" si="11"/>
        <v>-3.826813731587726</v>
      </c>
      <c r="BS10" s="114">
        <f t="shared" si="12"/>
        <v>-4.5720022286493522</v>
      </c>
      <c r="BT10" s="114">
        <f t="shared" si="13"/>
        <v>-4.870000000000001</v>
      </c>
      <c r="BU10" s="114">
        <f t="shared" si="14"/>
        <v>-4.2400000000000011</v>
      </c>
      <c r="BV10" s="114">
        <f t="shared" si="15"/>
        <v>-3.9800000000000004</v>
      </c>
      <c r="BW10" s="114">
        <f t="shared" si="16"/>
        <v>-6.4300000000000006</v>
      </c>
      <c r="BX10" s="114" t="str">
        <f t="shared" si="17"/>
        <v>N/A</v>
      </c>
      <c r="BY10" s="114">
        <f t="shared" si="18"/>
        <v>-3.7500828992199065</v>
      </c>
      <c r="BZ10" s="114">
        <f t="shared" si="19"/>
        <v>-4.5241284084938558</v>
      </c>
      <c r="CA10" s="114">
        <f t="shared" si="20"/>
        <v>-4.2400000000000011</v>
      </c>
      <c r="CB10" s="98" t="str">
        <f t="shared" si="21"/>
        <v>---</v>
      </c>
      <c r="CC10" s="18">
        <f t="shared" si="22"/>
        <v>0.29688447553854708</v>
      </c>
      <c r="CD10" s="114">
        <f t="shared" si="23"/>
        <v>0.10414555055400815</v>
      </c>
      <c r="CE10" s="114">
        <f t="shared" si="24"/>
        <v>-0.84226577829612914</v>
      </c>
      <c r="CF10" s="114">
        <f t="shared" si="25"/>
        <v>-0.11350927482751812</v>
      </c>
      <c r="CG10" s="114">
        <f t="shared" si="26"/>
        <v>0.11058971029924898</v>
      </c>
      <c r="CH10" s="114">
        <f t="shared" si="27"/>
        <v>-1.7728766960431602E-2</v>
      </c>
      <c r="CI10" s="114">
        <f t="shared" si="28"/>
        <v>-3.2321023839819092</v>
      </c>
      <c r="CJ10" s="114">
        <f t="shared" si="29"/>
        <v>-3.4126156288321025E-2</v>
      </c>
      <c r="CK10" s="114">
        <f t="shared" si="30"/>
        <v>0.16587384371167893</v>
      </c>
      <c r="CL10" s="114">
        <f t="shared" si="31"/>
        <v>8.6359830674748214E-2</v>
      </c>
      <c r="CM10" s="114">
        <f t="shared" si="32"/>
        <v>-0.53461714855158171</v>
      </c>
      <c r="CN10" s="114">
        <f t="shared" si="33"/>
        <v>0.11727129565576427</v>
      </c>
      <c r="CO10" s="114">
        <f t="shared" si="34"/>
        <v>-0.19632442635809488</v>
      </c>
      <c r="CP10" s="114">
        <f t="shared" si="35"/>
        <v>0.94018202911723436</v>
      </c>
      <c r="CQ10" s="114">
        <f t="shared" si="42"/>
        <v>-0.22495479997948256</v>
      </c>
      <c r="CR10" s="114">
        <f t="shared" si="43"/>
        <v>3.4315531857158306E-2</v>
      </c>
      <c r="CS10" s="98" t="str">
        <f t="shared" si="44"/>
        <v>---</v>
      </c>
    </row>
    <row r="11" spans="1:97" x14ac:dyDescent="0.25">
      <c r="A11" s="15" t="s">
        <v>2546</v>
      </c>
      <c r="B11" s="1" t="s">
        <v>436</v>
      </c>
      <c r="C11" s="1">
        <v>328</v>
      </c>
      <c r="D11" s="27">
        <v>4.99</v>
      </c>
      <c r="E11" s="16">
        <v>5.7157988255382604</v>
      </c>
      <c r="F11" s="16">
        <v>5.190605283</v>
      </c>
      <c r="G11" s="16">
        <v>4.7833094660000004</v>
      </c>
      <c r="H11" s="16">
        <v>5.0591999999999997</v>
      </c>
      <c r="I11" s="16">
        <v>5.2194000000000003</v>
      </c>
      <c r="J11" s="16">
        <v>5</v>
      </c>
      <c r="K11" s="16">
        <v>5.12</v>
      </c>
      <c r="L11" s="16"/>
      <c r="M11" s="39">
        <v>5.50244</v>
      </c>
      <c r="N11" s="16">
        <f t="shared" si="0"/>
        <v>5.1756392860598073</v>
      </c>
      <c r="O11" s="16">
        <f t="shared" si="36"/>
        <v>5.2667704245011979</v>
      </c>
      <c r="P11" s="16">
        <f t="shared" si="1"/>
        <v>5.12</v>
      </c>
      <c r="Q11" s="16" t="s">
        <v>2891</v>
      </c>
      <c r="R11" s="36"/>
      <c r="S11" s="18">
        <v>108.3</v>
      </c>
      <c r="T11" s="16">
        <v>105.42</v>
      </c>
      <c r="U11" s="16">
        <v>93.05</v>
      </c>
      <c r="V11" s="16">
        <v>44.7</v>
      </c>
      <c r="W11" s="16">
        <v>165.33</v>
      </c>
      <c r="X11" s="16">
        <v>35.700000000000003</v>
      </c>
      <c r="Y11" s="16">
        <v>65.2</v>
      </c>
      <c r="Z11" s="85"/>
      <c r="AA11" s="39">
        <v>58.710900000000002</v>
      </c>
      <c r="AB11" s="88">
        <f t="shared" si="2"/>
        <v>84.55136250000001</v>
      </c>
      <c r="AC11" s="114">
        <f t="shared" si="3"/>
        <v>75.651962406244706</v>
      </c>
      <c r="AD11" s="88">
        <f t="shared" si="4"/>
        <v>79.125</v>
      </c>
      <c r="AE11" s="88" t="s">
        <v>2891</v>
      </c>
      <c r="AF11" s="40"/>
      <c r="AG11" s="19">
        <f t="shared" si="37"/>
        <v>35.700000000000003</v>
      </c>
      <c r="AH11" s="18">
        <v>1.46E-4</v>
      </c>
      <c r="AI11" s="34">
        <v>2.58304132674891E-5</v>
      </c>
      <c r="AJ11" s="16">
        <v>2.5118864315095791E-5</v>
      </c>
      <c r="AK11" s="16">
        <v>5.7543993733715576E-5</v>
      </c>
      <c r="AL11" s="16">
        <v>4.5708818961487476E-6</v>
      </c>
      <c r="AM11" s="16">
        <v>3.7153522909717226E-7</v>
      </c>
      <c r="AN11" s="94">
        <v>3.5799999999999997E-4</v>
      </c>
      <c r="AO11" s="39">
        <v>2.3651799999999999E-4</v>
      </c>
      <c r="AP11" s="94">
        <f t="shared" si="5"/>
        <v>1.0674421105519329E-4</v>
      </c>
      <c r="AQ11" s="114">
        <f t="shared" si="6"/>
        <v>3.0674601496189565E-5</v>
      </c>
      <c r="AR11" s="94">
        <f t="shared" si="7"/>
        <v>4.1687203500602338E-5</v>
      </c>
      <c r="AS11" s="114">
        <v>9.8953445939240666E-5</v>
      </c>
      <c r="AT11" s="156" t="s">
        <v>2938</v>
      </c>
      <c r="AU11" s="18">
        <v>1.952</v>
      </c>
      <c r="AV11" s="16">
        <v>1.2709999999999999</v>
      </c>
      <c r="AW11" s="16">
        <v>0.151319781141285</v>
      </c>
      <c r="AX11" s="16">
        <v>0.63</v>
      </c>
      <c r="AY11" s="16">
        <v>1.29</v>
      </c>
      <c r="AZ11" s="16">
        <v>1.04</v>
      </c>
      <c r="BA11" s="16">
        <v>5.8600000000000004E-4</v>
      </c>
      <c r="BB11" s="68">
        <v>-5.55</v>
      </c>
      <c r="BC11" s="16">
        <f t="shared" si="8"/>
        <v>0.92442960145474062</v>
      </c>
      <c r="BD11" s="67">
        <v>-5.34</v>
      </c>
      <c r="BE11" s="16">
        <f t="shared" si="9"/>
        <v>1.4992492619367892</v>
      </c>
      <c r="BF11" s="16">
        <v>1.22</v>
      </c>
      <c r="BG11" s="16">
        <v>0.28599999999999998</v>
      </c>
      <c r="BH11" s="16">
        <v>1.31</v>
      </c>
      <c r="BI11" s="68">
        <v>4.34E-6</v>
      </c>
      <c r="BJ11" s="94">
        <f t="shared" si="10"/>
        <v>1.4235199999999999</v>
      </c>
      <c r="BK11" s="68">
        <v>2.7231599999999999E-5</v>
      </c>
      <c r="BL11" s="39">
        <f t="shared" si="38"/>
        <v>8.9319647999999994</v>
      </c>
      <c r="BM11" s="94">
        <f t="shared" si="39"/>
        <v>1.5664335317523439</v>
      </c>
      <c r="BN11" s="114">
        <f t="shared" si="40"/>
        <v>0.62841356393699044</v>
      </c>
      <c r="BO11" s="94">
        <f t="shared" si="41"/>
        <v>1.2454999999999998</v>
      </c>
      <c r="BP11" s="114" t="s">
        <v>2891</v>
      </c>
      <c r="BQ11" s="98"/>
      <c r="BR11" s="18">
        <f t="shared" si="11"/>
        <v>-3.8356471442155629</v>
      </c>
      <c r="BS11" s="114">
        <f t="shared" si="12"/>
        <v>-4.5878686453809108</v>
      </c>
      <c r="BT11" s="114">
        <f t="shared" si="13"/>
        <v>-4.6000000000000005</v>
      </c>
      <c r="BU11" s="114">
        <f t="shared" si="14"/>
        <v>-4.2400000000000011</v>
      </c>
      <c r="BV11" s="114">
        <f t="shared" si="15"/>
        <v>-5.34</v>
      </c>
      <c r="BW11" s="114">
        <f t="shared" si="16"/>
        <v>-6.4300000000000006</v>
      </c>
      <c r="BX11" s="114">
        <f t="shared" si="17"/>
        <v>-3.4461169733561259</v>
      </c>
      <c r="BY11" s="114">
        <f t="shared" si="18"/>
        <v>-3.6261358020585068</v>
      </c>
      <c r="BZ11" s="114">
        <f t="shared" si="19"/>
        <v>-4.513221070626388</v>
      </c>
      <c r="CA11" s="114">
        <f t="shared" si="20"/>
        <v>-4.4139343226904559</v>
      </c>
      <c r="CB11" s="98">
        <f t="shared" si="21"/>
        <v>-4.0045690773915004</v>
      </c>
      <c r="CC11" s="18">
        <f t="shared" si="22"/>
        <v>0.29047981333067302</v>
      </c>
      <c r="CD11" s="114">
        <f t="shared" si="23"/>
        <v>0.10414555055400815</v>
      </c>
      <c r="CE11" s="114">
        <f t="shared" si="24"/>
        <v>-0.8201042955130563</v>
      </c>
      <c r="CF11" s="114">
        <f t="shared" si="25"/>
        <v>-0.20065945054641829</v>
      </c>
      <c r="CG11" s="114">
        <f t="shared" si="26"/>
        <v>0.11058971029924898</v>
      </c>
      <c r="CH11" s="114">
        <f t="shared" si="27"/>
        <v>1.703333929878037E-2</v>
      </c>
      <c r="CI11" s="114">
        <f t="shared" si="28"/>
        <v>-3.2321023839819092</v>
      </c>
      <c r="CJ11" s="114">
        <f t="shared" si="29"/>
        <v>-3.4126156288321025E-2</v>
      </c>
      <c r="CK11" s="114">
        <f t="shared" si="30"/>
        <v>0.17587384371167883</v>
      </c>
      <c r="CL11" s="114">
        <f t="shared" si="31"/>
        <v>8.6359830674748214E-2</v>
      </c>
      <c r="CM11" s="114">
        <f t="shared" si="32"/>
        <v>-0.543633966870957</v>
      </c>
      <c r="CN11" s="114">
        <f t="shared" si="33"/>
        <v>0.11727129565576427</v>
      </c>
      <c r="CO11" s="114">
        <f t="shared" si="34"/>
        <v>0.15336357322418975</v>
      </c>
      <c r="CP11" s="114">
        <f t="shared" si="35"/>
        <v>0.95094700289068046</v>
      </c>
      <c r="CQ11" s="114">
        <f t="shared" si="42"/>
        <v>-0.20175444954006358</v>
      </c>
      <c r="CR11" s="114">
        <f t="shared" si="43"/>
        <v>9.5252690614378188E-2</v>
      </c>
      <c r="CS11" s="98" t="str">
        <f t="shared" si="44"/>
        <v>---</v>
      </c>
    </row>
    <row r="12" spans="1:97" x14ac:dyDescent="0.25">
      <c r="A12" s="15" t="s">
        <v>2547</v>
      </c>
      <c r="B12" s="1" t="s">
        <v>437</v>
      </c>
      <c r="C12" s="1">
        <v>328</v>
      </c>
      <c r="D12" s="27">
        <v>4.99</v>
      </c>
      <c r="E12" s="16">
        <v>5.7073619537002598</v>
      </c>
      <c r="F12" s="16">
        <v>5.190605283</v>
      </c>
      <c r="G12" s="16">
        <v>4.7833094660000004</v>
      </c>
      <c r="H12" s="16">
        <v>5.0591999999999997</v>
      </c>
      <c r="I12" s="16">
        <v>5.1368999999999998</v>
      </c>
      <c r="J12" s="16">
        <v>5.03</v>
      </c>
      <c r="K12" s="16">
        <v>5.12</v>
      </c>
      <c r="L12" s="16"/>
      <c r="M12" s="39">
        <v>5.3455700000000004</v>
      </c>
      <c r="N12" s="16">
        <f t="shared" si="0"/>
        <v>5.1514385225222519</v>
      </c>
      <c r="O12" s="16">
        <f t="shared" si="36"/>
        <v>5.2320164241792924</v>
      </c>
      <c r="P12" s="16">
        <f t="shared" si="1"/>
        <v>5.12</v>
      </c>
      <c r="Q12" s="16" t="s">
        <v>2891</v>
      </c>
      <c r="R12" s="36"/>
      <c r="S12" s="18">
        <v>108.3</v>
      </c>
      <c r="T12" s="16">
        <v>105.57</v>
      </c>
      <c r="U12" s="16">
        <v>93.05</v>
      </c>
      <c r="V12" s="16">
        <v>65.52</v>
      </c>
      <c r="W12" s="16">
        <v>165.33</v>
      </c>
      <c r="X12" s="16">
        <v>35.200000000000003</v>
      </c>
      <c r="Y12" s="16">
        <v>65.2</v>
      </c>
      <c r="Z12" s="85"/>
      <c r="AA12" s="39">
        <v>61.036999999999999</v>
      </c>
      <c r="AB12" s="88">
        <f t="shared" si="2"/>
        <v>87.400875000000013</v>
      </c>
      <c r="AC12" s="114">
        <f t="shared" si="3"/>
        <v>79.615805548080061</v>
      </c>
      <c r="AD12" s="88">
        <f t="shared" si="4"/>
        <v>79.284999999999997</v>
      </c>
      <c r="AE12" s="88" t="s">
        <v>2891</v>
      </c>
      <c r="AF12" s="40"/>
      <c r="AG12" s="19">
        <f t="shared" si="37"/>
        <v>35.200000000000003</v>
      </c>
      <c r="AH12" s="18">
        <v>1.4799999999999999E-4</v>
      </c>
      <c r="AI12" s="34">
        <v>2.3556331193440399E-5</v>
      </c>
      <c r="AJ12" s="16">
        <v>2.6915348039269089E-5</v>
      </c>
      <c r="AK12" s="16">
        <v>5.7543993733715576E-5</v>
      </c>
      <c r="AL12" s="16">
        <v>4.265795188015923E-5</v>
      </c>
      <c r="AM12" s="16">
        <v>3.8904514499428027E-7</v>
      </c>
      <c r="AN12" s="94">
        <v>9.3599999999999998E-5</v>
      </c>
      <c r="AO12" s="39">
        <v>1.6230899999999999E-4</v>
      </c>
      <c r="AP12" s="94">
        <f t="shared" si="5"/>
        <v>6.9371458748947315E-5</v>
      </c>
      <c r="AQ12" s="114">
        <f t="shared" si="6"/>
        <v>3.2866123074953298E-5</v>
      </c>
      <c r="AR12" s="94">
        <f t="shared" si="7"/>
        <v>5.0100972806937406E-5</v>
      </c>
      <c r="AS12" s="114">
        <v>8.1610792928444163E-5</v>
      </c>
      <c r="AT12" s="156" t="s">
        <v>2938</v>
      </c>
      <c r="AU12" s="18">
        <v>1.972</v>
      </c>
      <c r="AV12" s="16">
        <v>1.2709999999999999</v>
      </c>
      <c r="AW12" s="16">
        <v>0.14641570684859101</v>
      </c>
      <c r="AX12" s="16">
        <v>0.7</v>
      </c>
      <c r="AY12" s="16">
        <v>1.29</v>
      </c>
      <c r="AZ12" s="16">
        <v>6.33</v>
      </c>
      <c r="BA12" s="16">
        <v>5.8600000000000004E-4</v>
      </c>
      <c r="BB12" s="68">
        <v>-5.55</v>
      </c>
      <c r="BC12" s="16">
        <f t="shared" si="8"/>
        <v>0.92442960145474062</v>
      </c>
      <c r="BD12" s="67">
        <v>-5.27</v>
      </c>
      <c r="BE12" s="16">
        <f t="shared" si="9"/>
        <v>1.7614642920944299</v>
      </c>
      <c r="BF12" s="16">
        <v>1.22</v>
      </c>
      <c r="BG12" s="16">
        <v>0.29199999999999998</v>
      </c>
      <c r="BH12" s="16">
        <v>1.22</v>
      </c>
      <c r="BI12" s="68">
        <v>5.2100000000000001E-6</v>
      </c>
      <c r="BJ12" s="94">
        <f t="shared" si="10"/>
        <v>1.70888</v>
      </c>
      <c r="BK12" s="68">
        <v>2.6593699999999999E-5</v>
      </c>
      <c r="BL12" s="39">
        <f t="shared" si="38"/>
        <v>8.7227335999999998</v>
      </c>
      <c r="BM12" s="94">
        <f t="shared" si="39"/>
        <v>1.968536371456983</v>
      </c>
      <c r="BN12" s="114">
        <f t="shared" si="40"/>
        <v>0.73316734433151742</v>
      </c>
      <c r="BO12" s="94">
        <f t="shared" si="41"/>
        <v>1.2454999999999998</v>
      </c>
      <c r="BP12" s="114" t="s">
        <v>2891</v>
      </c>
      <c r="BQ12" s="98"/>
      <c r="BR12" s="18">
        <f t="shared" si="11"/>
        <v>-3.8297382846050425</v>
      </c>
      <c r="BS12" s="114">
        <f t="shared" si="12"/>
        <v>-4.6278923482871432</v>
      </c>
      <c r="BT12" s="114">
        <f t="shared" si="13"/>
        <v>-4.5700000000000012</v>
      </c>
      <c r="BU12" s="114">
        <f t="shared" si="14"/>
        <v>-4.2400000000000011</v>
      </c>
      <c r="BV12" s="114">
        <f t="shared" si="15"/>
        <v>-4.37</v>
      </c>
      <c r="BW12" s="114">
        <f t="shared" si="16"/>
        <v>-6.41</v>
      </c>
      <c r="BX12" s="114">
        <f t="shared" si="17"/>
        <v>-4.028724151261895</v>
      </c>
      <c r="BY12" s="114">
        <f t="shared" si="18"/>
        <v>-3.7896573979681722</v>
      </c>
      <c r="BZ12" s="114">
        <f t="shared" si="19"/>
        <v>-4.4832515227652818</v>
      </c>
      <c r="CA12" s="114">
        <f t="shared" si="20"/>
        <v>-4.3050000000000006</v>
      </c>
      <c r="CB12" s="98">
        <f t="shared" si="21"/>
        <v>-4.0882524025291325</v>
      </c>
      <c r="CC12" s="18">
        <f t="shared" si="22"/>
        <v>0.29490691060519242</v>
      </c>
      <c r="CD12" s="114">
        <f t="shared" si="23"/>
        <v>0.10414555055400815</v>
      </c>
      <c r="CE12" s="114">
        <f t="shared" si="24"/>
        <v>-0.83441233153054395</v>
      </c>
      <c r="CF12" s="114">
        <f t="shared" si="25"/>
        <v>-0.15490195998574319</v>
      </c>
      <c r="CG12" s="114">
        <f t="shared" si="26"/>
        <v>0.11058971029924898</v>
      </c>
      <c r="CH12" s="114">
        <f t="shared" si="27"/>
        <v>0.80140371001735511</v>
      </c>
      <c r="CI12" s="114">
        <f t="shared" si="28"/>
        <v>-3.2321023839819092</v>
      </c>
      <c r="CJ12" s="114">
        <f t="shared" si="29"/>
        <v>-3.4126156288321025E-2</v>
      </c>
      <c r="CK12" s="114">
        <f t="shared" si="30"/>
        <v>0.24587384371167931</v>
      </c>
      <c r="CL12" s="114">
        <f t="shared" si="31"/>
        <v>8.6359830674748214E-2</v>
      </c>
      <c r="CM12" s="114">
        <f t="shared" si="32"/>
        <v>-0.53461714855158171</v>
      </c>
      <c r="CN12" s="114">
        <f t="shared" si="33"/>
        <v>8.6359830674748214E-2</v>
      </c>
      <c r="CO12" s="114">
        <f t="shared" si="34"/>
        <v>0.23271156701120355</v>
      </c>
      <c r="CP12" s="114">
        <f t="shared" si="35"/>
        <v>0.94065260894072722</v>
      </c>
      <c r="CQ12" s="114">
        <f t="shared" si="42"/>
        <v>-0.1347968869892277</v>
      </c>
      <c r="CR12" s="114">
        <f t="shared" si="43"/>
        <v>9.5252690614378188E-2</v>
      </c>
      <c r="CS12" s="98" t="str">
        <f t="shared" si="44"/>
        <v>---</v>
      </c>
    </row>
    <row r="13" spans="1:97" x14ac:dyDescent="0.25">
      <c r="A13" s="15" t="s">
        <v>2548</v>
      </c>
      <c r="B13" s="1" t="s">
        <v>438</v>
      </c>
      <c r="C13" s="1">
        <v>328</v>
      </c>
      <c r="D13" s="27">
        <v>4.99</v>
      </c>
      <c r="E13" s="16">
        <v>5.7048126064666098</v>
      </c>
      <c r="F13" s="16">
        <v>5.190605283</v>
      </c>
      <c r="G13" s="16">
        <v>4.7833094660000004</v>
      </c>
      <c r="H13" s="16">
        <v>5.0591999999999997</v>
      </c>
      <c r="I13" s="16">
        <v>5.2584</v>
      </c>
      <c r="J13" s="16">
        <v>5</v>
      </c>
      <c r="K13" s="16">
        <v>5.12</v>
      </c>
      <c r="L13" s="16"/>
      <c r="M13" s="16">
        <v>5.5023099999999996</v>
      </c>
      <c r="N13" s="16">
        <f t="shared" si="0"/>
        <v>5.1787374839407336</v>
      </c>
      <c r="O13" s="16">
        <f t="shared" si="36"/>
        <v>5.2674208026648017</v>
      </c>
      <c r="P13" s="16">
        <f t="shared" si="1"/>
        <v>5.12</v>
      </c>
      <c r="Q13" s="16" t="s">
        <v>2891</v>
      </c>
      <c r="R13" s="36"/>
      <c r="S13" s="18">
        <v>108.3</v>
      </c>
      <c r="T13" s="16">
        <v>112.59</v>
      </c>
      <c r="U13" s="16">
        <v>93.05</v>
      </c>
      <c r="V13" s="16">
        <v>82.23</v>
      </c>
      <c r="W13" s="16">
        <v>186</v>
      </c>
      <c r="X13" s="16">
        <v>35.299999999999997</v>
      </c>
      <c r="Y13" s="16">
        <v>65.2</v>
      </c>
      <c r="Z13" s="85"/>
      <c r="AA13" s="16">
        <v>58.713200000000001</v>
      </c>
      <c r="AB13" s="88">
        <f t="shared" si="2"/>
        <v>92.672900000000013</v>
      </c>
      <c r="AC13" s="114">
        <f t="shared" si="3"/>
        <v>83.419626780938216</v>
      </c>
      <c r="AD13" s="88">
        <f t="shared" si="4"/>
        <v>87.64</v>
      </c>
      <c r="AE13" s="88" t="s">
        <v>2891</v>
      </c>
      <c r="AF13" s="40"/>
      <c r="AG13" s="19">
        <f t="shared" si="37"/>
        <v>35.299999999999997</v>
      </c>
      <c r="AH13" s="18">
        <v>1.4799999999999999E-4</v>
      </c>
      <c r="AI13" s="34">
        <v>2.3834310682695901E-5</v>
      </c>
      <c r="AJ13" s="16">
        <v>1.8197008586099817E-5</v>
      </c>
      <c r="AK13" s="16">
        <v>5.7543993733715576E-5</v>
      </c>
      <c r="AL13" s="16">
        <v>5.1286138399136462E-4</v>
      </c>
      <c r="AM13" s="16">
        <v>3.7153522909717226E-7</v>
      </c>
      <c r="AN13" s="94"/>
      <c r="AO13" s="16">
        <v>1.8808900000000001E-4</v>
      </c>
      <c r="AP13" s="94">
        <f t="shared" si="5"/>
        <v>1.3555674746042472E-4</v>
      </c>
      <c r="AQ13" s="114">
        <f t="shared" si="6"/>
        <v>3.8800071852951826E-5</v>
      </c>
      <c r="AR13" s="94">
        <f t="shared" si="7"/>
        <v>5.7543993733715576E-5</v>
      </c>
      <c r="AS13" s="114" t="s">
        <v>2891</v>
      </c>
      <c r="AT13" s="98"/>
      <c r="AU13" s="18">
        <v>1.968</v>
      </c>
      <c r="AV13" s="16">
        <v>1.2709999999999999</v>
      </c>
      <c r="AW13" s="16">
        <v>0.15493836181218801</v>
      </c>
      <c r="AX13" s="16">
        <v>0.74</v>
      </c>
      <c r="AY13" s="16">
        <v>1.29</v>
      </c>
      <c r="AZ13" s="16">
        <v>15.64</v>
      </c>
      <c r="BA13" s="16">
        <v>5.8600000000000004E-4</v>
      </c>
      <c r="BB13" s="68">
        <v>-5.55</v>
      </c>
      <c r="BC13" s="16">
        <f t="shared" si="8"/>
        <v>0.92442960145474062</v>
      </c>
      <c r="BD13" s="67">
        <v>-5.34</v>
      </c>
      <c r="BE13" s="16">
        <f t="shared" si="9"/>
        <v>1.4992492619367892</v>
      </c>
      <c r="BF13" s="16">
        <v>1.22</v>
      </c>
      <c r="BG13" s="16">
        <v>0.29199999999999998</v>
      </c>
      <c r="BH13" s="16">
        <v>1.31</v>
      </c>
      <c r="BI13" s="68"/>
      <c r="BJ13" s="94" t="str">
        <f t="shared" si="10"/>
        <v/>
      </c>
      <c r="BK13" s="68">
        <v>2.71721E-5</v>
      </c>
      <c r="BL13" s="39">
        <f t="shared" si="38"/>
        <v>8.9124487999999999</v>
      </c>
      <c r="BM13" s="94">
        <f t="shared" si="39"/>
        <v>2.7094347711695166</v>
      </c>
      <c r="BN13" s="114">
        <f t="shared" si="40"/>
        <v>0.73882546329861054</v>
      </c>
      <c r="BO13" s="94">
        <f t="shared" si="41"/>
        <v>1.2709999999999999</v>
      </c>
      <c r="BP13" s="114" t="s">
        <v>2891</v>
      </c>
      <c r="BQ13" s="98"/>
      <c r="BR13" s="18">
        <f t="shared" si="11"/>
        <v>-3.8297382846050425</v>
      </c>
      <c r="BS13" s="114">
        <f t="shared" si="12"/>
        <v>-4.6227974038808632</v>
      </c>
      <c r="BT13" s="114">
        <f t="shared" si="13"/>
        <v>-4.74</v>
      </c>
      <c r="BU13" s="114">
        <f t="shared" si="14"/>
        <v>-4.2400000000000011</v>
      </c>
      <c r="BV13" s="114">
        <f t="shared" si="15"/>
        <v>-3.29</v>
      </c>
      <c r="BW13" s="114">
        <f t="shared" si="16"/>
        <v>-6.4300000000000006</v>
      </c>
      <c r="BX13" s="114" t="str">
        <f t="shared" si="17"/>
        <v>N/A</v>
      </c>
      <c r="BY13" s="114">
        <f t="shared" si="18"/>
        <v>-3.7256366025303853</v>
      </c>
      <c r="BZ13" s="114">
        <f t="shared" si="19"/>
        <v>-4.4111674701451848</v>
      </c>
      <c r="CA13" s="114">
        <f t="shared" si="20"/>
        <v>-4.2400000000000011</v>
      </c>
      <c r="CB13" s="98" t="str">
        <f t="shared" si="21"/>
        <v>---</v>
      </c>
      <c r="CC13" s="18">
        <f t="shared" si="22"/>
        <v>0.29402509409532268</v>
      </c>
      <c r="CD13" s="114">
        <f t="shared" si="23"/>
        <v>0.10414555055400815</v>
      </c>
      <c r="CE13" s="114">
        <f t="shared" si="24"/>
        <v>-0.80984104020928604</v>
      </c>
      <c r="CF13" s="114">
        <f t="shared" si="25"/>
        <v>-0.13076828026902382</v>
      </c>
      <c r="CG13" s="114">
        <f t="shared" si="26"/>
        <v>0.11058971029924898</v>
      </c>
      <c r="CH13" s="114">
        <f t="shared" si="27"/>
        <v>1.1942367487238292</v>
      </c>
      <c r="CI13" s="114">
        <f t="shared" si="28"/>
        <v>-3.2321023839819092</v>
      </c>
      <c r="CJ13" s="114">
        <f t="shared" si="29"/>
        <v>-3.4126156288321025E-2</v>
      </c>
      <c r="CK13" s="114">
        <f t="shared" si="30"/>
        <v>0.17587384371167883</v>
      </c>
      <c r="CL13" s="114">
        <f t="shared" si="31"/>
        <v>8.6359830674748214E-2</v>
      </c>
      <c r="CM13" s="114">
        <f t="shared" si="32"/>
        <v>-0.53461714855158171</v>
      </c>
      <c r="CN13" s="114">
        <f t="shared" si="33"/>
        <v>0.11727129565576427</v>
      </c>
      <c r="CO13" s="114" t="str">
        <f t="shared" si="34"/>
        <v>N/A</v>
      </c>
      <c r="CP13" s="114">
        <f t="shared" si="35"/>
        <v>0.94999704794364226</v>
      </c>
      <c r="CQ13" s="114">
        <f t="shared" si="42"/>
        <v>-0.13145814520322144</v>
      </c>
      <c r="CR13" s="114">
        <f t="shared" si="43"/>
        <v>0.10414555055400815</v>
      </c>
      <c r="CS13" s="98" t="str">
        <f t="shared" si="44"/>
        <v>---</v>
      </c>
    </row>
    <row r="14" spans="1:97" x14ac:dyDescent="0.25">
      <c r="A14" s="15" t="s">
        <v>2549</v>
      </c>
      <c r="B14" s="1" t="s">
        <v>439</v>
      </c>
      <c r="C14" s="1">
        <v>328</v>
      </c>
      <c r="D14" s="27">
        <v>4.99</v>
      </c>
      <c r="E14" s="16">
        <v>5.7248014590368603</v>
      </c>
      <c r="F14" s="16">
        <v>5.190605283</v>
      </c>
      <c r="G14" s="16">
        <v>4.7833094660000004</v>
      </c>
      <c r="H14" s="16">
        <v>5.0591999999999997</v>
      </c>
      <c r="I14" s="16">
        <v>5.194</v>
      </c>
      <c r="J14" s="16">
        <v>5.01</v>
      </c>
      <c r="K14" s="16">
        <v>4.9800000000000004</v>
      </c>
      <c r="L14" s="16"/>
      <c r="M14" s="39">
        <v>5.3025900000000004</v>
      </c>
      <c r="N14" s="16">
        <f t="shared" si="0"/>
        <v>5.1371673564485398</v>
      </c>
      <c r="O14" s="16">
        <f t="shared" si="36"/>
        <v>5.2257821414129415</v>
      </c>
      <c r="P14" s="16">
        <f t="shared" si="1"/>
        <v>5.0591999999999997</v>
      </c>
      <c r="Q14" s="16" t="s">
        <v>2891</v>
      </c>
      <c r="R14" s="36"/>
      <c r="S14" s="18">
        <v>108.3</v>
      </c>
      <c r="T14" s="16">
        <v>123.74</v>
      </c>
      <c r="U14" s="16">
        <v>93.05</v>
      </c>
      <c r="V14" s="16">
        <v>54.59</v>
      </c>
      <c r="W14" s="16">
        <v>181.67</v>
      </c>
      <c r="X14" s="16">
        <v>32.9</v>
      </c>
      <c r="Y14" s="16">
        <v>65.400000000000006</v>
      </c>
      <c r="Z14" s="85"/>
      <c r="AA14" s="39">
        <v>60.043700000000001</v>
      </c>
      <c r="AB14" s="88">
        <f t="shared" si="2"/>
        <v>89.961712499999976</v>
      </c>
      <c r="AC14" s="114">
        <f t="shared" si="3"/>
        <v>79.512707807053943</v>
      </c>
      <c r="AD14" s="88">
        <f t="shared" si="4"/>
        <v>79.224999999999994</v>
      </c>
      <c r="AE14" s="88" t="s">
        <v>2891</v>
      </c>
      <c r="AF14" s="40"/>
      <c r="AG14" s="19">
        <f t="shared" si="37"/>
        <v>32.9</v>
      </c>
      <c r="AH14" s="18">
        <v>1.55E-4</v>
      </c>
      <c r="AI14" s="34">
        <v>1.2638243150962199E-5</v>
      </c>
      <c r="AJ14" s="16">
        <v>4.3651583224016507E-6</v>
      </c>
      <c r="AK14" s="16">
        <v>5.7543993733715576E-5</v>
      </c>
      <c r="AL14" s="16">
        <v>1.1748975549395286E-5</v>
      </c>
      <c r="AM14" s="16">
        <v>3.7153522909717226E-7</v>
      </c>
      <c r="AN14" s="94">
        <v>3.1799999999999998E-4</v>
      </c>
      <c r="AO14" s="39">
        <v>1.0017299999999999E-3</v>
      </c>
      <c r="AP14" s="94">
        <f t="shared" si="5"/>
        <v>1.9517473824819646E-4</v>
      </c>
      <c r="AQ14" s="114">
        <f t="shared" si="6"/>
        <v>3.0157790896256661E-5</v>
      </c>
      <c r="AR14" s="94">
        <f t="shared" si="7"/>
        <v>3.509111844233889E-5</v>
      </c>
      <c r="AS14" s="114">
        <v>1.738087318104341E-4</v>
      </c>
      <c r="AT14" s="156" t="s">
        <v>2938</v>
      </c>
      <c r="AU14" s="18">
        <v>2.0710000000000002</v>
      </c>
      <c r="AV14" s="16">
        <v>1.2709999999999999</v>
      </c>
      <c r="AW14" s="16">
        <v>0.12209545642898099</v>
      </c>
      <c r="AX14" s="16">
        <v>1.2</v>
      </c>
      <c r="AY14" s="16">
        <v>1.29</v>
      </c>
      <c r="AZ14" s="16">
        <v>20.92</v>
      </c>
      <c r="BA14" s="16">
        <v>5.8600000000000004E-4</v>
      </c>
      <c r="BB14" s="68">
        <v>-5.55</v>
      </c>
      <c r="BC14" s="16">
        <f t="shared" si="8"/>
        <v>0.92442960145474062</v>
      </c>
      <c r="BD14" s="67">
        <v>-5.41</v>
      </c>
      <c r="BE14" s="16">
        <f t="shared" si="9"/>
        <v>1.2760680755812384</v>
      </c>
      <c r="BF14" s="16">
        <v>1.22</v>
      </c>
      <c r="BG14" s="16">
        <v>0.29199999999999998</v>
      </c>
      <c r="BH14" s="16">
        <v>1.28</v>
      </c>
      <c r="BI14" s="68">
        <v>3.6200000000000001E-6</v>
      </c>
      <c r="BJ14" s="94">
        <f t="shared" si="10"/>
        <v>1.18736</v>
      </c>
      <c r="BK14" s="68">
        <v>2.7133099999999999E-5</v>
      </c>
      <c r="BL14" s="39">
        <f t="shared" si="38"/>
        <v>8.8996568000000007</v>
      </c>
      <c r="BM14" s="94">
        <f t="shared" si="39"/>
        <v>2.9967282809617832</v>
      </c>
      <c r="BN14" s="114">
        <f t="shared" si="40"/>
        <v>0.78651671812541257</v>
      </c>
      <c r="BO14" s="94">
        <f t="shared" si="41"/>
        <v>1.2454999999999998</v>
      </c>
      <c r="BP14" s="114" t="s">
        <v>2891</v>
      </c>
      <c r="BQ14" s="98"/>
      <c r="BR14" s="18">
        <f t="shared" si="11"/>
        <v>-3.8096683018297086</v>
      </c>
      <c r="BS14" s="114">
        <f t="shared" si="12"/>
        <v>-4.8983132933694575</v>
      </c>
      <c r="BT14" s="114">
        <f t="shared" si="13"/>
        <v>-5.3600000000000012</v>
      </c>
      <c r="BU14" s="114">
        <f t="shared" si="14"/>
        <v>-4.2400000000000011</v>
      </c>
      <c r="BV14" s="114">
        <f t="shared" si="15"/>
        <v>-4.9300000000000006</v>
      </c>
      <c r="BW14" s="114">
        <f t="shared" si="16"/>
        <v>-6.4300000000000006</v>
      </c>
      <c r="BX14" s="114">
        <f t="shared" si="17"/>
        <v>-3.4975728800155674</v>
      </c>
      <c r="BY14" s="114">
        <f t="shared" si="18"/>
        <v>-2.9992493196977046</v>
      </c>
      <c r="BZ14" s="114">
        <f t="shared" si="19"/>
        <v>-4.5206004743640547</v>
      </c>
      <c r="CA14" s="114">
        <f t="shared" si="20"/>
        <v>-4.5691566466847293</v>
      </c>
      <c r="CB14" s="98">
        <f t="shared" si="21"/>
        <v>-3.759928409234699</v>
      </c>
      <c r="CC14" s="18">
        <f t="shared" si="22"/>
        <v>0.31618009889345261</v>
      </c>
      <c r="CD14" s="114">
        <f t="shared" si="23"/>
        <v>0.10414555055400815</v>
      </c>
      <c r="CE14" s="114">
        <f t="shared" si="24"/>
        <v>-0.91330049727163465</v>
      </c>
      <c r="CF14" s="114">
        <f t="shared" si="25"/>
        <v>7.9181246047624818E-2</v>
      </c>
      <c r="CG14" s="114">
        <f t="shared" si="26"/>
        <v>0.11058971029924898</v>
      </c>
      <c r="CH14" s="114">
        <f t="shared" si="27"/>
        <v>1.3205616801952367</v>
      </c>
      <c r="CI14" s="114">
        <f t="shared" si="28"/>
        <v>-3.2321023839819092</v>
      </c>
      <c r="CJ14" s="114">
        <f t="shared" si="29"/>
        <v>-3.4126156288321025E-2</v>
      </c>
      <c r="CK14" s="114">
        <f t="shared" si="30"/>
        <v>0.10587384371167839</v>
      </c>
      <c r="CL14" s="114">
        <f t="shared" si="31"/>
        <v>8.6359830674748214E-2</v>
      </c>
      <c r="CM14" s="114">
        <f t="shared" si="32"/>
        <v>-0.53461714855158171</v>
      </c>
      <c r="CN14" s="114">
        <f t="shared" si="33"/>
        <v>0.10720996964786837</v>
      </c>
      <c r="CO14" s="114">
        <f t="shared" si="34"/>
        <v>7.4582414244844769E-2</v>
      </c>
      <c r="CP14" s="114">
        <f t="shared" si="35"/>
        <v>0.94937325914602755</v>
      </c>
      <c r="CQ14" s="114">
        <f t="shared" si="42"/>
        <v>-0.10429204161990775</v>
      </c>
      <c r="CR14" s="114">
        <f t="shared" si="43"/>
        <v>9.5252690614378188E-2</v>
      </c>
      <c r="CS14" s="98" t="str">
        <f t="shared" si="44"/>
        <v>---</v>
      </c>
    </row>
    <row r="15" spans="1:97" x14ac:dyDescent="0.25">
      <c r="A15" s="15" t="s">
        <v>2550</v>
      </c>
      <c r="B15" s="1" t="s">
        <v>440</v>
      </c>
      <c r="C15" s="1">
        <v>328</v>
      </c>
      <c r="D15" s="27">
        <v>5.83</v>
      </c>
      <c r="E15" s="16">
        <v>5.7850352051532097</v>
      </c>
      <c r="F15" s="16">
        <v>5.190605283</v>
      </c>
      <c r="G15" s="16">
        <v>4.7833094660000004</v>
      </c>
      <c r="H15" s="16">
        <v>5.0591999999999997</v>
      </c>
      <c r="I15" s="16">
        <v>5.4378000000000002</v>
      </c>
      <c r="J15" s="16">
        <v>5.04</v>
      </c>
      <c r="K15" s="16">
        <v>5.22</v>
      </c>
      <c r="L15" s="16"/>
      <c r="M15" s="39">
        <v>5.6936200000000001</v>
      </c>
      <c r="N15" s="16">
        <f t="shared" si="0"/>
        <v>5.3377299949059118</v>
      </c>
      <c r="O15" s="16">
        <f t="shared" si="36"/>
        <v>5.4705744624780728</v>
      </c>
      <c r="P15" s="16">
        <f t="shared" si="1"/>
        <v>5.22</v>
      </c>
      <c r="Q15" s="16" t="s">
        <v>2891</v>
      </c>
      <c r="R15" s="36"/>
      <c r="S15" s="18">
        <v>108.3</v>
      </c>
      <c r="T15" s="16">
        <v>127.05</v>
      </c>
      <c r="U15" s="16">
        <v>93.05</v>
      </c>
      <c r="V15" s="16">
        <v>92.84</v>
      </c>
      <c r="W15" s="16">
        <v>165.33</v>
      </c>
      <c r="X15" s="16">
        <v>38.1</v>
      </c>
      <c r="Y15" s="16">
        <v>67.7</v>
      </c>
      <c r="Z15" s="85"/>
      <c r="AA15" s="39">
        <v>58.710500000000003</v>
      </c>
      <c r="AB15" s="88">
        <f t="shared" si="2"/>
        <v>93.885062500000018</v>
      </c>
      <c r="AC15" s="114">
        <f t="shared" si="3"/>
        <v>85.941803970256728</v>
      </c>
      <c r="AD15" s="88">
        <f t="shared" si="4"/>
        <v>92.944999999999993</v>
      </c>
      <c r="AE15" s="88" t="s">
        <v>2891</v>
      </c>
      <c r="AF15" s="40"/>
      <c r="AG15" s="19">
        <f t="shared" si="37"/>
        <v>38.1</v>
      </c>
      <c r="AH15" s="18">
        <v>1.3899999999999999E-4</v>
      </c>
      <c r="AI15" s="34">
        <v>2.6193915543912599E-5</v>
      </c>
      <c r="AJ15" s="16">
        <v>1.7782794100389215E-5</v>
      </c>
      <c r="AK15" s="16">
        <v>5.7543993733715576E-5</v>
      </c>
      <c r="AL15" s="16">
        <v>3.3884415613920256E-5</v>
      </c>
      <c r="AM15" s="16">
        <v>3.8904514499428027E-7</v>
      </c>
      <c r="AN15" s="94"/>
      <c r="AO15" s="39">
        <v>1.6428499999999999E-4</v>
      </c>
      <c r="AP15" s="94">
        <f t="shared" si="5"/>
        <v>6.2725594876704557E-5</v>
      </c>
      <c r="AQ15" s="114">
        <f t="shared" si="6"/>
        <v>2.6017107973501944E-5</v>
      </c>
      <c r="AR15" s="94">
        <f t="shared" si="7"/>
        <v>3.3884415613920256E-5</v>
      </c>
      <c r="AS15" s="114" t="s">
        <v>2891</v>
      </c>
      <c r="AT15" s="98"/>
      <c r="AU15" s="18">
        <v>0.28989999999999999</v>
      </c>
      <c r="AV15" s="16">
        <v>1.2709999999999999</v>
      </c>
      <c r="AW15" s="16">
        <v>0.123694613487004</v>
      </c>
      <c r="AX15" s="16">
        <v>0.46</v>
      </c>
      <c r="AY15" s="16">
        <v>1.29</v>
      </c>
      <c r="AZ15" s="16">
        <v>52.27</v>
      </c>
      <c r="BA15" s="16">
        <v>5.8600000000000004E-4</v>
      </c>
      <c r="BB15" s="68">
        <v>-5.55</v>
      </c>
      <c r="BC15" s="16">
        <f t="shared" si="8"/>
        <v>0.92442960145474062</v>
      </c>
      <c r="BD15" s="67">
        <v>-5.29</v>
      </c>
      <c r="BE15" s="16">
        <f t="shared" si="9"/>
        <v>1.6821853394916753</v>
      </c>
      <c r="BF15" s="16">
        <v>1.19</v>
      </c>
      <c r="BG15" s="16">
        <v>0.255</v>
      </c>
      <c r="BH15" s="16">
        <v>1.1100000000000001</v>
      </c>
      <c r="BI15" s="68">
        <v>3.63E-6</v>
      </c>
      <c r="BJ15" s="94">
        <f t="shared" si="10"/>
        <v>1.1906399999999999</v>
      </c>
      <c r="BK15" s="68">
        <v>2.68229E-5</v>
      </c>
      <c r="BL15" s="39">
        <f t="shared" si="38"/>
        <v>8.7979111999999997</v>
      </c>
      <c r="BM15" s="94">
        <f t="shared" si="39"/>
        <v>5.0610961967452441</v>
      </c>
      <c r="BN15" s="114">
        <f t="shared" si="40"/>
        <v>0.68027241645210679</v>
      </c>
      <c r="BO15" s="94">
        <f t="shared" si="41"/>
        <v>1.1499999999999999</v>
      </c>
      <c r="BP15" s="114" t="s">
        <v>2891</v>
      </c>
      <c r="BQ15" s="98"/>
      <c r="BR15" s="18">
        <f t="shared" si="11"/>
        <v>-3.856985199745905</v>
      </c>
      <c r="BS15" s="114">
        <f t="shared" si="12"/>
        <v>-4.5817995770993676</v>
      </c>
      <c r="BT15" s="114">
        <f t="shared" si="13"/>
        <v>-4.75</v>
      </c>
      <c r="BU15" s="114">
        <f t="shared" si="14"/>
        <v>-4.2400000000000011</v>
      </c>
      <c r="BV15" s="114">
        <f t="shared" si="15"/>
        <v>-4.47</v>
      </c>
      <c r="BW15" s="114">
        <f t="shared" si="16"/>
        <v>-6.41</v>
      </c>
      <c r="BX15" s="114" t="str">
        <f t="shared" si="17"/>
        <v>N/A</v>
      </c>
      <c r="BY15" s="114">
        <f t="shared" si="18"/>
        <v>-3.7844020879016278</v>
      </c>
      <c r="BZ15" s="114">
        <f t="shared" si="19"/>
        <v>-4.5847409806781281</v>
      </c>
      <c r="CA15" s="114">
        <f t="shared" si="20"/>
        <v>-4.47</v>
      </c>
      <c r="CB15" s="98" t="str">
        <f t="shared" si="21"/>
        <v>---</v>
      </c>
      <c r="CC15" s="18">
        <f t="shared" si="22"/>
        <v>-0.53775178464500262</v>
      </c>
      <c r="CD15" s="114">
        <f t="shared" si="23"/>
        <v>0.10414555055400815</v>
      </c>
      <c r="CE15" s="114">
        <f t="shared" si="24"/>
        <v>-0.90764921212355054</v>
      </c>
      <c r="CF15" s="114">
        <f t="shared" si="25"/>
        <v>-0.33724216831842591</v>
      </c>
      <c r="CG15" s="114">
        <f t="shared" si="26"/>
        <v>0.11058971029924898</v>
      </c>
      <c r="CH15" s="114">
        <f t="shared" si="27"/>
        <v>1.7182525000977507</v>
      </c>
      <c r="CI15" s="114">
        <f t="shared" si="28"/>
        <v>-3.2321023839819092</v>
      </c>
      <c r="CJ15" s="114">
        <f t="shared" si="29"/>
        <v>-3.4126156288321025E-2</v>
      </c>
      <c r="CK15" s="114">
        <f t="shared" si="30"/>
        <v>0.22587384371167871</v>
      </c>
      <c r="CL15" s="114">
        <f t="shared" si="31"/>
        <v>7.554696139253074E-2</v>
      </c>
      <c r="CM15" s="114">
        <f t="shared" si="32"/>
        <v>-0.59345981956604488</v>
      </c>
      <c r="CN15" s="114">
        <f t="shared" si="33"/>
        <v>4.5322978786657475E-2</v>
      </c>
      <c r="CO15" s="114">
        <f t="shared" si="34"/>
        <v>7.5780468747791568E-2</v>
      </c>
      <c r="CP15" s="114">
        <f t="shared" si="35"/>
        <v>0.94437957419635465</v>
      </c>
      <c r="CQ15" s="114">
        <f t="shared" si="42"/>
        <v>-0.16731713836694523</v>
      </c>
      <c r="CR15" s="114">
        <f t="shared" si="43"/>
        <v>6.0434970089594107E-2</v>
      </c>
      <c r="CS15" s="98" t="str">
        <f t="shared" si="44"/>
        <v>---</v>
      </c>
    </row>
    <row r="16" spans="1:97" x14ac:dyDescent="0.25">
      <c r="A16" s="15" t="s">
        <v>2551</v>
      </c>
      <c r="B16" s="1" t="s">
        <v>441</v>
      </c>
      <c r="C16" s="1">
        <v>328</v>
      </c>
      <c r="D16" s="27">
        <v>5.83</v>
      </c>
      <c r="E16" s="16">
        <v>5.7871964097739097</v>
      </c>
      <c r="F16" s="16">
        <v>5.190605283</v>
      </c>
      <c r="G16" s="16">
        <v>4.7833094660000004</v>
      </c>
      <c r="H16" s="16">
        <v>5.0591999999999997</v>
      </c>
      <c r="I16" s="16">
        <v>5.2447999999999997</v>
      </c>
      <c r="J16" s="16">
        <v>5.04</v>
      </c>
      <c r="K16" s="16">
        <v>5.12</v>
      </c>
      <c r="L16" s="16"/>
      <c r="M16" s="39">
        <v>5.5970599999999999</v>
      </c>
      <c r="N16" s="16">
        <f t="shared" si="0"/>
        <v>5.2946856843082122</v>
      </c>
      <c r="O16" s="16">
        <f t="shared" si="36"/>
        <v>5.431673761989841</v>
      </c>
      <c r="P16" s="16">
        <f t="shared" si="1"/>
        <v>5.190605283</v>
      </c>
      <c r="Q16" s="16" t="s">
        <v>2891</v>
      </c>
      <c r="R16" s="36"/>
      <c r="S16" s="18">
        <v>108.3</v>
      </c>
      <c r="T16" s="16">
        <v>79.11</v>
      </c>
      <c r="U16" s="16">
        <v>93.05</v>
      </c>
      <c r="V16" s="16">
        <v>56.92</v>
      </c>
      <c r="W16" s="16">
        <v>165.33</v>
      </c>
      <c r="X16" s="16">
        <v>37.4</v>
      </c>
      <c r="Y16" s="16">
        <v>65.2</v>
      </c>
      <c r="Z16" s="85"/>
      <c r="AA16" s="39">
        <v>58.705100000000002</v>
      </c>
      <c r="AB16" s="88">
        <f t="shared" si="2"/>
        <v>83.001887500000009</v>
      </c>
      <c r="AC16" s="114">
        <f t="shared" si="3"/>
        <v>75.661243682258643</v>
      </c>
      <c r="AD16" s="88">
        <f t="shared" si="4"/>
        <v>72.155000000000001</v>
      </c>
      <c r="AE16" s="88" t="s">
        <v>2891</v>
      </c>
      <c r="AF16" s="40"/>
      <c r="AG16" s="19">
        <f t="shared" si="37"/>
        <v>37.4</v>
      </c>
      <c r="AH16" s="18">
        <v>1.4100000000000001E-4</v>
      </c>
      <c r="AI16" s="34">
        <v>1.5980848345507601E-5</v>
      </c>
      <c r="AJ16" s="16">
        <v>1.3803842646028827E-5</v>
      </c>
      <c r="AK16" s="16">
        <v>5.7543993733715576E-5</v>
      </c>
      <c r="AL16" s="16">
        <v>4.5708818961487455E-5</v>
      </c>
      <c r="AM16" s="16">
        <v>9.7723722095580961E-7</v>
      </c>
      <c r="AN16" s="94">
        <v>1.8599999999999999E-4</v>
      </c>
      <c r="AO16" s="39">
        <v>2.4261899999999999E-4</v>
      </c>
      <c r="AP16" s="94">
        <f t="shared" si="5"/>
        <v>8.795421761346191E-5</v>
      </c>
      <c r="AQ16" s="114">
        <f t="shared" si="6"/>
        <v>3.7124198567037913E-5</v>
      </c>
      <c r="AR16" s="94">
        <f t="shared" si="7"/>
        <v>5.1626406347601519E-5</v>
      </c>
      <c r="AS16" s="114">
        <v>6.7451292838453399E-5</v>
      </c>
      <c r="AT16" s="156" t="s">
        <v>2938</v>
      </c>
      <c r="AU16" s="18">
        <v>0.29430000000000001</v>
      </c>
      <c r="AV16" s="16">
        <v>1.2709999999999999</v>
      </c>
      <c r="AW16" s="16">
        <v>0.112777364803619</v>
      </c>
      <c r="AX16" s="16">
        <v>0.53</v>
      </c>
      <c r="AY16" s="16">
        <v>1.29</v>
      </c>
      <c r="AZ16" s="16">
        <v>0.75</v>
      </c>
      <c r="BA16" s="16">
        <v>5.8600000000000004E-4</v>
      </c>
      <c r="BB16" s="68">
        <v>-5.55</v>
      </c>
      <c r="BC16" s="16">
        <f t="shared" si="8"/>
        <v>0.92442960145474062</v>
      </c>
      <c r="BD16" s="67">
        <v>-5.34</v>
      </c>
      <c r="BE16" s="16">
        <f t="shared" si="9"/>
        <v>1.4992492619367892</v>
      </c>
      <c r="BF16" s="16">
        <v>1.19</v>
      </c>
      <c r="BG16" s="16">
        <v>0.28599999999999998</v>
      </c>
      <c r="BH16" s="16">
        <v>1.19</v>
      </c>
      <c r="BI16" s="68">
        <v>1.91E-5</v>
      </c>
      <c r="BJ16" s="94">
        <f t="shared" si="10"/>
        <v>6.2648000000000001</v>
      </c>
      <c r="BK16" s="68">
        <v>2.7267299999999999E-5</v>
      </c>
      <c r="BL16" s="39">
        <f t="shared" si="38"/>
        <v>8.943674399999999</v>
      </c>
      <c r="BM16" s="94">
        <f t="shared" si="39"/>
        <v>1.7533440448710818</v>
      </c>
      <c r="BN16" s="114">
        <f t="shared" si="40"/>
        <v>0.57172429330966879</v>
      </c>
      <c r="BO16" s="94">
        <f t="shared" si="41"/>
        <v>1.0572148007273703</v>
      </c>
      <c r="BP16" s="114" t="s">
        <v>2891</v>
      </c>
      <c r="BQ16" s="98"/>
      <c r="BR16" s="18">
        <f t="shared" si="11"/>
        <v>-3.8507808873446199</v>
      </c>
      <c r="BS16" s="114">
        <f t="shared" si="12"/>
        <v>-4.7964001698284475</v>
      </c>
      <c r="BT16" s="114">
        <f t="shared" si="13"/>
        <v>-4.8600000000000003</v>
      </c>
      <c r="BU16" s="114">
        <f t="shared" si="14"/>
        <v>-4.2400000000000011</v>
      </c>
      <c r="BV16" s="114">
        <f t="shared" si="15"/>
        <v>-4.3400000000000007</v>
      </c>
      <c r="BW16" s="114">
        <f t="shared" si="16"/>
        <v>-6.0100000000000007</v>
      </c>
      <c r="BX16" s="114">
        <f t="shared" si="17"/>
        <v>-3.7304870557820835</v>
      </c>
      <c r="BY16" s="114">
        <f t="shared" si="18"/>
        <v>-3.6150751916308312</v>
      </c>
      <c r="BZ16" s="114">
        <f t="shared" si="19"/>
        <v>-4.4303429130732486</v>
      </c>
      <c r="CA16" s="114">
        <f t="shared" si="20"/>
        <v>-4.2900000000000009</v>
      </c>
      <c r="CB16" s="98">
        <f t="shared" si="21"/>
        <v>-4.1710097217930349</v>
      </c>
      <c r="CC16" s="18">
        <f t="shared" si="22"/>
        <v>-0.53120973790038906</v>
      </c>
      <c r="CD16" s="114">
        <f t="shared" si="23"/>
        <v>0.10414555055400815</v>
      </c>
      <c r="CE16" s="114">
        <f t="shared" si="24"/>
        <v>-0.94777805750983735</v>
      </c>
      <c r="CF16" s="114">
        <f t="shared" si="25"/>
        <v>-0.27572413039921095</v>
      </c>
      <c r="CG16" s="114">
        <f t="shared" si="26"/>
        <v>0.11058971029924898</v>
      </c>
      <c r="CH16" s="114">
        <f t="shared" si="27"/>
        <v>-0.12493873660829995</v>
      </c>
      <c r="CI16" s="114">
        <f t="shared" si="28"/>
        <v>-3.2321023839819092</v>
      </c>
      <c r="CJ16" s="114">
        <f t="shared" si="29"/>
        <v>-3.4126156288321025E-2</v>
      </c>
      <c r="CK16" s="114">
        <f t="shared" si="30"/>
        <v>0.17587384371167883</v>
      </c>
      <c r="CL16" s="114">
        <f t="shared" si="31"/>
        <v>7.554696139253074E-2</v>
      </c>
      <c r="CM16" s="114">
        <f t="shared" si="32"/>
        <v>-0.543633966870957</v>
      </c>
      <c r="CN16" s="114">
        <f t="shared" si="33"/>
        <v>7.554696139253074E-2</v>
      </c>
      <c r="CO16" s="114">
        <f t="shared" si="34"/>
        <v>0.79690721095940664</v>
      </c>
      <c r="CP16" s="114">
        <f t="shared" si="35"/>
        <v>0.95151598007082883</v>
      </c>
      <c r="CQ16" s="114">
        <f t="shared" si="42"/>
        <v>-0.24281335365562087</v>
      </c>
      <c r="CR16" s="114">
        <f t="shared" si="43"/>
        <v>2.0710402552104858E-2</v>
      </c>
      <c r="CS16" s="98" t="str">
        <f t="shared" si="44"/>
        <v>---</v>
      </c>
    </row>
    <row r="17" spans="1:97" x14ac:dyDescent="0.25">
      <c r="A17" s="15" t="s">
        <v>2552</v>
      </c>
      <c r="B17" s="1" t="s">
        <v>442</v>
      </c>
      <c r="C17" s="1">
        <v>328</v>
      </c>
      <c r="D17" s="27">
        <v>5.83</v>
      </c>
      <c r="E17" s="16">
        <v>5.7809478969242099</v>
      </c>
      <c r="F17" s="16">
        <v>5.190605283</v>
      </c>
      <c r="G17" s="16">
        <v>4.7833094660000004</v>
      </c>
      <c r="H17" s="16">
        <v>5.0591999999999997</v>
      </c>
      <c r="I17" s="16">
        <v>5.2641999999999998</v>
      </c>
      <c r="J17" s="16">
        <v>5.05</v>
      </c>
      <c r="K17" s="16">
        <v>5.23</v>
      </c>
      <c r="L17" s="16"/>
      <c r="M17" s="39">
        <v>5.6957199999999997</v>
      </c>
      <c r="N17" s="16">
        <f t="shared" si="0"/>
        <v>5.3204425162138014</v>
      </c>
      <c r="O17" s="16">
        <f t="shared" si="36"/>
        <v>5.4560984677477213</v>
      </c>
      <c r="P17" s="16">
        <f t="shared" si="1"/>
        <v>5.23</v>
      </c>
      <c r="Q17" s="16" t="s">
        <v>2891</v>
      </c>
      <c r="R17" s="36"/>
      <c r="S17" s="18">
        <v>108.3</v>
      </c>
      <c r="T17" s="16">
        <v>114.54</v>
      </c>
      <c r="U17" s="16">
        <v>93.05</v>
      </c>
      <c r="V17" s="16">
        <v>107.68</v>
      </c>
      <c r="W17" s="16">
        <v>165.33</v>
      </c>
      <c r="X17" s="16">
        <v>38.6</v>
      </c>
      <c r="Y17" s="16">
        <v>67.7</v>
      </c>
      <c r="Z17" s="85"/>
      <c r="AA17" s="39">
        <v>59.791699999999999</v>
      </c>
      <c r="AB17" s="88">
        <f t="shared" si="2"/>
        <v>94.373962500000005</v>
      </c>
      <c r="AC17" s="114">
        <f t="shared" si="3"/>
        <v>86.761229946426937</v>
      </c>
      <c r="AD17" s="88">
        <f t="shared" si="4"/>
        <v>100.36500000000001</v>
      </c>
      <c r="AE17" s="88" t="s">
        <v>2891</v>
      </c>
      <c r="AF17" s="40"/>
      <c r="AG17" s="19">
        <f t="shared" si="37"/>
        <v>38.6</v>
      </c>
      <c r="AH17" s="18">
        <v>1.3799999999999999E-4</v>
      </c>
      <c r="AI17" s="34">
        <v>2.2985041098648499E-5</v>
      </c>
      <c r="AJ17" s="16">
        <v>1.2022644346174118E-5</v>
      </c>
      <c r="AK17" s="16">
        <v>5.7543993733715576E-5</v>
      </c>
      <c r="AL17" s="16">
        <v>1.0471285480508972E-5</v>
      </c>
      <c r="AM17" s="16">
        <v>9.7723722095580961E-7</v>
      </c>
      <c r="AN17" s="94">
        <v>1.06E-4</v>
      </c>
      <c r="AO17" s="39">
        <v>1.4957800000000001E-4</v>
      </c>
      <c r="AP17" s="94">
        <f t="shared" si="5"/>
        <v>6.2197275235000374E-5</v>
      </c>
      <c r="AQ17" s="114">
        <f t="shared" si="6"/>
        <v>2.7793116303833714E-5</v>
      </c>
      <c r="AR17" s="94">
        <f t="shared" si="7"/>
        <v>4.0264517416182036E-5</v>
      </c>
      <c r="AS17" s="114">
        <v>6.2337420255704365E-5</v>
      </c>
      <c r="AT17" s="156" t="s">
        <v>2938</v>
      </c>
      <c r="AU17" s="18">
        <v>0.28689999999999999</v>
      </c>
      <c r="AV17" s="16">
        <v>1.2709999999999999</v>
      </c>
      <c r="AW17" s="16">
        <v>0.122039201781249</v>
      </c>
      <c r="AX17" s="16">
        <v>0.54</v>
      </c>
      <c r="AY17" s="16">
        <v>1.29</v>
      </c>
      <c r="AZ17" s="16">
        <v>0.71</v>
      </c>
      <c r="BA17" s="16">
        <v>5.8600000000000004E-4</v>
      </c>
      <c r="BB17" s="68">
        <v>-5.55</v>
      </c>
      <c r="BC17" s="16">
        <f t="shared" si="8"/>
        <v>0.92442960145474062</v>
      </c>
      <c r="BD17" s="67">
        <v>-5.58</v>
      </c>
      <c r="BE17" s="16">
        <f t="shared" si="9"/>
        <v>0.86272790134168365</v>
      </c>
      <c r="BF17" s="16">
        <v>1.22</v>
      </c>
      <c r="BG17" s="16">
        <v>0.249</v>
      </c>
      <c r="BH17" s="16">
        <v>1.0900000000000001</v>
      </c>
      <c r="BI17" s="68">
        <v>1.2300000000000001E-5</v>
      </c>
      <c r="BJ17" s="94">
        <f t="shared" si="10"/>
        <v>4.0344000000000007</v>
      </c>
      <c r="BK17" s="68">
        <v>2.6758600000000002E-5</v>
      </c>
      <c r="BL17" s="39">
        <f t="shared" si="38"/>
        <v>8.7768208000000012</v>
      </c>
      <c r="BM17" s="94">
        <f t="shared" si="39"/>
        <v>1.5269931074698337</v>
      </c>
      <c r="BN17" s="114">
        <f t="shared" si="40"/>
        <v>0.52492524561769549</v>
      </c>
      <c r="BO17" s="94">
        <f t="shared" si="41"/>
        <v>0.89357875139821208</v>
      </c>
      <c r="BP17" s="114" t="s">
        <v>2891</v>
      </c>
      <c r="BQ17" s="98"/>
      <c r="BR17" s="18">
        <f t="shared" si="11"/>
        <v>-3.8601209135987635</v>
      </c>
      <c r="BS17" s="114">
        <f t="shared" si="12"/>
        <v>-4.6385547153680857</v>
      </c>
      <c r="BT17" s="114">
        <f t="shared" si="13"/>
        <v>-4.9200000000000008</v>
      </c>
      <c r="BU17" s="114">
        <f t="shared" si="14"/>
        <v>-4.2400000000000011</v>
      </c>
      <c r="BV17" s="114">
        <f t="shared" si="15"/>
        <v>-4.9800000000000013</v>
      </c>
      <c r="BW17" s="114">
        <f t="shared" si="16"/>
        <v>-6.0100000000000007</v>
      </c>
      <c r="BX17" s="114">
        <f t="shared" si="17"/>
        <v>-3.9746941347352296</v>
      </c>
      <c r="BY17" s="114">
        <f t="shared" si="18"/>
        <v>-3.8251322780036827</v>
      </c>
      <c r="BZ17" s="114">
        <f t="shared" si="19"/>
        <v>-4.5560627552132207</v>
      </c>
      <c r="CA17" s="114">
        <f t="shared" si="20"/>
        <v>-4.439277357684043</v>
      </c>
      <c r="CB17" s="98">
        <f t="shared" si="21"/>
        <v>-4.2052511743385246</v>
      </c>
      <c r="CC17" s="18">
        <f t="shared" si="22"/>
        <v>-0.54226945175400165</v>
      </c>
      <c r="CD17" s="114">
        <f t="shared" si="23"/>
        <v>0.10414555055400815</v>
      </c>
      <c r="CE17" s="114">
        <f t="shared" si="24"/>
        <v>-0.91350064159938327</v>
      </c>
      <c r="CF17" s="114">
        <f t="shared" si="25"/>
        <v>-0.26760624017703144</v>
      </c>
      <c r="CG17" s="114">
        <f t="shared" si="26"/>
        <v>0.11058971029924898</v>
      </c>
      <c r="CH17" s="114">
        <f t="shared" si="27"/>
        <v>-0.14874165128092473</v>
      </c>
      <c r="CI17" s="114">
        <f t="shared" si="28"/>
        <v>-3.2321023839819092</v>
      </c>
      <c r="CJ17" s="114">
        <f t="shared" si="29"/>
        <v>-3.4126156288321025E-2</v>
      </c>
      <c r="CK17" s="114">
        <f t="shared" si="30"/>
        <v>-6.4126156288321731E-2</v>
      </c>
      <c r="CL17" s="114">
        <f t="shared" si="31"/>
        <v>8.6359830674748214E-2</v>
      </c>
      <c r="CM17" s="114">
        <f t="shared" si="32"/>
        <v>-0.60380065290426366</v>
      </c>
      <c r="CN17" s="114">
        <f t="shared" si="33"/>
        <v>3.7426497940623665E-2</v>
      </c>
      <c r="CO17" s="114">
        <f t="shared" si="34"/>
        <v>0.60577895515107705</v>
      </c>
      <c r="CP17" s="114">
        <f t="shared" si="35"/>
        <v>0.94333723127607916</v>
      </c>
      <c r="CQ17" s="114">
        <f t="shared" si="42"/>
        <v>-0.27990253988416935</v>
      </c>
      <c r="CR17" s="114">
        <f t="shared" si="43"/>
        <v>-4.9126156288321378E-2</v>
      </c>
      <c r="CS17" s="98" t="str">
        <f t="shared" si="44"/>
        <v>---</v>
      </c>
    </row>
    <row r="18" spans="1:97" x14ac:dyDescent="0.25">
      <c r="A18" s="15" t="s">
        <v>2553</v>
      </c>
      <c r="B18" s="1" t="s">
        <v>443</v>
      </c>
      <c r="C18" s="1">
        <v>328</v>
      </c>
      <c r="D18" s="27">
        <v>5.83</v>
      </c>
      <c r="E18" s="16">
        <v>5.79352614177105</v>
      </c>
      <c r="F18" s="16">
        <v>5.190605283</v>
      </c>
      <c r="G18" s="16">
        <v>4.7833094660000004</v>
      </c>
      <c r="H18" s="16">
        <v>5.0591999999999997</v>
      </c>
      <c r="I18" s="16">
        <v>5.4851999999999999</v>
      </c>
      <c r="J18" s="16">
        <v>5.01</v>
      </c>
      <c r="K18" s="16">
        <v>5.23</v>
      </c>
      <c r="L18" s="16"/>
      <c r="M18" s="39">
        <v>5.6954599999999997</v>
      </c>
      <c r="N18" s="16">
        <f t="shared" si="0"/>
        <v>5.3419223211967823</v>
      </c>
      <c r="O18" s="16">
        <f t="shared" si="36"/>
        <v>5.4774243494778796</v>
      </c>
      <c r="P18" s="16">
        <f t="shared" si="1"/>
        <v>5.23</v>
      </c>
      <c r="Q18" s="16" t="s">
        <v>2891</v>
      </c>
      <c r="R18" s="36"/>
      <c r="S18" s="18">
        <v>108.3</v>
      </c>
      <c r="T18" s="16">
        <v>121.99</v>
      </c>
      <c r="U18" s="16">
        <v>93.05</v>
      </c>
      <c r="V18" s="16">
        <v>87.53</v>
      </c>
      <c r="W18" s="16">
        <v>165.33</v>
      </c>
      <c r="X18" s="16">
        <v>38.700000000000003</v>
      </c>
      <c r="Y18" s="16">
        <v>67.7</v>
      </c>
      <c r="Z18" s="85"/>
      <c r="AA18" s="39">
        <v>53.722200000000001</v>
      </c>
      <c r="AB18" s="88">
        <f t="shared" si="2"/>
        <v>92.040275000000022</v>
      </c>
      <c r="AC18" s="114">
        <f t="shared" si="3"/>
        <v>84.106369213989325</v>
      </c>
      <c r="AD18" s="88">
        <f t="shared" si="4"/>
        <v>90.289999999999992</v>
      </c>
      <c r="AE18" s="88" t="s">
        <v>2891</v>
      </c>
      <c r="AF18" s="40"/>
      <c r="AG18" s="19">
        <f t="shared" si="37"/>
        <v>38.700000000000003</v>
      </c>
      <c r="AH18" s="18">
        <v>1.37E-4</v>
      </c>
      <c r="AI18" s="34">
        <v>3.0424777673819999E-5</v>
      </c>
      <c r="AJ18" s="16">
        <v>1.9054607179632454E-5</v>
      </c>
      <c r="AK18" s="16">
        <v>5.7543993733715576E-5</v>
      </c>
      <c r="AL18" s="16">
        <v>1.0000000000000001E-5</v>
      </c>
      <c r="AM18" s="16">
        <v>9.7723722095580961E-7</v>
      </c>
      <c r="AN18" s="94"/>
      <c r="AO18" s="39">
        <v>2.38731E-4</v>
      </c>
      <c r="AP18" s="94">
        <f t="shared" si="5"/>
        <v>7.0533087972589117E-5</v>
      </c>
      <c r="AQ18" s="114">
        <f t="shared" si="6"/>
        <v>2.7073909390382391E-5</v>
      </c>
      <c r="AR18" s="94">
        <f t="shared" si="7"/>
        <v>3.0424777673819999E-5</v>
      </c>
      <c r="AS18" s="114" t="s">
        <v>2891</v>
      </c>
      <c r="AT18" s="98"/>
      <c r="AU18" s="18">
        <v>0.2863</v>
      </c>
      <c r="AV18" s="16">
        <v>1.2709999999999999</v>
      </c>
      <c r="AW18" s="16">
        <v>0.12878291966654801</v>
      </c>
      <c r="AX18" s="16">
        <v>0.56000000000000005</v>
      </c>
      <c r="AY18" s="16">
        <v>1.29</v>
      </c>
      <c r="AZ18" s="16">
        <v>2.8</v>
      </c>
      <c r="BA18" s="16">
        <v>5.8600000000000004E-4</v>
      </c>
      <c r="BB18" s="68">
        <v>-5.55</v>
      </c>
      <c r="BC18" s="16">
        <f t="shared" si="8"/>
        <v>0.92442960145474062</v>
      </c>
      <c r="BD18" s="67">
        <v>-5.56</v>
      </c>
      <c r="BE18" s="16">
        <f t="shared" si="9"/>
        <v>0.90338701469491856</v>
      </c>
      <c r="BF18" s="16">
        <v>1.22</v>
      </c>
      <c r="BG18" s="16">
        <v>0.24299999999999999</v>
      </c>
      <c r="BH18" s="16">
        <v>1.19</v>
      </c>
      <c r="BI18" s="68">
        <v>8.7399999999999993E-6</v>
      </c>
      <c r="BJ18" s="94">
        <f t="shared" si="10"/>
        <v>2.8667199999999999</v>
      </c>
      <c r="BK18" s="68">
        <v>2.72586E-5</v>
      </c>
      <c r="BL18" s="39">
        <f t="shared" si="38"/>
        <v>8.9408208000000009</v>
      </c>
      <c r="BM18" s="94">
        <f t="shared" si="39"/>
        <v>1.6160733097011577</v>
      </c>
      <c r="BN18" s="114">
        <f t="shared" si="40"/>
        <v>0.57380324221927748</v>
      </c>
      <c r="BO18" s="94">
        <f t="shared" si="41"/>
        <v>1.0572148007273703</v>
      </c>
      <c r="BP18" s="114" t="s">
        <v>2891</v>
      </c>
      <c r="BQ18" s="98"/>
      <c r="BR18" s="18">
        <f t="shared" si="11"/>
        <v>-3.8632794328435933</v>
      </c>
      <c r="BS18" s="114">
        <f t="shared" si="12"/>
        <v>-4.5167725866520776</v>
      </c>
      <c r="BT18" s="114">
        <f t="shared" si="13"/>
        <v>-4.7200000000000006</v>
      </c>
      <c r="BU18" s="114">
        <f t="shared" si="14"/>
        <v>-4.2400000000000011</v>
      </c>
      <c r="BV18" s="114">
        <f t="shared" si="15"/>
        <v>-5</v>
      </c>
      <c r="BW18" s="114">
        <f t="shared" si="16"/>
        <v>-6.0100000000000007</v>
      </c>
      <c r="BX18" s="114" t="str">
        <f t="shared" si="17"/>
        <v>N/A</v>
      </c>
      <c r="BY18" s="114">
        <f t="shared" si="18"/>
        <v>-3.6220911827746214</v>
      </c>
      <c r="BZ18" s="114">
        <f t="shared" si="19"/>
        <v>-4.5674490288957568</v>
      </c>
      <c r="CA18" s="114">
        <f t="shared" si="20"/>
        <v>-4.5167725866520776</v>
      </c>
      <c r="CB18" s="98" t="str">
        <f t="shared" si="21"/>
        <v>---</v>
      </c>
      <c r="CC18" s="18">
        <f t="shared" si="22"/>
        <v>-0.54317865197840132</v>
      </c>
      <c r="CD18" s="114">
        <f t="shared" si="23"/>
        <v>0.10414555055400815</v>
      </c>
      <c r="CE18" s="114">
        <f t="shared" si="24"/>
        <v>-0.89014173314436684</v>
      </c>
      <c r="CF18" s="114">
        <f t="shared" si="25"/>
        <v>-0.25181197299379954</v>
      </c>
      <c r="CG18" s="114">
        <f t="shared" si="26"/>
        <v>0.11058971029924898</v>
      </c>
      <c r="CH18" s="114">
        <f t="shared" si="27"/>
        <v>0.44715803134221921</v>
      </c>
      <c r="CI18" s="114">
        <f t="shared" si="28"/>
        <v>-3.2321023839819092</v>
      </c>
      <c r="CJ18" s="114">
        <f t="shared" si="29"/>
        <v>-3.4126156288321025E-2</v>
      </c>
      <c r="CK18" s="114">
        <f t="shared" si="30"/>
        <v>-4.4126156288320936E-2</v>
      </c>
      <c r="CL18" s="114">
        <f t="shared" si="31"/>
        <v>8.6359830674748214E-2</v>
      </c>
      <c r="CM18" s="114">
        <f t="shared" si="32"/>
        <v>-0.61439372640168788</v>
      </c>
      <c r="CN18" s="114">
        <f t="shared" si="33"/>
        <v>7.554696139253074E-2</v>
      </c>
      <c r="CO18" s="114">
        <f t="shared" si="34"/>
        <v>0.45738527634608211</v>
      </c>
      <c r="CP18" s="114">
        <f t="shared" si="35"/>
        <v>0.95137739044554537</v>
      </c>
      <c r="CQ18" s="114">
        <f t="shared" si="42"/>
        <v>-0.24123700214445881</v>
      </c>
      <c r="CR18" s="114">
        <f t="shared" si="43"/>
        <v>2.0710402552104858E-2</v>
      </c>
      <c r="CS18" s="98" t="str">
        <f t="shared" si="44"/>
        <v>---</v>
      </c>
    </row>
    <row r="19" spans="1:97" x14ac:dyDescent="0.25">
      <c r="A19" s="15" t="s">
        <v>2554</v>
      </c>
      <c r="B19" s="1" t="s">
        <v>444</v>
      </c>
      <c r="C19" s="1">
        <v>328</v>
      </c>
      <c r="D19" s="27">
        <v>5.83</v>
      </c>
      <c r="E19" s="16">
        <v>5.7768599667448504</v>
      </c>
      <c r="F19" s="16">
        <v>5.190605283</v>
      </c>
      <c r="G19" s="16">
        <v>4.7833094660000004</v>
      </c>
      <c r="H19" s="16">
        <v>5.0591999999999997</v>
      </c>
      <c r="I19" s="16">
        <v>5.1620999999999997</v>
      </c>
      <c r="J19" s="16">
        <v>5.05</v>
      </c>
      <c r="K19" s="16">
        <v>5.22</v>
      </c>
      <c r="L19" s="16"/>
      <c r="M19" s="39">
        <v>5.7196499999999997</v>
      </c>
      <c r="N19" s="16">
        <f t="shared" si="0"/>
        <v>5.3101916350827612</v>
      </c>
      <c r="O19" s="16">
        <f t="shared" si="36"/>
        <v>5.452724957988309</v>
      </c>
      <c r="P19" s="16">
        <f t="shared" si="1"/>
        <v>5.190605283</v>
      </c>
      <c r="Q19" s="16" t="s">
        <v>2891</v>
      </c>
      <c r="R19" s="36"/>
      <c r="S19" s="18">
        <v>108.3</v>
      </c>
      <c r="T19" s="16">
        <v>128.63</v>
      </c>
      <c r="U19" s="16">
        <v>93.05</v>
      </c>
      <c r="V19" s="16">
        <v>200.52</v>
      </c>
      <c r="W19" s="16">
        <v>176</v>
      </c>
      <c r="X19" s="16">
        <v>38.700000000000003</v>
      </c>
      <c r="Y19" s="16">
        <v>67.7</v>
      </c>
      <c r="Z19" s="85">
        <v>87.1</v>
      </c>
      <c r="AA19" s="39">
        <v>66.744399999999999</v>
      </c>
      <c r="AB19" s="88">
        <f t="shared" si="2"/>
        <v>107.41604444444447</v>
      </c>
      <c r="AC19" s="114">
        <f t="shared" si="3"/>
        <v>96.065083703697567</v>
      </c>
      <c r="AD19" s="88">
        <f t="shared" si="4"/>
        <v>93.05</v>
      </c>
      <c r="AE19" s="88">
        <v>54</v>
      </c>
      <c r="AF19" s="149" t="s">
        <v>2329</v>
      </c>
      <c r="AG19" s="19">
        <f t="shared" si="37"/>
        <v>54</v>
      </c>
      <c r="AH19" s="18">
        <v>1.2999999999999999E-4</v>
      </c>
      <c r="AI19" s="34">
        <v>1.7255174704546199E-5</v>
      </c>
      <c r="AJ19" s="16">
        <v>2.1379620895022286E-5</v>
      </c>
      <c r="AK19" s="16">
        <v>5.7543993733715576E-5</v>
      </c>
      <c r="AL19" s="16">
        <v>1.1481536214968799E-5</v>
      </c>
      <c r="AM19" s="16">
        <v>9.7723722095580961E-7</v>
      </c>
      <c r="AN19" s="94">
        <v>4.5599999999999997E-5</v>
      </c>
      <c r="AO19" s="39">
        <v>1.3625700000000001E-4</v>
      </c>
      <c r="AP19" s="94">
        <f t="shared" si="5"/>
        <v>5.2561820346151076E-5</v>
      </c>
      <c r="AQ19" s="114">
        <f t="shared" si="6"/>
        <v>2.5734948133951055E-5</v>
      </c>
      <c r="AR19" s="94">
        <f t="shared" si="7"/>
        <v>3.3489810447511141E-5</v>
      </c>
      <c r="AS19" s="114">
        <v>4.2943477123533735E-5</v>
      </c>
      <c r="AT19" s="156" t="s">
        <v>2939</v>
      </c>
      <c r="AU19" s="18">
        <v>0.20699999999999999</v>
      </c>
      <c r="AV19" s="16">
        <v>1.2709999999999999</v>
      </c>
      <c r="AW19" s="16">
        <v>0.103009747438845</v>
      </c>
      <c r="AX19" s="16">
        <v>0.21</v>
      </c>
      <c r="AY19" s="16">
        <v>1.29</v>
      </c>
      <c r="AZ19" s="16">
        <v>25.65</v>
      </c>
      <c r="BA19" s="16">
        <v>5.8600000000000004E-4</v>
      </c>
      <c r="BB19" s="68">
        <v>-5.55</v>
      </c>
      <c r="BC19" s="16">
        <f t="shared" si="8"/>
        <v>0.92442960145474062</v>
      </c>
      <c r="BD19" s="67">
        <v>-5.29</v>
      </c>
      <c r="BE19" s="16">
        <f t="shared" si="9"/>
        <v>1.6821853394916753</v>
      </c>
      <c r="BF19" s="16">
        <v>1.22</v>
      </c>
      <c r="BG19" s="16">
        <v>0.255</v>
      </c>
      <c r="BH19" s="16">
        <v>1.0900000000000001</v>
      </c>
      <c r="BI19" s="68">
        <v>1.4100000000000001E-5</v>
      </c>
      <c r="BJ19" s="94">
        <f t="shared" si="10"/>
        <v>4.6248000000000005</v>
      </c>
      <c r="BK19" s="68">
        <v>2.6767900000000002E-5</v>
      </c>
      <c r="BL19" s="39">
        <f t="shared" si="38"/>
        <v>8.7798712000000005</v>
      </c>
      <c r="BM19" s="94">
        <f t="shared" si="39"/>
        <v>3.3791344205989478</v>
      </c>
      <c r="BN19" s="114">
        <f t="shared" si="40"/>
        <v>0.64921541308002095</v>
      </c>
      <c r="BO19" s="94">
        <f t="shared" si="41"/>
        <v>1.155</v>
      </c>
      <c r="BP19" s="114">
        <v>0.12999999999999998</v>
      </c>
      <c r="BQ19" s="156" t="s">
        <v>2752</v>
      </c>
      <c r="BR19" s="18">
        <f t="shared" si="11"/>
        <v>-3.8860566476931631</v>
      </c>
      <c r="BS19" s="114">
        <f t="shared" si="12"/>
        <v>-4.7630806392217391</v>
      </c>
      <c r="BT19" s="114">
        <f t="shared" si="13"/>
        <v>-4.6700000000000008</v>
      </c>
      <c r="BU19" s="114">
        <f t="shared" si="14"/>
        <v>-4.2400000000000011</v>
      </c>
      <c r="BV19" s="114">
        <f t="shared" si="15"/>
        <v>-4.9400000000000013</v>
      </c>
      <c r="BW19" s="114">
        <f t="shared" si="16"/>
        <v>-6.0100000000000007</v>
      </c>
      <c r="BX19" s="114">
        <f t="shared" si="17"/>
        <v>-4.3410351573355648</v>
      </c>
      <c r="BY19" s="114">
        <f t="shared" si="18"/>
        <v>-3.8656411772474102</v>
      </c>
      <c r="BZ19" s="114">
        <f t="shared" si="19"/>
        <v>-4.5894767026872358</v>
      </c>
      <c r="CA19" s="114">
        <f t="shared" si="20"/>
        <v>-4.5055175786677832</v>
      </c>
      <c r="CB19" s="98">
        <f t="shared" si="21"/>
        <v>-4.3671027937510534</v>
      </c>
      <c r="CC19" s="18">
        <f t="shared" si="22"/>
        <v>-0.68402965454308229</v>
      </c>
      <c r="CD19" s="114">
        <f t="shared" si="23"/>
        <v>0.10414555055400815</v>
      </c>
      <c r="CE19" s="114">
        <f t="shared" si="24"/>
        <v>-0.9871216776384415</v>
      </c>
      <c r="CF19" s="114">
        <f t="shared" si="25"/>
        <v>-0.6777807052660807</v>
      </c>
      <c r="CG19" s="114">
        <f t="shared" si="26"/>
        <v>0.11058971029924898</v>
      </c>
      <c r="CH19" s="114">
        <f t="shared" si="27"/>
        <v>1.409087369447835</v>
      </c>
      <c r="CI19" s="114">
        <f t="shared" si="28"/>
        <v>-3.2321023839819092</v>
      </c>
      <c r="CJ19" s="114">
        <f t="shared" si="29"/>
        <v>-3.4126156288321025E-2</v>
      </c>
      <c r="CK19" s="114">
        <f t="shared" si="30"/>
        <v>0.22587384371167871</v>
      </c>
      <c r="CL19" s="114">
        <f t="shared" si="31"/>
        <v>8.6359830674748214E-2</v>
      </c>
      <c r="CM19" s="114">
        <f t="shared" si="32"/>
        <v>-0.59345981956604488</v>
      </c>
      <c r="CN19" s="114">
        <f t="shared" si="33"/>
        <v>3.7426497940623665E-2</v>
      </c>
      <c r="CO19" s="114">
        <f t="shared" si="34"/>
        <v>0.66509295636705901</v>
      </c>
      <c r="CP19" s="114">
        <f t="shared" si="35"/>
        <v>0.94348814488792909</v>
      </c>
      <c r="CQ19" s="114">
        <f t="shared" si="42"/>
        <v>-0.18761117810005343</v>
      </c>
      <c r="CR19" s="114">
        <f t="shared" si="43"/>
        <v>6.189316430768594E-2</v>
      </c>
      <c r="CS19" s="98">
        <f t="shared" si="44"/>
        <v>-0.88605664769316328</v>
      </c>
    </row>
    <row r="20" spans="1:97" x14ac:dyDescent="0.25">
      <c r="A20" s="15" t="s">
        <v>2555</v>
      </c>
      <c r="B20" s="1" t="s">
        <v>446</v>
      </c>
      <c r="C20" s="1">
        <v>406.9</v>
      </c>
      <c r="D20" s="27">
        <v>5.88</v>
      </c>
      <c r="E20" s="16">
        <v>6.4367174215379297</v>
      </c>
      <c r="F20" s="16">
        <v>5.9734259810000001</v>
      </c>
      <c r="G20" s="16">
        <v>5.5149466440000001</v>
      </c>
      <c r="H20" s="16">
        <v>5.8509999999999902</v>
      </c>
      <c r="I20" s="16">
        <v>5.7411000000000003</v>
      </c>
      <c r="J20" s="16">
        <v>5.85</v>
      </c>
      <c r="K20" s="16">
        <v>5.52</v>
      </c>
      <c r="L20" s="16"/>
      <c r="M20" s="39">
        <v>5.7660299999999998</v>
      </c>
      <c r="N20" s="16">
        <f t="shared" si="0"/>
        <v>5.8370244496153241</v>
      </c>
      <c r="O20" s="16">
        <f t="shared" si="36"/>
        <v>5.9290263361808728</v>
      </c>
      <c r="P20" s="16">
        <f t="shared" si="1"/>
        <v>5.85</v>
      </c>
      <c r="Q20" s="16" t="s">
        <v>2891</v>
      </c>
      <c r="R20" s="36"/>
      <c r="S20" s="18">
        <v>139.86000000000001</v>
      </c>
      <c r="T20" s="16">
        <v>138.09</v>
      </c>
      <c r="U20" s="16">
        <v>121.94</v>
      </c>
      <c r="V20" s="16">
        <v>162.33000000000001</v>
      </c>
      <c r="W20" s="16">
        <v>292.67</v>
      </c>
      <c r="X20" s="16">
        <v>56.3</v>
      </c>
      <c r="Y20" s="16">
        <v>95.8</v>
      </c>
      <c r="Z20" s="85"/>
      <c r="AA20" s="39">
        <v>205.05199999999999</v>
      </c>
      <c r="AB20" s="88">
        <f t="shared" si="2"/>
        <v>151.50524999999999</v>
      </c>
      <c r="AC20" s="114">
        <f t="shared" si="3"/>
        <v>136.95081047178022</v>
      </c>
      <c r="AD20" s="88">
        <f t="shared" si="4"/>
        <v>138.97500000000002</v>
      </c>
      <c r="AE20" s="88" t="s">
        <v>2891</v>
      </c>
      <c r="AF20" s="40"/>
      <c r="AG20" s="19">
        <f t="shared" si="37"/>
        <v>56.3</v>
      </c>
      <c r="AH20" s="18">
        <v>1.73E-5</v>
      </c>
      <c r="AI20" s="34">
        <v>4.1640213402032599E-7</v>
      </c>
      <c r="AJ20" s="16">
        <v>2.691534803926908E-7</v>
      </c>
      <c r="AK20" s="16">
        <v>5.8884365535558799E-6</v>
      </c>
      <c r="AL20" s="16">
        <v>1.6595869074375577E-6</v>
      </c>
      <c r="AM20" s="16">
        <v>5.2480746024977185E-8</v>
      </c>
      <c r="AN20" s="94"/>
      <c r="AO20" s="34">
        <v>2.1197300000000002E-6</v>
      </c>
      <c r="AP20" s="94">
        <f t="shared" si="5"/>
        <v>3.9579699744902048E-6</v>
      </c>
      <c r="AQ20" s="114">
        <f t="shared" si="6"/>
        <v>1.1124046597964672E-6</v>
      </c>
      <c r="AR20" s="94">
        <f t="shared" si="7"/>
        <v>1.6595869074375577E-6</v>
      </c>
      <c r="AS20" s="114" t="s">
        <v>2891</v>
      </c>
      <c r="AT20" s="98"/>
      <c r="AU20" s="18">
        <v>0.1237</v>
      </c>
      <c r="AV20" s="16">
        <v>0.26762999999999998</v>
      </c>
      <c r="AW20" s="16">
        <v>1.1435073120987901E-2</v>
      </c>
      <c r="AX20" s="16">
        <v>0.59</v>
      </c>
      <c r="AY20" s="16">
        <v>0.21</v>
      </c>
      <c r="AZ20" s="16">
        <v>0.87</v>
      </c>
      <c r="BA20" s="16">
        <v>7.27E-4</v>
      </c>
      <c r="BB20" s="68">
        <v>-6.55</v>
      </c>
      <c r="BC20" s="16">
        <f t="shared" si="8"/>
        <v>0.11468000147315048</v>
      </c>
      <c r="BD20" s="67">
        <v>-6.3</v>
      </c>
      <c r="BE20" s="16">
        <f t="shared" si="9"/>
        <v>0.20393308536293706</v>
      </c>
      <c r="BF20" s="16">
        <v>0.34599999999999997</v>
      </c>
      <c r="BG20" s="16">
        <v>6.7500000000000004E-2</v>
      </c>
      <c r="BH20" s="16">
        <v>0.112</v>
      </c>
      <c r="BI20" s="68">
        <v>6.3399999999999999E-7</v>
      </c>
      <c r="BJ20" s="94">
        <f t="shared" si="10"/>
        <v>0.2579746</v>
      </c>
      <c r="BK20" s="68">
        <v>1.2625E-6</v>
      </c>
      <c r="BL20" s="39">
        <f t="shared" si="38"/>
        <v>0.51371124999999995</v>
      </c>
      <c r="BM20" s="94">
        <f t="shared" si="39"/>
        <v>0.26352078642550536</v>
      </c>
      <c r="BN20" s="114">
        <f t="shared" si="40"/>
        <v>0.12550259143669537</v>
      </c>
      <c r="BO20" s="94">
        <f t="shared" si="41"/>
        <v>0.20696654268146852</v>
      </c>
      <c r="BP20" s="114" t="s">
        <v>2891</v>
      </c>
      <c r="BQ20" s="98"/>
      <c r="BR20" s="18">
        <f t="shared" si="11"/>
        <v>-4.761953896871205</v>
      </c>
      <c r="BS20" s="114">
        <f t="shared" si="12"/>
        <v>-6.3804870534389346</v>
      </c>
      <c r="BT20" s="114">
        <f t="shared" si="13"/>
        <v>-6.5700000000000012</v>
      </c>
      <c r="BU20" s="114">
        <f t="shared" si="14"/>
        <v>-5.23</v>
      </c>
      <c r="BV20" s="114">
        <f t="shared" si="15"/>
        <v>-5.7800000000000011</v>
      </c>
      <c r="BW20" s="114">
        <f t="shared" si="16"/>
        <v>-7.28</v>
      </c>
      <c r="BX20" s="114" t="str">
        <f t="shared" si="17"/>
        <v>N/A</v>
      </c>
      <c r="BY20" s="114">
        <f t="shared" si="18"/>
        <v>-5.6737194536833924</v>
      </c>
      <c r="BZ20" s="114">
        <f t="shared" si="19"/>
        <v>-5.9537372005705036</v>
      </c>
      <c r="CA20" s="114">
        <f t="shared" si="20"/>
        <v>-5.7800000000000011</v>
      </c>
      <c r="CB20" s="98" t="str">
        <f t="shared" si="21"/>
        <v>---</v>
      </c>
      <c r="CC20" s="18">
        <f t="shared" si="22"/>
        <v>-0.90763030037087933</v>
      </c>
      <c r="CD20" s="114">
        <f t="shared" si="23"/>
        <v>-0.57246520591095651</v>
      </c>
      <c r="CE20" s="114">
        <f t="shared" si="24"/>
        <v>-1.9417610539745895</v>
      </c>
      <c r="CF20" s="114">
        <f t="shared" si="25"/>
        <v>-0.22914798835785583</v>
      </c>
      <c r="CG20" s="114">
        <f t="shared" si="26"/>
        <v>-0.6777807052660807</v>
      </c>
      <c r="CH20" s="114">
        <f t="shared" si="27"/>
        <v>-6.0480747381381476E-2</v>
      </c>
      <c r="CI20" s="114">
        <f t="shared" si="28"/>
        <v>-3.1384655891409623</v>
      </c>
      <c r="CJ20" s="114">
        <f t="shared" si="29"/>
        <v>-0.94051231014671532</v>
      </c>
      <c r="CK20" s="114">
        <f t="shared" si="30"/>
        <v>-0.69051231014671488</v>
      </c>
      <c r="CL20" s="114">
        <f t="shared" si="31"/>
        <v>-0.46092390120722343</v>
      </c>
      <c r="CM20" s="114">
        <f t="shared" si="32"/>
        <v>-1.1706962271689751</v>
      </c>
      <c r="CN20" s="114">
        <f t="shared" si="33"/>
        <v>-0.9507819773298184</v>
      </c>
      <c r="CO20" s="114">
        <f t="shared" si="34"/>
        <v>-0.58842305226498204</v>
      </c>
      <c r="CP20" s="114">
        <f t="shared" si="35"/>
        <v>-0.2892809233560158</v>
      </c>
      <c r="CQ20" s="114">
        <f t="shared" si="42"/>
        <v>-0.90134730657308215</v>
      </c>
      <c r="CR20" s="114">
        <f t="shared" si="43"/>
        <v>-0.68414650770639773</v>
      </c>
      <c r="CS20" s="98" t="str">
        <f t="shared" si="44"/>
        <v>---</v>
      </c>
    </row>
    <row r="21" spans="1:97" x14ac:dyDescent="0.25">
      <c r="A21" s="15" t="s">
        <v>2556</v>
      </c>
      <c r="B21" s="1" t="s">
        <v>447</v>
      </c>
      <c r="C21" s="1">
        <v>406.9</v>
      </c>
      <c r="D21" s="27">
        <v>5.88</v>
      </c>
      <c r="E21" s="16">
        <v>6.3953940540723</v>
      </c>
      <c r="F21" s="16">
        <v>5.9734259810000001</v>
      </c>
      <c r="G21" s="16">
        <v>5.5149466440000001</v>
      </c>
      <c r="H21" s="16">
        <v>5.8509999999999902</v>
      </c>
      <c r="I21" s="16">
        <v>5.7690000000000001</v>
      </c>
      <c r="J21" s="16">
        <v>5.84</v>
      </c>
      <c r="K21" s="16">
        <v>5.59</v>
      </c>
      <c r="L21" s="16"/>
      <c r="M21" s="39">
        <v>5.8030999999999997</v>
      </c>
      <c r="N21" s="16">
        <f t="shared" si="0"/>
        <v>5.8463185198969212</v>
      </c>
      <c r="O21" s="16">
        <f t="shared" si="36"/>
        <v>5.9222831097412767</v>
      </c>
      <c r="P21" s="16">
        <f t="shared" si="1"/>
        <v>5.84</v>
      </c>
      <c r="Q21" s="16">
        <v>5.74</v>
      </c>
      <c r="R21" s="36" t="s">
        <v>2905</v>
      </c>
      <c r="S21" s="18">
        <v>139.86000000000001</v>
      </c>
      <c r="T21" s="16">
        <v>96.03</v>
      </c>
      <c r="U21" s="16">
        <v>121.94</v>
      </c>
      <c r="V21" s="16">
        <v>95.09</v>
      </c>
      <c r="W21" s="16">
        <v>272</v>
      </c>
      <c r="X21" s="16">
        <v>52.8</v>
      </c>
      <c r="Y21" s="16">
        <v>91.7</v>
      </c>
      <c r="Z21" s="85"/>
      <c r="AA21" s="39">
        <v>205.011</v>
      </c>
      <c r="AB21" s="88">
        <f t="shared" si="2"/>
        <v>134.30387500000001</v>
      </c>
      <c r="AC21" s="114">
        <f t="shared" si="3"/>
        <v>119.66478149624824</v>
      </c>
      <c r="AD21" s="88">
        <f t="shared" si="4"/>
        <v>108.985</v>
      </c>
      <c r="AE21" s="88" t="s">
        <v>2891</v>
      </c>
      <c r="AF21" s="40"/>
      <c r="AG21" s="19">
        <f t="shared" si="37"/>
        <v>52.8</v>
      </c>
      <c r="AH21" s="18">
        <v>1.8700000000000001E-5</v>
      </c>
      <c r="AI21" s="34">
        <v>8.7747506637593698E-7</v>
      </c>
      <c r="AJ21" s="16">
        <v>5.2480746024977148E-7</v>
      </c>
      <c r="AK21" s="16">
        <v>5.8884365535558799E-6</v>
      </c>
      <c r="AL21" s="16">
        <v>9.12010839355909E-7</v>
      </c>
      <c r="AM21" s="16">
        <v>1.1220184543019621E-7</v>
      </c>
      <c r="AN21" s="94"/>
      <c r="AO21" s="34">
        <v>1.54088E-6</v>
      </c>
      <c r="AP21" s="94">
        <f t="shared" si="5"/>
        <v>4.0794016807096709E-6</v>
      </c>
      <c r="AQ21" s="114">
        <f t="shared" si="6"/>
        <v>1.3457918287733524E-6</v>
      </c>
      <c r="AR21" s="94">
        <f t="shared" si="7"/>
        <v>9.12010839355909E-7</v>
      </c>
      <c r="AS21" s="114" t="s">
        <v>2891</v>
      </c>
      <c r="AT21" s="98"/>
      <c r="AU21" s="18">
        <v>0.13320000000000001</v>
      </c>
      <c r="AV21" s="16">
        <v>0.26762999999999998</v>
      </c>
      <c r="AW21" s="16">
        <v>1.6897743779999801E-2</v>
      </c>
      <c r="AX21" s="16">
        <v>0.69</v>
      </c>
      <c r="AY21" s="16">
        <v>0.21</v>
      </c>
      <c r="AZ21" s="16">
        <v>19.87</v>
      </c>
      <c r="BA21" s="16">
        <v>7.27E-4</v>
      </c>
      <c r="BB21" s="68">
        <v>-6.55</v>
      </c>
      <c r="BC21" s="16">
        <f t="shared" si="8"/>
        <v>0.11468000147315048</v>
      </c>
      <c r="BD21" s="67">
        <v>-6.6</v>
      </c>
      <c r="BE21" s="16">
        <f t="shared" si="9"/>
        <v>0.10220865889812474</v>
      </c>
      <c r="BF21" s="16">
        <v>0.35399999999999998</v>
      </c>
      <c r="BG21" s="16">
        <v>5.8799999999999998E-2</v>
      </c>
      <c r="BH21" s="16">
        <v>0.126</v>
      </c>
      <c r="BI21" s="68">
        <v>1.2699999999999999E-6</v>
      </c>
      <c r="BJ21" s="94">
        <f t="shared" si="10"/>
        <v>0.51676299999999997</v>
      </c>
      <c r="BK21" s="68">
        <v>1.2623200000000001E-6</v>
      </c>
      <c r="BL21" s="39">
        <f t="shared" si="38"/>
        <v>0.51363800800000003</v>
      </c>
      <c r="BM21" s="94">
        <f t="shared" si="39"/>
        <v>1.6410388865822345</v>
      </c>
      <c r="BN21" s="114">
        <f t="shared" si="40"/>
        <v>0.16412222324598136</v>
      </c>
      <c r="BO21" s="94">
        <f t="shared" si="41"/>
        <v>0.1716</v>
      </c>
      <c r="BP21" s="114" t="s">
        <v>2891</v>
      </c>
      <c r="BQ21" s="98"/>
      <c r="BR21" s="18">
        <f t="shared" si="11"/>
        <v>-4.7281583934635014</v>
      </c>
      <c r="BS21" s="114">
        <f t="shared" si="12"/>
        <v>-6.0567652152486797</v>
      </c>
      <c r="BT21" s="114">
        <f t="shared" si="13"/>
        <v>-6.2800000000000011</v>
      </c>
      <c r="BU21" s="114">
        <f t="shared" si="14"/>
        <v>-5.23</v>
      </c>
      <c r="BV21" s="114">
        <f t="shared" si="15"/>
        <v>-6.04</v>
      </c>
      <c r="BW21" s="114">
        <f t="shared" si="16"/>
        <v>-6.95</v>
      </c>
      <c r="BX21" s="114" t="str">
        <f t="shared" si="17"/>
        <v>N/A</v>
      </c>
      <c r="BY21" s="114">
        <f t="shared" si="18"/>
        <v>-5.8122311817663856</v>
      </c>
      <c r="BZ21" s="114">
        <f t="shared" si="19"/>
        <v>-5.8710221129255098</v>
      </c>
      <c r="CA21" s="114">
        <f t="shared" si="20"/>
        <v>-6.04</v>
      </c>
      <c r="CB21" s="98" t="str">
        <f t="shared" si="21"/>
        <v>---</v>
      </c>
      <c r="CC21" s="18">
        <f t="shared" si="22"/>
        <v>-0.87549577516571775</v>
      </c>
      <c r="CD21" s="114">
        <f t="shared" si="23"/>
        <v>-0.57246520591095651</v>
      </c>
      <c r="CE21" s="114">
        <f t="shared" si="24"/>
        <v>-1.7721712793691555</v>
      </c>
      <c r="CF21" s="114">
        <f t="shared" si="25"/>
        <v>-0.16115090926274472</v>
      </c>
      <c r="CG21" s="114">
        <f t="shared" si="26"/>
        <v>-0.6777807052660807</v>
      </c>
      <c r="CH21" s="114">
        <f t="shared" si="27"/>
        <v>1.2981978671098151</v>
      </c>
      <c r="CI21" s="114">
        <f t="shared" si="28"/>
        <v>-3.1384655891409623</v>
      </c>
      <c r="CJ21" s="114">
        <f t="shared" si="29"/>
        <v>-0.94051231014671532</v>
      </c>
      <c r="CK21" s="114">
        <f t="shared" si="30"/>
        <v>-0.99051231014671504</v>
      </c>
      <c r="CL21" s="114">
        <f t="shared" si="31"/>
        <v>-0.45099673797421219</v>
      </c>
      <c r="CM21" s="114">
        <f t="shared" si="32"/>
        <v>-1.2306226739238615</v>
      </c>
      <c r="CN21" s="114">
        <f t="shared" si="33"/>
        <v>-0.89962945488243706</v>
      </c>
      <c r="CO21" s="114">
        <f t="shared" si="34"/>
        <v>-0.28670858919075792</v>
      </c>
      <c r="CP21" s="114">
        <f t="shared" si="35"/>
        <v>-0.28934284698373969</v>
      </c>
      <c r="CQ21" s="114">
        <f t="shared" si="42"/>
        <v>-0.78483260858958859</v>
      </c>
      <c r="CR21" s="114">
        <f t="shared" si="43"/>
        <v>-0.77663824021589922</v>
      </c>
      <c r="CS21" s="98" t="str">
        <f t="shared" si="44"/>
        <v>---</v>
      </c>
    </row>
    <row r="22" spans="1:97" x14ac:dyDescent="0.25">
      <c r="A22" s="15" t="s">
        <v>2557</v>
      </c>
      <c r="B22" s="1" t="s">
        <v>448</v>
      </c>
      <c r="C22" s="1">
        <v>406.9</v>
      </c>
      <c r="D22" s="27">
        <v>5.88</v>
      </c>
      <c r="E22" s="16">
        <v>6.3839332605471402</v>
      </c>
      <c r="F22" s="16">
        <v>5.9734259810000001</v>
      </c>
      <c r="G22" s="16">
        <v>5.5149466440000001</v>
      </c>
      <c r="H22" s="16">
        <v>5.8509999999999902</v>
      </c>
      <c r="I22" s="16">
        <v>5.7977999999999996</v>
      </c>
      <c r="J22" s="16">
        <v>5.84</v>
      </c>
      <c r="K22" s="16">
        <v>5.59</v>
      </c>
      <c r="L22" s="16"/>
      <c r="M22" s="16">
        <v>5.80063</v>
      </c>
      <c r="N22" s="16">
        <f t="shared" si="0"/>
        <v>5.8479706539496812</v>
      </c>
      <c r="O22" s="16">
        <f t="shared" si="36"/>
        <v>5.920661044738714</v>
      </c>
      <c r="P22" s="16">
        <f t="shared" si="1"/>
        <v>5.84</v>
      </c>
      <c r="Q22" s="16" t="s">
        <v>2891</v>
      </c>
      <c r="R22" s="36"/>
      <c r="S22" s="18">
        <v>139.86000000000001</v>
      </c>
      <c r="T22" s="16">
        <v>101.91</v>
      </c>
      <c r="U22" s="16">
        <v>121.94</v>
      </c>
      <c r="V22" s="16">
        <v>106.83</v>
      </c>
      <c r="W22" s="16">
        <v>292.67</v>
      </c>
      <c r="X22" s="16">
        <v>52.5</v>
      </c>
      <c r="Y22" s="16">
        <v>91.7</v>
      </c>
      <c r="Z22" s="85"/>
      <c r="AA22" s="16">
        <v>205.012</v>
      </c>
      <c r="AB22" s="88">
        <f t="shared" si="2"/>
        <v>139.05275</v>
      </c>
      <c r="AC22" s="114">
        <f t="shared" si="3"/>
        <v>123.36145532240208</v>
      </c>
      <c r="AD22" s="88">
        <f t="shared" si="4"/>
        <v>114.38499999999999</v>
      </c>
      <c r="AE22" s="88" t="s">
        <v>2891</v>
      </c>
      <c r="AF22" s="40"/>
      <c r="AG22" s="19">
        <f t="shared" si="37"/>
        <v>52.5</v>
      </c>
      <c r="AH22" s="18">
        <v>1.88E-5</v>
      </c>
      <c r="AI22" s="34">
        <v>8.1076082067963097E-7</v>
      </c>
      <c r="AJ22" s="16">
        <v>4.7863009232263745E-7</v>
      </c>
      <c r="AK22" s="16">
        <v>5.8884365535558799E-6</v>
      </c>
      <c r="AL22" s="16">
        <v>1.5848931924611111E-6</v>
      </c>
      <c r="AM22" s="16">
        <v>1.1220184543019621E-7</v>
      </c>
      <c r="AN22" s="94"/>
      <c r="AO22" s="16">
        <v>1.5095699999999999E-6</v>
      </c>
      <c r="AP22" s="94">
        <f t="shared" si="5"/>
        <v>4.1692132149213513E-6</v>
      </c>
      <c r="AQ22" s="114">
        <f t="shared" si="6"/>
        <v>1.418079410193275E-6</v>
      </c>
      <c r="AR22" s="94">
        <f t="shared" si="7"/>
        <v>1.5095699999999999E-6</v>
      </c>
      <c r="AS22" s="114" t="s">
        <v>2891</v>
      </c>
      <c r="AT22" s="98"/>
      <c r="AU22" s="18">
        <v>0.1341</v>
      </c>
      <c r="AV22" s="16">
        <v>0.26762999999999998</v>
      </c>
      <c r="AW22" s="16">
        <v>1.7344884139553901E-2</v>
      </c>
      <c r="AX22" s="16">
        <v>0.71</v>
      </c>
      <c r="AY22" s="16">
        <v>0.21</v>
      </c>
      <c r="AZ22" s="16">
        <v>2.52E-2</v>
      </c>
      <c r="BA22" s="16">
        <v>7.27E-4</v>
      </c>
      <c r="BB22" s="68">
        <v>-6.55</v>
      </c>
      <c r="BC22" s="16">
        <f t="shared" si="8"/>
        <v>0.11468000147315048</v>
      </c>
      <c r="BD22" s="67">
        <v>-6.6</v>
      </c>
      <c r="BE22" s="16">
        <f t="shared" si="9"/>
        <v>0.10220865889812474</v>
      </c>
      <c r="BF22" s="16">
        <v>0.35399999999999998</v>
      </c>
      <c r="BG22" s="16">
        <v>5.8799999999999998E-2</v>
      </c>
      <c r="BH22" s="16">
        <v>0.126</v>
      </c>
      <c r="BI22" s="68"/>
      <c r="BJ22" s="94" t="str">
        <f t="shared" si="10"/>
        <v/>
      </c>
      <c r="BK22" s="68">
        <v>1.2625E-6</v>
      </c>
      <c r="BL22" s="39">
        <f t="shared" si="38"/>
        <v>0.51371124999999995</v>
      </c>
      <c r="BM22" s="94">
        <f t="shared" si="39"/>
        <v>0.20264629188544836</v>
      </c>
      <c r="BN22" s="114">
        <f t="shared" si="40"/>
        <v>9.0380844902595223E-2</v>
      </c>
      <c r="BO22" s="94">
        <f t="shared" si="41"/>
        <v>0.126</v>
      </c>
      <c r="BP22" s="114" t="s">
        <v>2891</v>
      </c>
      <c r="BQ22" s="98"/>
      <c r="BR22" s="18">
        <f t="shared" si="11"/>
        <v>-4.7258421507363204</v>
      </c>
      <c r="BS22" s="114">
        <f t="shared" si="12"/>
        <v>-6.0911072463798188</v>
      </c>
      <c r="BT22" s="114">
        <f t="shared" si="13"/>
        <v>-6.3200000000000012</v>
      </c>
      <c r="BU22" s="114">
        <f t="shared" si="14"/>
        <v>-5.23</v>
      </c>
      <c r="BV22" s="114">
        <f t="shared" si="15"/>
        <v>-5.8000000000000007</v>
      </c>
      <c r="BW22" s="114">
        <f t="shared" si="16"/>
        <v>-6.95</v>
      </c>
      <c r="BX22" s="114" t="str">
        <f t="shared" si="17"/>
        <v>N/A</v>
      </c>
      <c r="BY22" s="114">
        <f t="shared" si="18"/>
        <v>-5.8211467435823394</v>
      </c>
      <c r="BZ22" s="114">
        <f t="shared" si="19"/>
        <v>-5.8482994486712121</v>
      </c>
      <c r="CA22" s="114">
        <f t="shared" si="20"/>
        <v>-5.8211467435823394</v>
      </c>
      <c r="CB22" s="98" t="str">
        <f t="shared" si="21"/>
        <v>---</v>
      </c>
      <c r="CC22" s="18">
        <f t="shared" si="22"/>
        <v>-0.8725712221484011</v>
      </c>
      <c r="CD22" s="114">
        <f t="shared" si="23"/>
        <v>-0.57246520591095651</v>
      </c>
      <c r="CE22" s="114">
        <f t="shared" si="24"/>
        <v>-1.7608285968147417</v>
      </c>
      <c r="CF22" s="114">
        <f t="shared" si="25"/>
        <v>-0.14874165128092473</v>
      </c>
      <c r="CG22" s="114">
        <f t="shared" si="26"/>
        <v>-0.6777807052660807</v>
      </c>
      <c r="CH22" s="114">
        <f t="shared" si="27"/>
        <v>-1.5985994592184558</v>
      </c>
      <c r="CI22" s="114">
        <f t="shared" si="28"/>
        <v>-3.1384655891409623</v>
      </c>
      <c r="CJ22" s="114">
        <f t="shared" si="29"/>
        <v>-0.94051231014671532</v>
      </c>
      <c r="CK22" s="114">
        <f t="shared" si="30"/>
        <v>-0.99051231014671504</v>
      </c>
      <c r="CL22" s="114">
        <f t="shared" si="31"/>
        <v>-0.45099673797421219</v>
      </c>
      <c r="CM22" s="114">
        <f t="shared" si="32"/>
        <v>-1.2306226739238615</v>
      </c>
      <c r="CN22" s="114">
        <f t="shared" si="33"/>
        <v>-0.89962945488243706</v>
      </c>
      <c r="CO22" s="114" t="str">
        <f t="shared" si="34"/>
        <v>N/A</v>
      </c>
      <c r="CP22" s="114">
        <f t="shared" si="35"/>
        <v>-0.2892809233560158</v>
      </c>
      <c r="CQ22" s="114">
        <f t="shared" si="42"/>
        <v>-1.0439236030931136</v>
      </c>
      <c r="CR22" s="114">
        <f t="shared" si="43"/>
        <v>-0.89962945488243706</v>
      </c>
      <c r="CS22" s="98" t="str">
        <f t="shared" si="44"/>
        <v>---</v>
      </c>
    </row>
    <row r="23" spans="1:97" x14ac:dyDescent="0.25">
      <c r="A23" s="15" t="s">
        <v>2558</v>
      </c>
      <c r="B23" s="1" t="s">
        <v>449</v>
      </c>
      <c r="C23" s="1">
        <v>406.9</v>
      </c>
      <c r="D23" s="27">
        <v>5.88</v>
      </c>
      <c r="E23" s="16">
        <v>6.39410898466602</v>
      </c>
      <c r="F23" s="16">
        <v>5.9734259810000001</v>
      </c>
      <c r="G23" s="16">
        <v>5.5149466440000001</v>
      </c>
      <c r="H23" s="16">
        <v>5.8509999999999902</v>
      </c>
      <c r="I23" s="16">
        <v>5.6889000000000003</v>
      </c>
      <c r="J23" s="16">
        <v>5.85</v>
      </c>
      <c r="K23" s="16">
        <v>5.53</v>
      </c>
      <c r="L23" s="16"/>
      <c r="M23" s="16">
        <v>5.8409500000000003</v>
      </c>
      <c r="N23" s="16">
        <f t="shared" si="0"/>
        <v>5.8359257344073354</v>
      </c>
      <c r="O23" s="16">
        <f t="shared" si="36"/>
        <v>5.9174950608711443</v>
      </c>
      <c r="P23" s="16">
        <f t="shared" si="1"/>
        <v>5.85</v>
      </c>
      <c r="Q23" s="16" t="s">
        <v>2891</v>
      </c>
      <c r="R23" s="36"/>
      <c r="S23" s="18">
        <v>139.86000000000001</v>
      </c>
      <c r="T23" s="16">
        <v>111.59</v>
      </c>
      <c r="U23" s="16">
        <v>121.94</v>
      </c>
      <c r="V23" s="16">
        <v>102.69</v>
      </c>
      <c r="W23" s="16">
        <v>292.67</v>
      </c>
      <c r="X23" s="16">
        <v>54.8</v>
      </c>
      <c r="Y23" s="16">
        <v>95.8</v>
      </c>
      <c r="Z23" s="85"/>
      <c r="AA23" s="16">
        <v>205.05600000000001</v>
      </c>
      <c r="AB23" s="88">
        <f t="shared" si="2"/>
        <v>140.55074999999999</v>
      </c>
      <c r="AC23" s="114">
        <f t="shared" si="3"/>
        <v>125.50867300084134</v>
      </c>
      <c r="AD23" s="88">
        <f t="shared" si="4"/>
        <v>116.765</v>
      </c>
      <c r="AE23" s="88" t="s">
        <v>2891</v>
      </c>
      <c r="AF23" s="40"/>
      <c r="AG23" s="19">
        <f t="shared" si="37"/>
        <v>54.8</v>
      </c>
      <c r="AH23" s="18">
        <v>1.7900000000000001E-5</v>
      </c>
      <c r="AI23" s="34">
        <v>3.9989340075566198E-7</v>
      </c>
      <c r="AJ23" s="16">
        <v>9.7723722095580961E-7</v>
      </c>
      <c r="AK23" s="16">
        <v>5.8884365535558799E-6</v>
      </c>
      <c r="AL23" s="16">
        <v>4.2657951880159212E-7</v>
      </c>
      <c r="AM23" s="16">
        <v>1.1220184543019621E-7</v>
      </c>
      <c r="AN23" s="94"/>
      <c r="AO23" s="16">
        <v>2.0854200000000001E-6</v>
      </c>
      <c r="AP23" s="94">
        <f t="shared" si="5"/>
        <v>3.9699669342141628E-6</v>
      </c>
      <c r="AQ23" s="114">
        <f t="shared" si="6"/>
        <v>1.2238071093821272E-6</v>
      </c>
      <c r="AR23" s="94">
        <f t="shared" si="7"/>
        <v>9.7723722095580961E-7</v>
      </c>
      <c r="AS23" s="114" t="s">
        <v>2891</v>
      </c>
      <c r="AT23" s="98"/>
      <c r="AU23" s="18">
        <v>0.12770000000000001</v>
      </c>
      <c r="AV23" s="16">
        <v>0.26762999999999998</v>
      </c>
      <c r="AW23" s="16">
        <v>1.25257261131482E-2</v>
      </c>
      <c r="AX23" s="16">
        <v>0.8</v>
      </c>
      <c r="AY23" s="16">
        <v>0.21</v>
      </c>
      <c r="AZ23" s="16">
        <v>0.15</v>
      </c>
      <c r="BA23" s="16">
        <v>7.27E-4</v>
      </c>
      <c r="BB23" s="68">
        <v>-6.55</v>
      </c>
      <c r="BC23" s="16">
        <f t="shared" si="8"/>
        <v>0.11468000147315048</v>
      </c>
      <c r="BD23" s="67">
        <v>-6.24</v>
      </c>
      <c r="BE23" s="16">
        <f t="shared" si="9"/>
        <v>0.23414651050248858</v>
      </c>
      <c r="BF23" s="16">
        <v>0.34599999999999997</v>
      </c>
      <c r="BG23" s="16">
        <v>6.7500000000000004E-2</v>
      </c>
      <c r="BH23" s="16">
        <v>0.112</v>
      </c>
      <c r="BI23" s="68"/>
      <c r="BJ23" s="94" t="str">
        <f t="shared" si="10"/>
        <v/>
      </c>
      <c r="BK23" s="68">
        <v>1.2629100000000001E-6</v>
      </c>
      <c r="BL23" s="39">
        <f t="shared" si="38"/>
        <v>0.51387807900000004</v>
      </c>
      <c r="BM23" s="94">
        <f t="shared" si="39"/>
        <v>0.22744517823759899</v>
      </c>
      <c r="BN23" s="114">
        <f t="shared" si="40"/>
        <v>0.10833313260161309</v>
      </c>
      <c r="BO23" s="94">
        <f t="shared" si="41"/>
        <v>0.15</v>
      </c>
      <c r="BP23" s="114" t="s">
        <v>2891</v>
      </c>
      <c r="BQ23" s="98"/>
      <c r="BR23" s="18">
        <f t="shared" si="11"/>
        <v>-4.7471469690201067</v>
      </c>
      <c r="BS23" s="114">
        <f t="shared" si="12"/>
        <v>-6.3980557627558223</v>
      </c>
      <c r="BT23" s="114">
        <f t="shared" si="13"/>
        <v>-6.0100000000000007</v>
      </c>
      <c r="BU23" s="114">
        <f t="shared" si="14"/>
        <v>-5.23</v>
      </c>
      <c r="BV23" s="114">
        <f t="shared" si="15"/>
        <v>-6.370000000000001</v>
      </c>
      <c r="BW23" s="114">
        <f t="shared" si="16"/>
        <v>-6.95</v>
      </c>
      <c r="BX23" s="114" t="str">
        <f t="shared" si="17"/>
        <v>N/A</v>
      </c>
      <c r="BY23" s="114">
        <f t="shared" si="18"/>
        <v>-5.6808064657198294</v>
      </c>
      <c r="BZ23" s="114">
        <f t="shared" si="19"/>
        <v>-5.9122870282136812</v>
      </c>
      <c r="CA23" s="114">
        <f t="shared" si="20"/>
        <v>-6.0100000000000007</v>
      </c>
      <c r="CB23" s="98" t="str">
        <f t="shared" si="21"/>
        <v>---</v>
      </c>
      <c r="CC23" s="18">
        <f t="shared" si="22"/>
        <v>-0.89380910273658465</v>
      </c>
      <c r="CD23" s="114">
        <f t="shared" si="23"/>
        <v>-0.57246520591095651</v>
      </c>
      <c r="CE23" s="114">
        <f t="shared" si="24"/>
        <v>-1.9021970887906141</v>
      </c>
      <c r="CF23" s="114">
        <f t="shared" si="25"/>
        <v>-9.6910013008056392E-2</v>
      </c>
      <c r="CG23" s="114">
        <f t="shared" si="26"/>
        <v>-0.6777807052660807</v>
      </c>
      <c r="CH23" s="114">
        <f t="shared" si="27"/>
        <v>-0.82390874094431876</v>
      </c>
      <c r="CI23" s="114">
        <f t="shared" si="28"/>
        <v>-3.1384655891409623</v>
      </c>
      <c r="CJ23" s="114">
        <f t="shared" si="29"/>
        <v>-0.94051231014671532</v>
      </c>
      <c r="CK23" s="114">
        <f t="shared" si="30"/>
        <v>-0.63051231014671583</v>
      </c>
      <c r="CL23" s="114">
        <f t="shared" si="31"/>
        <v>-0.46092390120722343</v>
      </c>
      <c r="CM23" s="114">
        <f t="shared" si="32"/>
        <v>-1.1706962271689751</v>
      </c>
      <c r="CN23" s="114">
        <f t="shared" si="33"/>
        <v>-0.9507819773298184</v>
      </c>
      <c r="CO23" s="114" t="str">
        <f t="shared" si="34"/>
        <v>N/A</v>
      </c>
      <c r="CP23" s="114">
        <f t="shared" si="35"/>
        <v>-0.28913990804432793</v>
      </c>
      <c r="CQ23" s="114">
        <f t="shared" si="42"/>
        <v>-0.96523869844933452</v>
      </c>
      <c r="CR23" s="114">
        <f t="shared" si="43"/>
        <v>-0.82390874094431876</v>
      </c>
      <c r="CS23" s="98" t="str">
        <f t="shared" si="44"/>
        <v>---</v>
      </c>
    </row>
    <row r="24" spans="1:97" x14ac:dyDescent="0.25">
      <c r="A24" s="15" t="s">
        <v>2559</v>
      </c>
      <c r="B24" s="1" t="s">
        <v>450</v>
      </c>
      <c r="C24" s="1">
        <v>406.9</v>
      </c>
      <c r="D24" s="27">
        <v>5.88</v>
      </c>
      <c r="E24" s="16">
        <v>6.50345207134629</v>
      </c>
      <c r="F24" s="16">
        <v>5.9734259810000001</v>
      </c>
      <c r="G24" s="16">
        <v>5.5149466440000001</v>
      </c>
      <c r="H24" s="16">
        <v>5.8509999999999902</v>
      </c>
      <c r="I24" s="16">
        <v>5.9006999999999996</v>
      </c>
      <c r="J24" s="16">
        <v>5.85</v>
      </c>
      <c r="K24" s="16">
        <v>5.59</v>
      </c>
      <c r="L24" s="16"/>
      <c r="M24" s="16">
        <v>5.9554200000000002</v>
      </c>
      <c r="N24" s="16">
        <f t="shared" si="0"/>
        <v>5.8909938551495866</v>
      </c>
      <c r="O24" s="16">
        <f t="shared" si="36"/>
        <v>5.9862071857714563</v>
      </c>
      <c r="P24" s="16">
        <f t="shared" si="1"/>
        <v>5.88</v>
      </c>
      <c r="Q24" s="16" t="s">
        <v>2891</v>
      </c>
      <c r="R24" s="36"/>
      <c r="S24" s="18">
        <v>139.86000000000001</v>
      </c>
      <c r="T24" s="16">
        <v>135.87</v>
      </c>
      <c r="U24" s="16">
        <v>121.94</v>
      </c>
      <c r="V24" s="16">
        <v>142.26</v>
      </c>
      <c r="W24" s="16">
        <v>272</v>
      </c>
      <c r="X24" s="16">
        <v>53.8</v>
      </c>
      <c r="Y24" s="16">
        <v>91.7</v>
      </c>
      <c r="Z24" s="85"/>
      <c r="AA24" s="16">
        <v>205.00299999999999</v>
      </c>
      <c r="AB24" s="88">
        <f t="shared" si="2"/>
        <v>145.304125</v>
      </c>
      <c r="AC24" s="114">
        <f t="shared" si="3"/>
        <v>131.73186890409519</v>
      </c>
      <c r="AD24" s="88">
        <f t="shared" si="4"/>
        <v>137.86500000000001</v>
      </c>
      <c r="AE24" s="88" t="s">
        <v>2891</v>
      </c>
      <c r="AF24" s="40"/>
      <c r="AG24" s="19">
        <f t="shared" si="37"/>
        <v>53.8</v>
      </c>
      <c r="AH24" s="18">
        <v>1.8300000000000001E-5</v>
      </c>
      <c r="AI24" s="34">
        <v>4.6056422478069E-7</v>
      </c>
      <c r="AJ24" s="16">
        <v>2.7542287033381632E-7</v>
      </c>
      <c r="AK24" s="16">
        <v>5.8884365535558799E-6</v>
      </c>
      <c r="AL24" s="16">
        <v>2.511886431509578E-7</v>
      </c>
      <c r="AM24" s="16">
        <v>1.1220184543019621E-7</v>
      </c>
      <c r="AN24" s="94"/>
      <c r="AO24" s="16">
        <v>1.7238699999999999E-6</v>
      </c>
      <c r="AP24" s="94">
        <f t="shared" si="5"/>
        <v>3.8588120196073623E-6</v>
      </c>
      <c r="AQ24" s="114">
        <f t="shared" si="6"/>
        <v>9.4320597470529849E-7</v>
      </c>
      <c r="AR24" s="94">
        <f t="shared" si="7"/>
        <v>4.6056422478069E-7</v>
      </c>
      <c r="AS24" s="114" t="s">
        <v>2891</v>
      </c>
      <c r="AT24" s="98"/>
      <c r="AU24" s="18">
        <v>0.13039999999999999</v>
      </c>
      <c r="AV24" s="16">
        <v>0.26762999999999998</v>
      </c>
      <c r="AW24" s="16">
        <v>1.08936521990121E-2</v>
      </c>
      <c r="AX24" s="16">
        <v>0.39</v>
      </c>
      <c r="AY24" s="16">
        <v>0.21</v>
      </c>
      <c r="AZ24" s="16">
        <v>1.4E-2</v>
      </c>
      <c r="BA24" s="16">
        <v>7.27E-4</v>
      </c>
      <c r="BB24" s="68">
        <v>-6.55</v>
      </c>
      <c r="BC24" s="16">
        <f t="shared" si="8"/>
        <v>0.11468000147315048</v>
      </c>
      <c r="BD24" s="67">
        <v>-6.5</v>
      </c>
      <c r="BE24" s="16">
        <f t="shared" si="9"/>
        <v>0.12867307799225111</v>
      </c>
      <c r="BF24" s="16">
        <v>0.35399999999999998</v>
      </c>
      <c r="BG24" s="16">
        <v>5.8799999999999998E-2</v>
      </c>
      <c r="BH24" s="16">
        <v>0.123</v>
      </c>
      <c r="BI24" s="68"/>
      <c r="BJ24" s="94" t="str">
        <f t="shared" si="10"/>
        <v/>
      </c>
      <c r="BK24" s="68">
        <v>1.2575799999999999E-6</v>
      </c>
      <c r="BL24" s="39">
        <f t="shared" si="38"/>
        <v>0.51170930199999998</v>
      </c>
      <c r="BM24" s="94">
        <f t="shared" si="39"/>
        <v>0.17803946412803179</v>
      </c>
      <c r="BN24" s="114">
        <f t="shared" si="40"/>
        <v>8.0669426893423254E-2</v>
      </c>
      <c r="BO24" s="94">
        <f t="shared" si="41"/>
        <v>0.12867307799225111</v>
      </c>
      <c r="BP24" s="114" t="s">
        <v>2891</v>
      </c>
      <c r="BQ24" s="98"/>
      <c r="BR24" s="18">
        <f t="shared" si="11"/>
        <v>-4.7375489102695703</v>
      </c>
      <c r="BS24" s="114">
        <f t="shared" si="12"/>
        <v>-6.3367097997277408</v>
      </c>
      <c r="BT24" s="114">
        <f t="shared" si="13"/>
        <v>-6.5600000000000005</v>
      </c>
      <c r="BU24" s="114">
        <f t="shared" si="14"/>
        <v>-5.23</v>
      </c>
      <c r="BV24" s="114">
        <f t="shared" si="15"/>
        <v>-6.6000000000000005</v>
      </c>
      <c r="BW24" s="114">
        <f t="shared" si="16"/>
        <v>-6.95</v>
      </c>
      <c r="BX24" s="114" t="str">
        <f t="shared" si="17"/>
        <v>N/A</v>
      </c>
      <c r="BY24" s="114">
        <f t="shared" si="18"/>
        <v>-5.7634954881698919</v>
      </c>
      <c r="BZ24" s="114">
        <f t="shared" si="19"/>
        <v>-6.0253934568810292</v>
      </c>
      <c r="CA24" s="114">
        <f t="shared" si="20"/>
        <v>-6.3367097997277408</v>
      </c>
      <c r="CB24" s="98" t="str">
        <f t="shared" si="21"/>
        <v>---</v>
      </c>
      <c r="CC24" s="18">
        <f t="shared" si="22"/>
        <v>-0.88472240860409868</v>
      </c>
      <c r="CD24" s="114">
        <f t="shared" si="23"/>
        <v>-0.57246520591095651</v>
      </c>
      <c r="CE24" s="114">
        <f t="shared" si="24"/>
        <v>-1.9628264945357223</v>
      </c>
      <c r="CF24" s="114">
        <f t="shared" si="25"/>
        <v>-0.40893539297350079</v>
      </c>
      <c r="CG24" s="114">
        <f t="shared" si="26"/>
        <v>-0.6777807052660807</v>
      </c>
      <c r="CH24" s="114">
        <f t="shared" si="27"/>
        <v>-1.853871964321762</v>
      </c>
      <c r="CI24" s="114">
        <f t="shared" si="28"/>
        <v>-3.1384655891409623</v>
      </c>
      <c r="CJ24" s="114">
        <f t="shared" si="29"/>
        <v>-0.94051231014671532</v>
      </c>
      <c r="CK24" s="114">
        <f t="shared" si="30"/>
        <v>-0.89051231014671561</v>
      </c>
      <c r="CL24" s="114">
        <f t="shared" si="31"/>
        <v>-0.45099673797421219</v>
      </c>
      <c r="CM24" s="114">
        <f t="shared" si="32"/>
        <v>-1.2306226739238615</v>
      </c>
      <c r="CN24" s="114">
        <f t="shared" si="33"/>
        <v>-0.91009488856060206</v>
      </c>
      <c r="CO24" s="114" t="str">
        <f t="shared" si="34"/>
        <v>N/A</v>
      </c>
      <c r="CP24" s="114">
        <f t="shared" si="35"/>
        <v>-0.29097668822516232</v>
      </c>
      <c r="CQ24" s="114">
        <f t="shared" si="42"/>
        <v>-1.0932910284407964</v>
      </c>
      <c r="CR24" s="114">
        <f t="shared" si="43"/>
        <v>-0.89051231014671561</v>
      </c>
      <c r="CS24" s="98" t="str">
        <f t="shared" si="44"/>
        <v>---</v>
      </c>
    </row>
    <row r="25" spans="1:97" x14ac:dyDescent="0.25">
      <c r="A25" s="15" t="s">
        <v>2560</v>
      </c>
      <c r="B25" s="1" t="s">
        <v>451</v>
      </c>
      <c r="C25" s="1">
        <v>406.9</v>
      </c>
      <c r="D25" s="27">
        <v>5.88</v>
      </c>
      <c r="E25" s="16">
        <v>6.5309835625328798</v>
      </c>
      <c r="F25" s="16">
        <v>5.9734259810000001</v>
      </c>
      <c r="G25" s="16">
        <v>5.5149466440000001</v>
      </c>
      <c r="H25" s="16">
        <v>5.8509999999999902</v>
      </c>
      <c r="I25" s="16">
        <v>5.9302000000000001</v>
      </c>
      <c r="J25" s="16">
        <v>5.87</v>
      </c>
      <c r="K25" s="16">
        <v>5.53</v>
      </c>
      <c r="L25" s="16"/>
      <c r="M25" s="16">
        <v>5.8429399999999996</v>
      </c>
      <c r="N25" s="16">
        <f t="shared" si="0"/>
        <v>5.8803884652814302</v>
      </c>
      <c r="O25" s="16">
        <f t="shared" si="36"/>
        <v>5.9882834236503006</v>
      </c>
      <c r="P25" s="16">
        <f t="shared" si="1"/>
        <v>5.87</v>
      </c>
      <c r="Q25" s="16" t="s">
        <v>2891</v>
      </c>
      <c r="R25" s="36"/>
      <c r="S25" s="18">
        <v>139.86000000000001</v>
      </c>
      <c r="T25" s="16">
        <v>105.34</v>
      </c>
      <c r="U25" s="16">
        <v>121.94</v>
      </c>
      <c r="V25" s="16">
        <v>108.25</v>
      </c>
      <c r="W25" s="16">
        <v>276.33</v>
      </c>
      <c r="X25" s="16">
        <v>59.3</v>
      </c>
      <c r="Y25" s="16">
        <v>95.8</v>
      </c>
      <c r="Z25" s="85"/>
      <c r="AA25" s="16">
        <v>204.928</v>
      </c>
      <c r="AB25" s="88">
        <f t="shared" si="2"/>
        <v>138.96850000000001</v>
      </c>
      <c r="AC25" s="114">
        <f t="shared" si="3"/>
        <v>125.75892297756386</v>
      </c>
      <c r="AD25" s="88">
        <f t="shared" si="4"/>
        <v>115.095</v>
      </c>
      <c r="AE25" s="88" t="s">
        <v>2891</v>
      </c>
      <c r="AF25" s="40"/>
      <c r="AG25" s="19">
        <f t="shared" si="37"/>
        <v>59.3</v>
      </c>
      <c r="AH25" s="18">
        <v>1.6200000000000001E-5</v>
      </c>
      <c r="AI25" s="34">
        <v>3.8876509553203299E-7</v>
      </c>
      <c r="AJ25" s="16">
        <v>2.511886431509578E-7</v>
      </c>
      <c r="AK25" s="16">
        <v>5.8884365535558799E-6</v>
      </c>
      <c r="AL25" s="16">
        <v>3.8904514499428027E-7</v>
      </c>
      <c r="AM25" s="16">
        <v>6.9183097091893466E-8</v>
      </c>
      <c r="AN25" s="94"/>
      <c r="AO25" s="16">
        <v>3.21751E-6</v>
      </c>
      <c r="AP25" s="94">
        <f t="shared" si="5"/>
        <v>3.7720183620464347E-6</v>
      </c>
      <c r="AQ25" s="114">
        <f t="shared" si="6"/>
        <v>9.6978306957573561E-7</v>
      </c>
      <c r="AR25" s="94">
        <f t="shared" si="7"/>
        <v>3.8904514499428027E-7</v>
      </c>
      <c r="AS25" s="114" t="s">
        <v>2891</v>
      </c>
      <c r="AT25" s="98"/>
      <c r="AU25" s="18">
        <v>0.11609999999999999</v>
      </c>
      <c r="AV25" s="16">
        <v>0.26762999999999998</v>
      </c>
      <c r="AW25" s="16">
        <v>9.0140512549655993E-3</v>
      </c>
      <c r="AX25" s="16">
        <v>0.3</v>
      </c>
      <c r="AY25" s="16">
        <v>0.21</v>
      </c>
      <c r="AZ25" s="16">
        <v>2.63E-2</v>
      </c>
      <c r="BA25" s="16">
        <v>7.27E-4</v>
      </c>
      <c r="BB25" s="68">
        <v>-6.55</v>
      </c>
      <c r="BC25" s="16">
        <f t="shared" si="8"/>
        <v>0.11468000147315048</v>
      </c>
      <c r="BD25" s="67">
        <v>-6.98</v>
      </c>
      <c r="BE25" s="16">
        <f t="shared" si="9"/>
        <v>4.2607660620191064E-2</v>
      </c>
      <c r="BF25" s="16">
        <v>0.34599999999999997</v>
      </c>
      <c r="BG25" s="16">
        <v>6.4500000000000002E-2</v>
      </c>
      <c r="BH25" s="16">
        <v>0.107</v>
      </c>
      <c r="BI25" s="68"/>
      <c r="BJ25" s="94" t="str">
        <f t="shared" si="10"/>
        <v/>
      </c>
      <c r="BK25" s="68">
        <v>1.2414300000000001E-6</v>
      </c>
      <c r="BL25" s="39">
        <f t="shared" si="38"/>
        <v>0.50513786700000007</v>
      </c>
      <c r="BM25" s="94">
        <f t="shared" si="39"/>
        <v>0.16228435233448518</v>
      </c>
      <c r="BN25" s="114">
        <f t="shared" si="40"/>
        <v>7.3980476862882033E-2</v>
      </c>
      <c r="BO25" s="94">
        <f t="shared" si="41"/>
        <v>0.11468000147315048</v>
      </c>
      <c r="BP25" s="114" t="s">
        <v>2891</v>
      </c>
      <c r="BQ25" s="98"/>
      <c r="BR25" s="18">
        <f t="shared" si="11"/>
        <v>-4.7904849854573692</v>
      </c>
      <c r="BS25" s="114">
        <f t="shared" si="12"/>
        <v>-6.4103127342249628</v>
      </c>
      <c r="BT25" s="114">
        <f t="shared" si="13"/>
        <v>-6.6000000000000005</v>
      </c>
      <c r="BU25" s="114">
        <f t="shared" si="14"/>
        <v>-5.23</v>
      </c>
      <c r="BV25" s="114">
        <f t="shared" si="15"/>
        <v>-6.41</v>
      </c>
      <c r="BW25" s="114">
        <f t="shared" si="16"/>
        <v>-7.160000000000001</v>
      </c>
      <c r="BX25" s="114" t="str">
        <f t="shared" si="17"/>
        <v>N/A</v>
      </c>
      <c r="BY25" s="114">
        <f t="shared" si="18"/>
        <v>-5.4924800946370738</v>
      </c>
      <c r="BZ25" s="114">
        <f t="shared" si="19"/>
        <v>-6.0133254020456297</v>
      </c>
      <c r="CA25" s="114">
        <f t="shared" si="20"/>
        <v>-6.41</v>
      </c>
      <c r="CB25" s="98" t="str">
        <f t="shared" si="21"/>
        <v>---</v>
      </c>
      <c r="CC25" s="18">
        <f t="shared" si="22"/>
        <v>-0.93516778026142622</v>
      </c>
      <c r="CD25" s="114">
        <f t="shared" si="23"/>
        <v>-0.57246520591095651</v>
      </c>
      <c r="CE25" s="114">
        <f t="shared" si="24"/>
        <v>-2.0450799768080361</v>
      </c>
      <c r="CF25" s="114">
        <f t="shared" si="25"/>
        <v>-0.52287874528033762</v>
      </c>
      <c r="CG25" s="114">
        <f t="shared" si="26"/>
        <v>-0.6777807052660807</v>
      </c>
      <c r="CH25" s="114">
        <f t="shared" si="27"/>
        <v>-1.5800442515102422</v>
      </c>
      <c r="CI25" s="114">
        <f t="shared" si="28"/>
        <v>-3.1384655891409623</v>
      </c>
      <c r="CJ25" s="114">
        <f t="shared" si="29"/>
        <v>-0.94051231014671532</v>
      </c>
      <c r="CK25" s="114">
        <f t="shared" si="30"/>
        <v>-1.3705123101467152</v>
      </c>
      <c r="CL25" s="114">
        <f t="shared" si="31"/>
        <v>-0.46092390120722343</v>
      </c>
      <c r="CM25" s="114">
        <f t="shared" si="32"/>
        <v>-1.1904402853647322</v>
      </c>
      <c r="CN25" s="114">
        <f t="shared" si="33"/>
        <v>-0.97061622231479039</v>
      </c>
      <c r="CO25" s="114" t="str">
        <f t="shared" si="34"/>
        <v>N/A</v>
      </c>
      <c r="CP25" s="114">
        <f t="shared" si="35"/>
        <v>-0.29659007394909215</v>
      </c>
      <c r="CQ25" s="114">
        <f t="shared" si="42"/>
        <v>-1.1308828736390237</v>
      </c>
      <c r="CR25" s="114">
        <f t="shared" si="43"/>
        <v>-0.94051231014671532</v>
      </c>
      <c r="CS25" s="98" t="str">
        <f t="shared" si="44"/>
        <v>---</v>
      </c>
    </row>
    <row r="26" spans="1:97" x14ac:dyDescent="0.25">
      <c r="A26" s="15" t="s">
        <v>2561</v>
      </c>
      <c r="B26" s="1" t="s">
        <v>452</v>
      </c>
      <c r="C26" s="1">
        <v>406.9</v>
      </c>
      <c r="D26" s="27">
        <v>5.88</v>
      </c>
      <c r="E26" s="16">
        <v>6.4994602987066896</v>
      </c>
      <c r="F26" s="16">
        <v>5.9734259810000001</v>
      </c>
      <c r="G26" s="16">
        <v>5.5149466440000001</v>
      </c>
      <c r="H26" s="16">
        <v>5.8509999999999902</v>
      </c>
      <c r="I26" s="16">
        <v>5.7889999999999997</v>
      </c>
      <c r="J26" s="16">
        <v>5.85</v>
      </c>
      <c r="K26" s="16">
        <v>5.59</v>
      </c>
      <c r="L26" s="16"/>
      <c r="M26" s="16">
        <v>5.98515</v>
      </c>
      <c r="N26" s="16">
        <f t="shared" si="0"/>
        <v>5.8814425470785201</v>
      </c>
      <c r="O26" s="16">
        <f t="shared" si="36"/>
        <v>5.9788905187105543</v>
      </c>
      <c r="P26" s="16">
        <f t="shared" si="1"/>
        <v>5.8509999999999902</v>
      </c>
      <c r="Q26" s="16" t="s">
        <v>2891</v>
      </c>
      <c r="R26" s="36"/>
      <c r="S26" s="18">
        <v>139.86000000000001</v>
      </c>
      <c r="T26" s="16">
        <v>145.13999999999999</v>
      </c>
      <c r="U26" s="16">
        <v>121.94</v>
      </c>
      <c r="V26" s="16">
        <v>96.18</v>
      </c>
      <c r="W26" s="16">
        <v>272</v>
      </c>
      <c r="X26" s="16">
        <v>54</v>
      </c>
      <c r="Y26" s="16">
        <v>91.7</v>
      </c>
      <c r="Z26" s="85"/>
      <c r="AA26" s="16">
        <v>205.00800000000001</v>
      </c>
      <c r="AB26" s="88">
        <f t="shared" si="2"/>
        <v>140.7285</v>
      </c>
      <c r="AC26" s="114">
        <f t="shared" si="3"/>
        <v>126.53970037886212</v>
      </c>
      <c r="AD26" s="88">
        <f t="shared" si="4"/>
        <v>130.9</v>
      </c>
      <c r="AE26" s="88" t="s">
        <v>2891</v>
      </c>
      <c r="AF26" s="40"/>
      <c r="AG26" s="19">
        <f t="shared" si="37"/>
        <v>54</v>
      </c>
      <c r="AH26" s="18">
        <v>1.8199999999999999E-5</v>
      </c>
      <c r="AI26" s="34">
        <v>4.0363418871323803E-7</v>
      </c>
      <c r="AJ26" s="16">
        <v>3.8904514499428027E-7</v>
      </c>
      <c r="AK26" s="16">
        <v>5.8884365535558799E-6</v>
      </c>
      <c r="AL26" s="16">
        <v>1.2022644346174125E-6</v>
      </c>
      <c r="AM26" s="16">
        <v>6.9183097091893466E-8</v>
      </c>
      <c r="AN26" s="94"/>
      <c r="AO26" s="16">
        <v>1.45499E-6</v>
      </c>
      <c r="AP26" s="94">
        <f t="shared" si="5"/>
        <v>3.9439362027103857E-6</v>
      </c>
      <c r="AQ26" s="114">
        <f t="shared" si="6"/>
        <v>1.1069584873449186E-6</v>
      </c>
      <c r="AR26" s="94">
        <f t="shared" si="7"/>
        <v>1.2022644346174125E-6</v>
      </c>
      <c r="AS26" s="114" t="s">
        <v>2891</v>
      </c>
      <c r="AT26" s="98"/>
      <c r="AU26" s="18">
        <v>0.12989999999999999</v>
      </c>
      <c r="AV26" s="16">
        <v>0.26762999999999998</v>
      </c>
      <c r="AW26" s="16">
        <v>1.0729851005639401E-2</v>
      </c>
      <c r="AX26" s="16">
        <v>0.35</v>
      </c>
      <c r="AY26" s="16">
        <v>0.21</v>
      </c>
      <c r="AZ26" s="16">
        <v>0.18</v>
      </c>
      <c r="BA26" s="16">
        <v>7.27E-4</v>
      </c>
      <c r="BB26" s="68">
        <v>-6.55</v>
      </c>
      <c r="BC26" s="16">
        <f t="shared" si="8"/>
        <v>0.11468000147315048</v>
      </c>
      <c r="BD26" s="67">
        <v>-6.7</v>
      </c>
      <c r="BE26" s="16">
        <f t="shared" si="9"/>
        <v>8.118722359608356E-2</v>
      </c>
      <c r="BF26" s="16">
        <v>0.34599999999999997</v>
      </c>
      <c r="BG26" s="16">
        <v>5.8799999999999998E-2</v>
      </c>
      <c r="BH26" s="16">
        <v>0.123</v>
      </c>
      <c r="BI26" s="68"/>
      <c r="BJ26" s="94" t="str">
        <f t="shared" si="10"/>
        <v/>
      </c>
      <c r="BK26" s="68">
        <v>1.25736E-6</v>
      </c>
      <c r="BL26" s="39">
        <f t="shared" si="38"/>
        <v>0.51161978399999997</v>
      </c>
      <c r="BM26" s="94">
        <f t="shared" si="39"/>
        <v>0.18340568154422099</v>
      </c>
      <c r="BN26" s="114">
        <f t="shared" si="40"/>
        <v>9.3675083203244344E-2</v>
      </c>
      <c r="BO26" s="94">
        <f t="shared" si="41"/>
        <v>0.12989999999999999</v>
      </c>
      <c r="BP26" s="114" t="s">
        <v>2891</v>
      </c>
      <c r="BQ26" s="98"/>
      <c r="BR26" s="18">
        <f t="shared" si="11"/>
        <v>-4.7399286120149249</v>
      </c>
      <c r="BS26" s="114">
        <f t="shared" si="12"/>
        <v>-6.394012055168881</v>
      </c>
      <c r="BT26" s="114">
        <f t="shared" si="13"/>
        <v>-6.41</v>
      </c>
      <c r="BU26" s="114">
        <f t="shared" si="14"/>
        <v>-5.23</v>
      </c>
      <c r="BV26" s="114">
        <f t="shared" si="15"/>
        <v>-5.92</v>
      </c>
      <c r="BW26" s="114">
        <f t="shared" si="16"/>
        <v>-7.160000000000001</v>
      </c>
      <c r="BX26" s="114" t="str">
        <f t="shared" si="17"/>
        <v>N/A</v>
      </c>
      <c r="BY26" s="114">
        <f t="shared" si="18"/>
        <v>-5.8371399915301314</v>
      </c>
      <c r="BZ26" s="114">
        <f t="shared" si="19"/>
        <v>-5.9558686655305619</v>
      </c>
      <c r="CA26" s="114">
        <f t="shared" si="20"/>
        <v>-5.92</v>
      </c>
      <c r="CB26" s="98" t="str">
        <f t="shared" si="21"/>
        <v>---</v>
      </c>
      <c r="CC26" s="18">
        <f t="shared" si="22"/>
        <v>-0.88639084892697217</v>
      </c>
      <c r="CD26" s="114">
        <f t="shared" si="23"/>
        <v>-0.57246520591095651</v>
      </c>
      <c r="CE26" s="114">
        <f t="shared" si="24"/>
        <v>-1.9694063085911695</v>
      </c>
      <c r="CF26" s="114">
        <f t="shared" si="25"/>
        <v>-0.45593195564972439</v>
      </c>
      <c r="CG26" s="114">
        <f t="shared" si="26"/>
        <v>-0.6777807052660807</v>
      </c>
      <c r="CH26" s="114">
        <f t="shared" si="27"/>
        <v>-0.74472749489669399</v>
      </c>
      <c r="CI26" s="114">
        <f t="shared" si="28"/>
        <v>-3.1384655891409623</v>
      </c>
      <c r="CJ26" s="114">
        <f t="shared" si="29"/>
        <v>-0.94051231014671532</v>
      </c>
      <c r="CK26" s="114">
        <f t="shared" si="30"/>
        <v>-1.0905123101467156</v>
      </c>
      <c r="CL26" s="114">
        <f t="shared" si="31"/>
        <v>-0.46092390120722343</v>
      </c>
      <c r="CM26" s="114">
        <f t="shared" si="32"/>
        <v>-1.2306226739238615</v>
      </c>
      <c r="CN26" s="114">
        <f t="shared" si="33"/>
        <v>-0.91009488856060206</v>
      </c>
      <c r="CO26" s="114" t="str">
        <f t="shared" si="34"/>
        <v>N/A</v>
      </c>
      <c r="CP26" s="114">
        <f t="shared" si="35"/>
        <v>-0.29105266998716256</v>
      </c>
      <c r="CQ26" s="114">
        <f t="shared" si="42"/>
        <v>-1.0283759124888339</v>
      </c>
      <c r="CR26" s="114">
        <f t="shared" si="43"/>
        <v>-0.88639084892697217</v>
      </c>
      <c r="CS26" s="98" t="str">
        <f t="shared" si="44"/>
        <v>---</v>
      </c>
    </row>
    <row r="27" spans="1:97" x14ac:dyDescent="0.25">
      <c r="A27" s="15" t="s">
        <v>2562</v>
      </c>
      <c r="B27" s="1" t="s">
        <v>453</v>
      </c>
      <c r="C27" s="1">
        <v>406.9</v>
      </c>
      <c r="D27" s="27">
        <v>5.88</v>
      </c>
      <c r="E27" s="16">
        <v>6.5367678985093596</v>
      </c>
      <c r="F27" s="16">
        <v>5.9734259810000001</v>
      </c>
      <c r="G27" s="16">
        <v>5.5149466440000001</v>
      </c>
      <c r="H27" s="16">
        <v>5.8509999999999902</v>
      </c>
      <c r="I27" s="16">
        <v>6.085</v>
      </c>
      <c r="J27" s="16">
        <v>5.86</v>
      </c>
      <c r="K27" s="16">
        <v>5.6</v>
      </c>
      <c r="L27" s="16"/>
      <c r="M27" s="16">
        <v>5.99878</v>
      </c>
      <c r="N27" s="16">
        <f t="shared" si="0"/>
        <v>5.9222133915010398</v>
      </c>
      <c r="O27" s="16">
        <f t="shared" si="36"/>
        <v>6.0241062454944077</v>
      </c>
      <c r="P27" s="16">
        <f t="shared" si="1"/>
        <v>5.88</v>
      </c>
      <c r="Q27" s="16" t="s">
        <v>2891</v>
      </c>
      <c r="R27" s="36"/>
      <c r="S27" s="18">
        <v>139.86000000000001</v>
      </c>
      <c r="T27" s="16">
        <v>139.75</v>
      </c>
      <c r="U27" s="16">
        <v>121.94</v>
      </c>
      <c r="V27" s="16">
        <v>112.14</v>
      </c>
      <c r="W27" s="16">
        <v>276.33</v>
      </c>
      <c r="X27" s="16">
        <v>54.4</v>
      </c>
      <c r="Y27" s="16">
        <v>91.7</v>
      </c>
      <c r="Z27" s="85"/>
      <c r="AA27" s="16">
        <v>204.83500000000001</v>
      </c>
      <c r="AB27" s="88">
        <f t="shared" si="2"/>
        <v>142.61937499999999</v>
      </c>
      <c r="AC27" s="114">
        <f t="shared" si="3"/>
        <v>128.74164830553218</v>
      </c>
      <c r="AD27" s="88">
        <f t="shared" si="4"/>
        <v>130.845</v>
      </c>
      <c r="AE27" s="88" t="s">
        <v>2891</v>
      </c>
      <c r="AF27" s="40"/>
      <c r="AG27" s="19">
        <f t="shared" si="37"/>
        <v>54.4</v>
      </c>
      <c r="AH27" s="18">
        <v>1.8099999999999999E-5</v>
      </c>
      <c r="AI27" s="34">
        <v>4.2754255435378102E-7</v>
      </c>
      <c r="AJ27" s="16">
        <v>2.8840315031266014E-7</v>
      </c>
      <c r="AK27" s="16">
        <v>5.8884365535558799E-6</v>
      </c>
      <c r="AL27" s="16">
        <v>9.12010839355909E-7</v>
      </c>
      <c r="AM27" s="16">
        <v>1.1220184543019621E-7</v>
      </c>
      <c r="AN27" s="94"/>
      <c r="AO27" s="16">
        <v>2.4763299999999999E-6</v>
      </c>
      <c r="AP27" s="94">
        <f t="shared" si="5"/>
        <v>4.0292749918583469E-6</v>
      </c>
      <c r="AQ27" s="114">
        <f t="shared" si="6"/>
        <v>1.1875121535008889E-6</v>
      </c>
      <c r="AR27" s="94">
        <f t="shared" si="7"/>
        <v>9.12010839355909E-7</v>
      </c>
      <c r="AS27" s="114" t="s">
        <v>2891</v>
      </c>
      <c r="AT27" s="98"/>
      <c r="AU27" s="18">
        <v>0.1288</v>
      </c>
      <c r="AV27" s="16">
        <v>0.26762999999999998</v>
      </c>
      <c r="AW27" s="16">
        <v>9.6808138006958602E-3</v>
      </c>
      <c r="AX27" s="16">
        <v>0.37</v>
      </c>
      <c r="AY27" s="16">
        <v>0.21</v>
      </c>
      <c r="AZ27" s="16">
        <v>1.05</v>
      </c>
      <c r="BA27" s="16">
        <v>7.27E-4</v>
      </c>
      <c r="BB27" s="68">
        <v>-6.55</v>
      </c>
      <c r="BC27" s="16">
        <f t="shared" si="8"/>
        <v>0.11468000147315048</v>
      </c>
      <c r="BD27" s="67">
        <v>-7.04</v>
      </c>
      <c r="BE27" s="16">
        <f t="shared" si="9"/>
        <v>3.7109721053391956E-2</v>
      </c>
      <c r="BF27" s="16">
        <v>0.34599999999999997</v>
      </c>
      <c r="BG27" s="16">
        <v>5.7500000000000002E-2</v>
      </c>
      <c r="BH27" s="16">
        <v>0.12</v>
      </c>
      <c r="BI27" s="68"/>
      <c r="BJ27" s="94" t="str">
        <f t="shared" si="10"/>
        <v/>
      </c>
      <c r="BK27" s="68">
        <v>1.2426200000000001E-6</v>
      </c>
      <c r="BL27" s="39">
        <f t="shared" si="38"/>
        <v>0.50562207800000003</v>
      </c>
      <c r="BM27" s="94">
        <f t="shared" si="39"/>
        <v>0.2475192011020953</v>
      </c>
      <c r="BN27" s="114">
        <f t="shared" si="40"/>
        <v>0.10012820948864225</v>
      </c>
      <c r="BO27" s="94">
        <f t="shared" si="41"/>
        <v>0.1288</v>
      </c>
      <c r="BP27" s="114" t="s">
        <v>2891</v>
      </c>
      <c r="BQ27" s="98"/>
      <c r="BR27" s="18">
        <f t="shared" si="11"/>
        <v>-4.7423214251308154</v>
      </c>
      <c r="BS27" s="114">
        <f t="shared" si="12"/>
        <v>-6.3690206523948447</v>
      </c>
      <c r="BT27" s="114">
        <f t="shared" si="13"/>
        <v>-6.5400000000000009</v>
      </c>
      <c r="BU27" s="114">
        <f t="shared" si="14"/>
        <v>-5.23</v>
      </c>
      <c r="BV27" s="114">
        <f t="shared" si="15"/>
        <v>-6.04</v>
      </c>
      <c r="BW27" s="114">
        <f t="shared" si="16"/>
        <v>-6.95</v>
      </c>
      <c r="BX27" s="114" t="str">
        <f t="shared" si="17"/>
        <v>N/A</v>
      </c>
      <c r="BY27" s="114">
        <f t="shared" si="18"/>
        <v>-5.6061914809648208</v>
      </c>
      <c r="BZ27" s="114">
        <f t="shared" si="19"/>
        <v>-5.925361936927211</v>
      </c>
      <c r="CA27" s="114">
        <f t="shared" si="20"/>
        <v>-6.04</v>
      </c>
      <c r="CB27" s="98" t="str">
        <f t="shared" si="21"/>
        <v>---</v>
      </c>
      <c r="CC27" s="18">
        <f t="shared" si="22"/>
        <v>-0.8900841369762067</v>
      </c>
      <c r="CD27" s="114">
        <f t="shared" si="23"/>
        <v>-0.57246520591095651</v>
      </c>
      <c r="CE27" s="114">
        <f t="shared" si="24"/>
        <v>-2.0140881329502878</v>
      </c>
      <c r="CF27" s="114">
        <f t="shared" si="25"/>
        <v>-0.43179827593300502</v>
      </c>
      <c r="CG27" s="114">
        <f t="shared" si="26"/>
        <v>-0.6777807052660807</v>
      </c>
      <c r="CH27" s="114">
        <f t="shared" si="27"/>
        <v>2.1189299069938092E-2</v>
      </c>
      <c r="CI27" s="114">
        <f t="shared" si="28"/>
        <v>-3.1384655891409623</v>
      </c>
      <c r="CJ27" s="114">
        <f t="shared" si="29"/>
        <v>-0.94051231014671532</v>
      </c>
      <c r="CK27" s="114">
        <f t="shared" si="30"/>
        <v>-1.430512310146715</v>
      </c>
      <c r="CL27" s="114">
        <f t="shared" si="31"/>
        <v>-0.46092390120722343</v>
      </c>
      <c r="CM27" s="114">
        <f t="shared" si="32"/>
        <v>-1.2403321553103694</v>
      </c>
      <c r="CN27" s="114">
        <f t="shared" si="33"/>
        <v>-0.92081875395237522</v>
      </c>
      <c r="CO27" s="114" t="str">
        <f t="shared" si="34"/>
        <v>N/A</v>
      </c>
      <c r="CP27" s="114">
        <f t="shared" si="35"/>
        <v>-0.29617397083281027</v>
      </c>
      <c r="CQ27" s="114">
        <f t="shared" si="42"/>
        <v>-0.99944354990029005</v>
      </c>
      <c r="CR27" s="114">
        <f t="shared" si="43"/>
        <v>-0.8900841369762067</v>
      </c>
      <c r="CS27" s="98" t="str">
        <f t="shared" si="44"/>
        <v>---</v>
      </c>
    </row>
    <row r="28" spans="1:97" x14ac:dyDescent="0.25">
      <c r="A28" s="15" t="s">
        <v>2563</v>
      </c>
      <c r="B28" s="1" t="s">
        <v>454</v>
      </c>
      <c r="C28" s="1">
        <v>406.9</v>
      </c>
      <c r="D28" s="27">
        <v>5.88</v>
      </c>
      <c r="E28" s="16">
        <v>6.50223004438209</v>
      </c>
      <c r="F28" s="16">
        <v>5.9734259810000001</v>
      </c>
      <c r="G28" s="16">
        <v>5.5149466440000001</v>
      </c>
      <c r="H28" s="16">
        <v>5.8509999999999902</v>
      </c>
      <c r="I28" s="16">
        <v>5.9348999999999998</v>
      </c>
      <c r="J28" s="16">
        <v>5.86</v>
      </c>
      <c r="K28" s="16">
        <v>5.53</v>
      </c>
      <c r="L28" s="16"/>
      <c r="M28" s="16">
        <v>5.82653</v>
      </c>
      <c r="N28" s="16">
        <f t="shared" si="0"/>
        <v>5.8747814077091194</v>
      </c>
      <c r="O28" s="16">
        <f t="shared" si="36"/>
        <v>5.97565831143124</v>
      </c>
      <c r="P28" s="16">
        <f t="shared" si="1"/>
        <v>5.86</v>
      </c>
      <c r="Q28" s="16" t="s">
        <v>2891</v>
      </c>
      <c r="R28" s="36"/>
      <c r="S28" s="18">
        <v>139.86000000000001</v>
      </c>
      <c r="T28" s="16">
        <v>142.88999999999999</v>
      </c>
      <c r="U28" s="16">
        <v>121.94</v>
      </c>
      <c r="V28" s="16">
        <v>114.1</v>
      </c>
      <c r="W28" s="16">
        <v>348.67</v>
      </c>
      <c r="X28" s="16">
        <v>57.2</v>
      </c>
      <c r="Y28" s="16">
        <v>95.8</v>
      </c>
      <c r="Z28" s="85"/>
      <c r="AA28" s="16">
        <v>204.93100000000001</v>
      </c>
      <c r="AB28" s="88">
        <f t="shared" si="2"/>
        <v>153.17387500000001</v>
      </c>
      <c r="AC28" s="114">
        <f t="shared" si="3"/>
        <v>134.77640619949059</v>
      </c>
      <c r="AD28" s="88">
        <f t="shared" si="4"/>
        <v>130.9</v>
      </c>
      <c r="AE28" s="88" t="s">
        <v>2891</v>
      </c>
      <c r="AF28" s="40"/>
      <c r="AG28" s="19">
        <f t="shared" si="37"/>
        <v>57.2</v>
      </c>
      <c r="AH28" s="18">
        <v>1.7E-5</v>
      </c>
      <c r="AI28" s="34">
        <v>3.04986427926793E-7</v>
      </c>
      <c r="AJ28" s="16">
        <v>2.8840315031266014E-7</v>
      </c>
      <c r="AK28" s="16">
        <v>5.8884365535558799E-6</v>
      </c>
      <c r="AL28" s="16">
        <v>3.3113112148259022E-6</v>
      </c>
      <c r="AM28" s="16">
        <v>1.1220184543019621E-7</v>
      </c>
      <c r="AN28" s="94"/>
      <c r="AO28" s="16">
        <v>2.6872100000000001E-6</v>
      </c>
      <c r="AP28" s="94">
        <f t="shared" si="5"/>
        <v>4.2275070274359195E-6</v>
      </c>
      <c r="AQ28" s="114">
        <f t="shared" si="6"/>
        <v>1.3641482725585746E-6</v>
      </c>
      <c r="AR28" s="94">
        <f t="shared" si="7"/>
        <v>2.6872100000000001E-6</v>
      </c>
      <c r="AS28" s="114" t="s">
        <v>2891</v>
      </c>
      <c r="AT28" s="98"/>
      <c r="AU28" s="18">
        <v>0.12139999999999999</v>
      </c>
      <c r="AV28" s="16">
        <v>0.26762999999999998</v>
      </c>
      <c r="AW28" s="16">
        <v>9.0443404720095908E-3</v>
      </c>
      <c r="AX28" s="16">
        <v>0.56999999999999995</v>
      </c>
      <c r="AY28" s="16">
        <v>0.21</v>
      </c>
      <c r="AZ28" s="16">
        <v>9.4199999999999996E-3</v>
      </c>
      <c r="BA28" s="16">
        <v>7.27E-4</v>
      </c>
      <c r="BB28" s="68">
        <v>-6.55</v>
      </c>
      <c r="BC28" s="16">
        <f t="shared" si="8"/>
        <v>0.11468000147315048</v>
      </c>
      <c r="BD28" s="67">
        <v>-6.98</v>
      </c>
      <c r="BE28" s="16">
        <f t="shared" si="9"/>
        <v>4.2607660620191064E-2</v>
      </c>
      <c r="BF28" s="16">
        <v>0.34599999999999997</v>
      </c>
      <c r="BG28" s="16">
        <v>6.4500000000000002E-2</v>
      </c>
      <c r="BH28" s="16">
        <v>0.11</v>
      </c>
      <c r="BI28" s="68"/>
      <c r="BJ28" s="94" t="str">
        <f t="shared" si="10"/>
        <v/>
      </c>
      <c r="BK28" s="68">
        <v>1.2457500000000001E-6</v>
      </c>
      <c r="BL28" s="39">
        <f t="shared" si="38"/>
        <v>0.50689567499999999</v>
      </c>
      <c r="BM28" s="94">
        <f t="shared" si="39"/>
        <v>0.18253112904348853</v>
      </c>
      <c r="BN28" s="114">
        <f t="shared" si="40"/>
        <v>7.2260753442312739E-2</v>
      </c>
      <c r="BO28" s="94">
        <f t="shared" si="41"/>
        <v>0.11468000147315048</v>
      </c>
      <c r="BP28" s="114" t="s">
        <v>2891</v>
      </c>
      <c r="BQ28" s="98"/>
      <c r="BR28" s="18">
        <f t="shared" si="11"/>
        <v>-4.7695510786217259</v>
      </c>
      <c r="BS28" s="114">
        <f t="shared" si="12"/>
        <v>-6.5157194865799326</v>
      </c>
      <c r="BT28" s="114">
        <f t="shared" si="13"/>
        <v>-6.5400000000000009</v>
      </c>
      <c r="BU28" s="114">
        <f t="shared" si="14"/>
        <v>-5.23</v>
      </c>
      <c r="BV28" s="114">
        <f t="shared" si="15"/>
        <v>-5.4800000000000013</v>
      </c>
      <c r="BW28" s="114">
        <f t="shared" si="16"/>
        <v>-6.95</v>
      </c>
      <c r="BX28" s="114" t="str">
        <f t="shared" si="17"/>
        <v>N/A</v>
      </c>
      <c r="BY28" s="114">
        <f t="shared" si="18"/>
        <v>-5.5706983930095229</v>
      </c>
      <c r="BZ28" s="114">
        <f t="shared" si="19"/>
        <v>-5.8651384226015972</v>
      </c>
      <c r="CA28" s="114">
        <f t="shared" si="20"/>
        <v>-5.5706983930095229</v>
      </c>
      <c r="CB28" s="98" t="str">
        <f t="shared" si="21"/>
        <v>---</v>
      </c>
      <c r="CC28" s="18">
        <f t="shared" si="22"/>
        <v>-0.91578131326076129</v>
      </c>
      <c r="CD28" s="114">
        <f t="shared" si="23"/>
        <v>-0.57246520591095651</v>
      </c>
      <c r="CE28" s="114">
        <f t="shared" si="24"/>
        <v>-2.0436230971082128</v>
      </c>
      <c r="CF28" s="114">
        <f t="shared" si="25"/>
        <v>-0.24412514432750865</v>
      </c>
      <c r="CG28" s="114">
        <f t="shared" si="26"/>
        <v>-0.6777807052660807</v>
      </c>
      <c r="CH28" s="114">
        <f t="shared" si="27"/>
        <v>-2.0259490972071226</v>
      </c>
      <c r="CI28" s="114">
        <f t="shared" si="28"/>
        <v>-3.1384655891409623</v>
      </c>
      <c r="CJ28" s="114">
        <f t="shared" si="29"/>
        <v>-0.94051231014671532</v>
      </c>
      <c r="CK28" s="114">
        <f t="shared" si="30"/>
        <v>-1.3705123101467152</v>
      </c>
      <c r="CL28" s="114">
        <f t="shared" si="31"/>
        <v>-0.46092390120722343</v>
      </c>
      <c r="CM28" s="114">
        <f t="shared" si="32"/>
        <v>-1.1904402853647322</v>
      </c>
      <c r="CN28" s="114">
        <f t="shared" si="33"/>
        <v>-0.95860731484177497</v>
      </c>
      <c r="CO28" s="114" t="str">
        <f t="shared" si="34"/>
        <v>N/A</v>
      </c>
      <c r="CP28" s="114">
        <f t="shared" si="35"/>
        <v>-0.29508141430362023</v>
      </c>
      <c r="CQ28" s="114">
        <f t="shared" si="42"/>
        <v>-1.1410975144794142</v>
      </c>
      <c r="CR28" s="114">
        <f t="shared" si="43"/>
        <v>-0.94051231014671532</v>
      </c>
      <c r="CS28" s="98" t="str">
        <f t="shared" si="44"/>
        <v>---</v>
      </c>
    </row>
    <row r="29" spans="1:97" x14ac:dyDescent="0.25">
      <c r="A29" s="15" t="s">
        <v>2564</v>
      </c>
      <c r="B29" s="1" t="s">
        <v>455</v>
      </c>
      <c r="C29" s="1">
        <v>406.9</v>
      </c>
      <c r="D29" s="27">
        <v>5.88</v>
      </c>
      <c r="E29" s="16">
        <v>6.4691085354208102</v>
      </c>
      <c r="F29" s="16">
        <v>5.9734259810000001</v>
      </c>
      <c r="G29" s="16">
        <v>5.5149466440000001</v>
      </c>
      <c r="H29" s="16">
        <v>5.8509999999999902</v>
      </c>
      <c r="I29" s="16">
        <v>5.9287000000000001</v>
      </c>
      <c r="J29" s="16">
        <v>5.85</v>
      </c>
      <c r="K29" s="16">
        <v>5.66</v>
      </c>
      <c r="L29" s="16"/>
      <c r="M29" s="16">
        <v>5.9445199999999998</v>
      </c>
      <c r="N29" s="16">
        <f t="shared" si="0"/>
        <v>5.8968556844912001</v>
      </c>
      <c r="O29" s="16">
        <f t="shared" si="36"/>
        <v>5.9789897246920534</v>
      </c>
      <c r="P29" s="16">
        <f t="shared" si="1"/>
        <v>5.88</v>
      </c>
      <c r="Q29" s="16" t="s">
        <v>2891</v>
      </c>
      <c r="R29" s="36"/>
      <c r="S29" s="18">
        <v>139.86000000000001</v>
      </c>
      <c r="T29" s="16">
        <v>108.42</v>
      </c>
      <c r="U29" s="16">
        <v>121.94</v>
      </c>
      <c r="V29" s="16">
        <v>113.33</v>
      </c>
      <c r="W29" s="16">
        <v>288</v>
      </c>
      <c r="X29" s="16">
        <v>53.7</v>
      </c>
      <c r="Y29" s="16">
        <v>90.2</v>
      </c>
      <c r="Z29" s="85"/>
      <c r="AA29" s="16">
        <v>199.73400000000001</v>
      </c>
      <c r="AB29" s="88">
        <f t="shared" si="2"/>
        <v>139.398</v>
      </c>
      <c r="AC29" s="114">
        <f t="shared" si="3"/>
        <v>124.67802514945681</v>
      </c>
      <c r="AD29" s="88">
        <f t="shared" si="4"/>
        <v>117.63499999999999</v>
      </c>
      <c r="AE29" s="88" t="s">
        <v>2891</v>
      </c>
      <c r="AF29" s="40"/>
      <c r="AG29" s="19">
        <f t="shared" si="37"/>
        <v>53.7</v>
      </c>
      <c r="AH29" s="18">
        <v>1.84E-5</v>
      </c>
      <c r="AI29" s="34">
        <v>8.7603903356587295E-7</v>
      </c>
      <c r="AJ29" s="16">
        <v>4.0738027780411229E-7</v>
      </c>
      <c r="AK29" s="16">
        <v>5.8884365535558799E-6</v>
      </c>
      <c r="AL29" s="16">
        <v>1.3182567385564063E-6</v>
      </c>
      <c r="AM29" s="16">
        <v>1.1220184543019621E-7</v>
      </c>
      <c r="AN29" s="94"/>
      <c r="AO29" s="16">
        <v>1.2305300000000001E-6</v>
      </c>
      <c r="AP29" s="94">
        <f t="shared" si="5"/>
        <v>4.0332634927017813E-6</v>
      </c>
      <c r="AQ29" s="114">
        <f t="shared" si="6"/>
        <v>1.3214840529976377E-6</v>
      </c>
      <c r="AR29" s="94">
        <f t="shared" si="7"/>
        <v>1.2305300000000001E-6</v>
      </c>
      <c r="AS29" s="114" t="s">
        <v>2891</v>
      </c>
      <c r="AT29" s="98"/>
      <c r="AU29" s="18">
        <v>0.13070000000000001</v>
      </c>
      <c r="AV29" s="16">
        <v>0.26762999999999998</v>
      </c>
      <c r="AW29" s="16">
        <v>1.46077113438337E-2</v>
      </c>
      <c r="AX29" s="16">
        <v>0.49</v>
      </c>
      <c r="AY29" s="16">
        <v>0.21</v>
      </c>
      <c r="AZ29" s="16">
        <v>84.59</v>
      </c>
      <c r="BA29" s="16">
        <v>7.27E-4</v>
      </c>
      <c r="BB29" s="68">
        <v>-6.55</v>
      </c>
      <c r="BC29" s="16">
        <f t="shared" si="8"/>
        <v>0.11468000147315048</v>
      </c>
      <c r="BD29" s="67">
        <v>-6.83</v>
      </c>
      <c r="BE29" s="16">
        <f t="shared" si="9"/>
        <v>6.0184920314564218E-2</v>
      </c>
      <c r="BF29" s="16">
        <v>0.35399999999999998</v>
      </c>
      <c r="BG29" s="16">
        <v>4.7800000000000002E-2</v>
      </c>
      <c r="BH29" s="16">
        <v>0.129</v>
      </c>
      <c r="BI29" s="68"/>
      <c r="BJ29" s="94" t="str">
        <f t="shared" si="10"/>
        <v/>
      </c>
      <c r="BK29" s="68">
        <v>1.25951E-6</v>
      </c>
      <c r="BL29" s="39">
        <f t="shared" si="38"/>
        <v>0.51249461900000004</v>
      </c>
      <c r="BM29" s="94">
        <f t="shared" si="39"/>
        <v>6.6862941732408876</v>
      </c>
      <c r="BN29" s="114">
        <f t="shared" si="40"/>
        <v>0.15290134377786405</v>
      </c>
      <c r="BO29" s="94">
        <f t="shared" si="41"/>
        <v>0.13070000000000001</v>
      </c>
      <c r="BP29" s="114" t="s">
        <v>2891</v>
      </c>
      <c r="BQ29" s="98"/>
      <c r="BR29" s="18">
        <f t="shared" si="11"/>
        <v>-4.7351821769904632</v>
      </c>
      <c r="BS29" s="114">
        <f t="shared" si="12"/>
        <v>-6.0574765425937951</v>
      </c>
      <c r="BT29" s="114">
        <f t="shared" si="13"/>
        <v>-6.3900000000000006</v>
      </c>
      <c r="BU29" s="114">
        <f t="shared" si="14"/>
        <v>-5.23</v>
      </c>
      <c r="BV29" s="114">
        <f t="shared" si="15"/>
        <v>-5.88</v>
      </c>
      <c r="BW29" s="114">
        <f t="shared" si="16"/>
        <v>-6.95</v>
      </c>
      <c r="BX29" s="114" t="str">
        <f t="shared" si="17"/>
        <v>N/A</v>
      </c>
      <c r="BY29" s="114">
        <f t="shared" si="18"/>
        <v>-5.9099077938460738</v>
      </c>
      <c r="BZ29" s="114">
        <f t="shared" si="19"/>
        <v>-5.8789380733471912</v>
      </c>
      <c r="CA29" s="114">
        <f t="shared" si="20"/>
        <v>-5.9099077938460738</v>
      </c>
      <c r="CB29" s="98" t="str">
        <f t="shared" si="21"/>
        <v>---</v>
      </c>
      <c r="CC29" s="18">
        <f t="shared" si="22"/>
        <v>-0.88372441241945565</v>
      </c>
      <c r="CD29" s="114">
        <f t="shared" si="23"/>
        <v>-0.57246520591095651</v>
      </c>
      <c r="CE29" s="114">
        <f t="shared" si="24"/>
        <v>-1.8354178216155532</v>
      </c>
      <c r="CF29" s="114">
        <f t="shared" si="25"/>
        <v>-0.30980391997148632</v>
      </c>
      <c r="CG29" s="114">
        <f t="shared" si="26"/>
        <v>-0.6777807052660807</v>
      </c>
      <c r="CH29" s="114">
        <f t="shared" si="27"/>
        <v>1.9273190249596561</v>
      </c>
      <c r="CI29" s="114">
        <f t="shared" si="28"/>
        <v>-3.1384655891409623</v>
      </c>
      <c r="CJ29" s="114">
        <f t="shared" si="29"/>
        <v>-0.94051231014671532</v>
      </c>
      <c r="CK29" s="114">
        <f t="shared" si="30"/>
        <v>-1.2205123101467157</v>
      </c>
      <c r="CL29" s="114">
        <f t="shared" si="31"/>
        <v>-0.45099673797421219</v>
      </c>
      <c r="CM29" s="114">
        <f t="shared" si="32"/>
        <v>-1.320572103387881</v>
      </c>
      <c r="CN29" s="114">
        <f t="shared" si="33"/>
        <v>-0.88941028970075098</v>
      </c>
      <c r="CO29" s="114" t="str">
        <f t="shared" si="34"/>
        <v>N/A</v>
      </c>
      <c r="CP29" s="114">
        <f t="shared" si="35"/>
        <v>-0.29031069017635552</v>
      </c>
      <c r="CQ29" s="114">
        <f t="shared" si="42"/>
        <v>-0.81558869776134379</v>
      </c>
      <c r="CR29" s="114">
        <f t="shared" si="43"/>
        <v>-0.88372441241945565</v>
      </c>
      <c r="CS29" s="98" t="str">
        <f t="shared" si="44"/>
        <v>---</v>
      </c>
    </row>
    <row r="30" spans="1:97" x14ac:dyDescent="0.25">
      <c r="A30" s="15" t="s">
        <v>2565</v>
      </c>
      <c r="B30" s="1" t="s">
        <v>456</v>
      </c>
      <c r="C30" s="1">
        <v>406.9</v>
      </c>
      <c r="D30" s="27">
        <v>5.88</v>
      </c>
      <c r="E30" s="16">
        <v>6.4456247673123102</v>
      </c>
      <c r="F30" s="16">
        <v>5.9734259810000001</v>
      </c>
      <c r="G30" s="16">
        <v>5.5149466440000001</v>
      </c>
      <c r="H30" s="16">
        <v>5.8509999999999902</v>
      </c>
      <c r="I30" s="16">
        <v>5.8821000000000003</v>
      </c>
      <c r="J30" s="16">
        <v>5.84</v>
      </c>
      <c r="K30" s="16">
        <v>5.66</v>
      </c>
      <c r="L30" s="16"/>
      <c r="M30" s="39">
        <v>5.9526500000000002</v>
      </c>
      <c r="N30" s="16">
        <f t="shared" si="0"/>
        <v>5.8888608213680325</v>
      </c>
      <c r="O30" s="16">
        <f t="shared" si="36"/>
        <v>5.9666168721956074</v>
      </c>
      <c r="P30" s="16">
        <f t="shared" si="1"/>
        <v>5.88</v>
      </c>
      <c r="Q30" s="16" t="s">
        <v>2891</v>
      </c>
      <c r="R30" s="36"/>
      <c r="S30" s="18">
        <v>139.86000000000001</v>
      </c>
      <c r="T30" s="16">
        <v>97.25</v>
      </c>
      <c r="U30" s="16">
        <v>121.94</v>
      </c>
      <c r="V30" s="16">
        <v>106.19</v>
      </c>
      <c r="W30" s="16">
        <v>272</v>
      </c>
      <c r="X30" s="16">
        <v>53.7</v>
      </c>
      <c r="Y30" s="16">
        <v>90.2</v>
      </c>
      <c r="Z30" s="85"/>
      <c r="AA30" s="39">
        <v>199.73400000000001</v>
      </c>
      <c r="AB30" s="88">
        <f t="shared" si="2"/>
        <v>135.10925</v>
      </c>
      <c r="AC30" s="114">
        <f t="shared" si="3"/>
        <v>121.1300325784092</v>
      </c>
      <c r="AD30" s="88">
        <f t="shared" si="4"/>
        <v>114.065</v>
      </c>
      <c r="AE30" s="88" t="s">
        <v>2891</v>
      </c>
      <c r="AF30" s="40"/>
      <c r="AG30" s="19">
        <f t="shared" si="37"/>
        <v>53.7</v>
      </c>
      <c r="AH30" s="18">
        <v>1.84E-5</v>
      </c>
      <c r="AI30" s="34">
        <v>8.0714589344194103E-7</v>
      </c>
      <c r="AJ30" s="16">
        <v>3.8018939632056089E-7</v>
      </c>
      <c r="AK30" s="16">
        <v>5.8884365535558799E-6</v>
      </c>
      <c r="AL30" s="16">
        <v>2.5118864315095791E-5</v>
      </c>
      <c r="AM30" s="16">
        <v>1.1220184543019621E-7</v>
      </c>
      <c r="AN30" s="94"/>
      <c r="AO30" s="34">
        <v>1.2028500000000001E-6</v>
      </c>
      <c r="AP30" s="94">
        <f t="shared" si="5"/>
        <v>7.4156697148349094E-6</v>
      </c>
      <c r="AQ30" s="114">
        <f t="shared" si="6"/>
        <v>1.9639941552304677E-6</v>
      </c>
      <c r="AR30" s="94">
        <f t="shared" si="7"/>
        <v>1.2028500000000001E-6</v>
      </c>
      <c r="AS30" s="114" t="s">
        <v>2891</v>
      </c>
      <c r="AT30" s="98"/>
      <c r="AU30" s="18">
        <v>0.13070000000000001</v>
      </c>
      <c r="AV30" s="16">
        <v>0.26762999999999998</v>
      </c>
      <c r="AW30" s="16">
        <v>1.5368684924495E-2</v>
      </c>
      <c r="AX30" s="16">
        <v>0.47</v>
      </c>
      <c r="AY30" s="16">
        <v>0.21</v>
      </c>
      <c r="AZ30" s="16">
        <v>0.12</v>
      </c>
      <c r="BA30" s="16">
        <v>7.27E-4</v>
      </c>
      <c r="BB30" s="68">
        <v>-6.55</v>
      </c>
      <c r="BC30" s="16">
        <f t="shared" si="8"/>
        <v>0.11468000147315048</v>
      </c>
      <c r="BD30" s="67">
        <v>-6.83</v>
      </c>
      <c r="BE30" s="16">
        <f t="shared" si="9"/>
        <v>6.0184920314564218E-2</v>
      </c>
      <c r="BF30" s="16">
        <v>0.35399999999999998</v>
      </c>
      <c r="BG30" s="16">
        <v>4.6699999999999998E-2</v>
      </c>
      <c r="BH30" s="16">
        <v>0.13200000000000001</v>
      </c>
      <c r="BI30" s="68">
        <v>2.5699999999999999E-7</v>
      </c>
      <c r="BJ30" s="94">
        <f t="shared" si="10"/>
        <v>0.10457329999999999</v>
      </c>
      <c r="BK30" s="68">
        <v>1.26108E-6</v>
      </c>
      <c r="BL30" s="39">
        <f t="shared" si="38"/>
        <v>0.51313345199999993</v>
      </c>
      <c r="BM30" s="94">
        <f t="shared" si="39"/>
        <v>0.18140695419372926</v>
      </c>
      <c r="BN30" s="114">
        <f t="shared" si="40"/>
        <v>9.3218054593101868E-2</v>
      </c>
      <c r="BO30" s="94">
        <f t="shared" si="41"/>
        <v>0.12535000000000002</v>
      </c>
      <c r="BP30" s="114" t="s">
        <v>2891</v>
      </c>
      <c r="BQ30" s="98"/>
      <c r="BR30" s="18">
        <f t="shared" si="11"/>
        <v>-4.7351821769904632</v>
      </c>
      <c r="BS30" s="114">
        <f t="shared" si="12"/>
        <v>-6.0930479584747825</v>
      </c>
      <c r="BT30" s="114">
        <f t="shared" si="13"/>
        <v>-6.42</v>
      </c>
      <c r="BU30" s="114">
        <f t="shared" si="14"/>
        <v>-5.23</v>
      </c>
      <c r="BV30" s="114">
        <f t="shared" si="15"/>
        <v>-4.6000000000000005</v>
      </c>
      <c r="BW30" s="114">
        <f t="shared" si="16"/>
        <v>-6.95</v>
      </c>
      <c r="BX30" s="114" t="str">
        <f t="shared" si="17"/>
        <v>N/A</v>
      </c>
      <c r="BY30" s="114">
        <f t="shared" si="18"/>
        <v>-5.9197885274681195</v>
      </c>
      <c r="BZ30" s="114">
        <f t="shared" si="19"/>
        <v>-5.7068598089904814</v>
      </c>
      <c r="CA30" s="114">
        <f t="shared" si="20"/>
        <v>-5.9197885274681195</v>
      </c>
      <c r="CB30" s="98" t="str">
        <f t="shared" si="21"/>
        <v>---</v>
      </c>
      <c r="CC30" s="18">
        <f t="shared" si="22"/>
        <v>-0.88372441241945565</v>
      </c>
      <c r="CD30" s="114">
        <f t="shared" si="23"/>
        <v>-0.57246520591095651</v>
      </c>
      <c r="CE30" s="114">
        <f t="shared" si="24"/>
        <v>-1.8133632928431165</v>
      </c>
      <c r="CF30" s="114">
        <f t="shared" si="25"/>
        <v>-0.32790214206428259</v>
      </c>
      <c r="CG30" s="114">
        <f t="shared" si="26"/>
        <v>-0.6777807052660807</v>
      </c>
      <c r="CH30" s="114">
        <f t="shared" si="27"/>
        <v>-0.92081875395237522</v>
      </c>
      <c r="CI30" s="114">
        <f t="shared" si="28"/>
        <v>-3.1384655891409623</v>
      </c>
      <c r="CJ30" s="114">
        <f t="shared" si="29"/>
        <v>-0.94051231014671532</v>
      </c>
      <c r="CK30" s="114">
        <f t="shared" si="30"/>
        <v>-1.2205123101467157</v>
      </c>
      <c r="CL30" s="114">
        <f t="shared" si="31"/>
        <v>-0.45099673797421219</v>
      </c>
      <c r="CM30" s="114">
        <f t="shared" si="32"/>
        <v>-1.330683119433888</v>
      </c>
      <c r="CN30" s="114">
        <f t="shared" si="33"/>
        <v>-0.87942606879415008</v>
      </c>
      <c r="CO30" s="114">
        <f t="shared" si="34"/>
        <v>-0.98057918681542022</v>
      </c>
      <c r="CP30" s="114">
        <f t="shared" si="35"/>
        <v>-0.28976967206173515</v>
      </c>
      <c r="CQ30" s="114">
        <f t="shared" si="42"/>
        <v>-1.030499964783576</v>
      </c>
      <c r="CR30" s="114">
        <f t="shared" si="43"/>
        <v>-0.90227158318591538</v>
      </c>
      <c r="CS30" s="98" t="str">
        <f t="shared" si="44"/>
        <v>---</v>
      </c>
    </row>
    <row r="31" spans="1:97" x14ac:dyDescent="0.25">
      <c r="A31" s="15" t="s">
        <v>2566</v>
      </c>
      <c r="B31" s="1" t="s">
        <v>457</v>
      </c>
      <c r="C31" s="1">
        <v>406.9</v>
      </c>
      <c r="D31" s="27">
        <v>5.88</v>
      </c>
      <c r="E31" s="16">
        <v>6.4812936952164701</v>
      </c>
      <c r="F31" s="16">
        <v>5.9734259810000001</v>
      </c>
      <c r="G31" s="16">
        <v>5.5149466440000001</v>
      </c>
      <c r="H31" s="16">
        <v>5.8509999999999902</v>
      </c>
      <c r="I31" s="16">
        <v>5.8745000000000003</v>
      </c>
      <c r="J31" s="16">
        <v>5.84</v>
      </c>
      <c r="K31" s="16">
        <v>5.59</v>
      </c>
      <c r="L31" s="16"/>
      <c r="M31" s="39">
        <v>5.8117400000000004</v>
      </c>
      <c r="N31" s="16">
        <f t="shared" si="0"/>
        <v>5.8685451466907175</v>
      </c>
      <c r="O31" s="16">
        <f t="shared" si="36"/>
        <v>5.9618541769627891</v>
      </c>
      <c r="P31" s="16">
        <f t="shared" si="1"/>
        <v>5.8509999999999902</v>
      </c>
      <c r="Q31" s="16" t="s">
        <v>2891</v>
      </c>
      <c r="R31" s="36"/>
      <c r="S31" s="18">
        <v>139.86000000000001</v>
      </c>
      <c r="T31" s="16">
        <v>121.52</v>
      </c>
      <c r="U31" s="16">
        <v>121.94</v>
      </c>
      <c r="V31" s="16">
        <v>137.1</v>
      </c>
      <c r="W31" s="16">
        <v>292.67</v>
      </c>
      <c r="X31" s="16">
        <v>52.5</v>
      </c>
      <c r="Y31" s="16">
        <v>91.7</v>
      </c>
      <c r="Z31" s="85"/>
      <c r="AA31" s="39">
        <v>205.00700000000001</v>
      </c>
      <c r="AB31" s="88">
        <f t="shared" si="2"/>
        <v>145.287125</v>
      </c>
      <c r="AC31" s="114">
        <f t="shared" si="3"/>
        <v>130.0993295255912</v>
      </c>
      <c r="AD31" s="88">
        <f t="shared" si="4"/>
        <v>129.51999999999998</v>
      </c>
      <c r="AE31" s="88" t="s">
        <v>2891</v>
      </c>
      <c r="AF31" s="40"/>
      <c r="AG31" s="19">
        <f t="shared" si="37"/>
        <v>52.5</v>
      </c>
      <c r="AH31" s="18">
        <v>1.88E-5</v>
      </c>
      <c r="AI31" s="34">
        <v>4.6501728590084502E-7</v>
      </c>
      <c r="AJ31" s="16">
        <v>3.5481338923357463E-7</v>
      </c>
      <c r="AK31" s="16">
        <v>5.8884365535558799E-6</v>
      </c>
      <c r="AL31" s="16">
        <v>1.230268770812379E-6</v>
      </c>
      <c r="AM31" s="16">
        <v>1.1220184543019621E-7</v>
      </c>
      <c r="AN31" s="94"/>
      <c r="AO31" s="34">
        <v>1.6803199999999999E-6</v>
      </c>
      <c r="AP31" s="94">
        <f t="shared" si="5"/>
        <v>4.0758654064189826E-6</v>
      </c>
      <c r="AQ31" s="114">
        <f t="shared" si="6"/>
        <v>1.2290629715164206E-6</v>
      </c>
      <c r="AR31" s="94">
        <f t="shared" si="7"/>
        <v>1.230268770812379E-6</v>
      </c>
      <c r="AS31" s="114" t="s">
        <v>2891</v>
      </c>
      <c r="AT31" s="98"/>
      <c r="AU31" s="18">
        <v>0.1341</v>
      </c>
      <c r="AV31" s="16">
        <v>0.26762999999999998</v>
      </c>
      <c r="AW31" s="16">
        <v>1.13744119061142E-2</v>
      </c>
      <c r="AX31" s="16">
        <v>0.62</v>
      </c>
      <c r="AY31" s="16">
        <v>0.21</v>
      </c>
      <c r="AZ31" s="16">
        <v>4.1099999999999998E-2</v>
      </c>
      <c r="BA31" s="16">
        <v>7.27E-4</v>
      </c>
      <c r="BB31" s="68">
        <v>-6.55</v>
      </c>
      <c r="BC31" s="16">
        <f t="shared" si="8"/>
        <v>0.11468000147315048</v>
      </c>
      <c r="BD31" s="67">
        <v>-6.59</v>
      </c>
      <c r="BE31" s="16">
        <f t="shared" si="9"/>
        <v>0.10458940440086496</v>
      </c>
      <c r="BF31" s="16">
        <v>0.35399999999999998</v>
      </c>
      <c r="BG31" s="16">
        <v>5.8799999999999998E-2</v>
      </c>
      <c r="BH31" s="16">
        <v>0.126</v>
      </c>
      <c r="BI31" s="68">
        <v>3.41E-7</v>
      </c>
      <c r="BJ31" s="94">
        <f t="shared" si="10"/>
        <v>0.13875290000000001</v>
      </c>
      <c r="BK31" s="68">
        <v>1.26079E-6</v>
      </c>
      <c r="BL31" s="39">
        <f t="shared" si="38"/>
        <v>0.51301545100000001</v>
      </c>
      <c r="BM31" s="94">
        <f t="shared" si="39"/>
        <v>0.19248351205572353</v>
      </c>
      <c r="BN31" s="114">
        <f t="shared" si="40"/>
        <v>9.2881036839174647E-2</v>
      </c>
      <c r="BO31" s="94">
        <f t="shared" si="41"/>
        <v>0.13005</v>
      </c>
      <c r="BP31" s="114" t="s">
        <v>2891</v>
      </c>
      <c r="BQ31" s="98"/>
      <c r="BR31" s="18">
        <f t="shared" si="11"/>
        <v>-4.7258421507363204</v>
      </c>
      <c r="BS31" s="114">
        <f t="shared" si="12"/>
        <v>-6.3325309029555958</v>
      </c>
      <c r="BT31" s="114">
        <f t="shared" si="13"/>
        <v>-6.4500000000000011</v>
      </c>
      <c r="BU31" s="114">
        <f t="shared" si="14"/>
        <v>-5.23</v>
      </c>
      <c r="BV31" s="114">
        <f t="shared" si="15"/>
        <v>-5.910000000000001</v>
      </c>
      <c r="BW31" s="114">
        <f t="shared" si="16"/>
        <v>-6.95</v>
      </c>
      <c r="BX31" s="114" t="str">
        <f t="shared" si="17"/>
        <v>N/A</v>
      </c>
      <c r="BY31" s="114">
        <f t="shared" si="18"/>
        <v>-5.7746080033930367</v>
      </c>
      <c r="BZ31" s="114">
        <f t="shared" si="19"/>
        <v>-5.9104258652978512</v>
      </c>
      <c r="CA31" s="114">
        <f t="shared" si="20"/>
        <v>-5.910000000000001</v>
      </c>
      <c r="CB31" s="98" t="str">
        <f t="shared" si="21"/>
        <v>---</v>
      </c>
      <c r="CC31" s="18">
        <f t="shared" si="22"/>
        <v>-0.8725712221484011</v>
      </c>
      <c r="CD31" s="114">
        <f t="shared" si="23"/>
        <v>-0.57246520591095651</v>
      </c>
      <c r="CE31" s="114">
        <f t="shared" si="24"/>
        <v>-1.9440710485198158</v>
      </c>
      <c r="CF31" s="114">
        <f t="shared" si="25"/>
        <v>-0.20760831050174613</v>
      </c>
      <c r="CG31" s="114">
        <f t="shared" si="26"/>
        <v>-0.6777807052660807</v>
      </c>
      <c r="CH31" s="114">
        <f t="shared" si="27"/>
        <v>-1.3861581781239307</v>
      </c>
      <c r="CI31" s="114">
        <f t="shared" si="28"/>
        <v>-3.1384655891409623</v>
      </c>
      <c r="CJ31" s="114">
        <f t="shared" si="29"/>
        <v>-0.94051231014671532</v>
      </c>
      <c r="CK31" s="114">
        <f t="shared" si="30"/>
        <v>-0.98051231014671514</v>
      </c>
      <c r="CL31" s="114">
        <f t="shared" si="31"/>
        <v>-0.45099673797421219</v>
      </c>
      <c r="CM31" s="114">
        <f t="shared" si="32"/>
        <v>-1.2306226739238615</v>
      </c>
      <c r="CN31" s="114">
        <f t="shared" si="33"/>
        <v>-0.89962945488243706</v>
      </c>
      <c r="CO31" s="114">
        <f t="shared" si="34"/>
        <v>-0.85775793115421695</v>
      </c>
      <c r="CP31" s="114">
        <f t="shared" si="35"/>
        <v>-0.28986955460945329</v>
      </c>
      <c r="CQ31" s="114">
        <f t="shared" si="42"/>
        <v>-1.0320729451749644</v>
      </c>
      <c r="CR31" s="114">
        <f t="shared" si="43"/>
        <v>-0.88610033851541914</v>
      </c>
      <c r="CS31" s="98" t="str">
        <f t="shared" si="44"/>
        <v>---</v>
      </c>
    </row>
    <row r="32" spans="1:97" x14ac:dyDescent="0.25">
      <c r="A32" s="15" t="s">
        <v>2567</v>
      </c>
      <c r="B32" s="1" t="s">
        <v>458</v>
      </c>
      <c r="C32" s="1">
        <v>406.9</v>
      </c>
      <c r="D32" s="27">
        <v>5.88</v>
      </c>
      <c r="E32" s="16">
        <v>6.4601379312473002</v>
      </c>
      <c r="F32" s="16">
        <v>5.9734259810000001</v>
      </c>
      <c r="G32" s="16">
        <v>5.5149466440000001</v>
      </c>
      <c r="H32" s="16">
        <v>5.8509999999999902</v>
      </c>
      <c r="I32" s="16">
        <v>5.7850999999999999</v>
      </c>
      <c r="J32" s="16">
        <v>5.84</v>
      </c>
      <c r="K32" s="16">
        <v>5.66</v>
      </c>
      <c r="L32" s="16">
        <v>4.66</v>
      </c>
      <c r="M32" s="39">
        <v>5.97072</v>
      </c>
      <c r="N32" s="16">
        <f t="shared" si="0"/>
        <v>5.7595330556247291</v>
      </c>
      <c r="O32" s="16">
        <f t="shared" si="36"/>
        <v>5.9222144317284977</v>
      </c>
      <c r="P32" s="16">
        <f t="shared" si="1"/>
        <v>5.845499999999995</v>
      </c>
      <c r="Q32" s="16">
        <v>5.94</v>
      </c>
      <c r="R32" s="144" t="s">
        <v>2905</v>
      </c>
      <c r="S32" s="18">
        <v>139.86000000000001</v>
      </c>
      <c r="T32" s="16">
        <v>103.49</v>
      </c>
      <c r="U32" s="16">
        <v>121.94</v>
      </c>
      <c r="V32" s="16">
        <v>94.1</v>
      </c>
      <c r="W32" s="16">
        <v>299.33</v>
      </c>
      <c r="X32" s="16">
        <v>54.1</v>
      </c>
      <c r="Y32" s="16">
        <v>90.2</v>
      </c>
      <c r="Z32" s="85">
        <v>114</v>
      </c>
      <c r="AA32" s="39">
        <v>199.63300000000001</v>
      </c>
      <c r="AB32" s="88">
        <f t="shared" si="2"/>
        <v>135.18366666666668</v>
      </c>
      <c r="AC32" s="114">
        <f t="shared" si="3"/>
        <v>120.90563738063871</v>
      </c>
      <c r="AD32" s="88">
        <f t="shared" si="4"/>
        <v>114</v>
      </c>
      <c r="AE32" s="88">
        <v>64.25</v>
      </c>
      <c r="AF32" s="151" t="s">
        <v>2749</v>
      </c>
      <c r="AG32" s="19">
        <f t="shared" si="37"/>
        <v>64.25</v>
      </c>
      <c r="AH32" s="18">
        <v>1.45E-5</v>
      </c>
      <c r="AI32" s="34">
        <v>7.8163694917912698E-7</v>
      </c>
      <c r="AJ32" s="16">
        <v>6.3095734448019254E-7</v>
      </c>
      <c r="AK32" s="16">
        <v>5.8884365535558799E-6</v>
      </c>
      <c r="AL32" s="16">
        <v>1.5848931924611111E-6</v>
      </c>
      <c r="AM32" s="16">
        <v>2.5118864315095751E-8</v>
      </c>
      <c r="AN32" s="94">
        <v>2.83E-6</v>
      </c>
      <c r="AO32" s="34">
        <v>1.12447E-6</v>
      </c>
      <c r="AP32" s="94">
        <f t="shared" si="5"/>
        <v>3.4206891129989263E-6</v>
      </c>
      <c r="AQ32" s="114">
        <f t="shared" si="6"/>
        <v>1.2327880729709941E-6</v>
      </c>
      <c r="AR32" s="94">
        <f t="shared" si="7"/>
        <v>1.3546815962305557E-6</v>
      </c>
      <c r="AS32" s="114">
        <v>6.7681195160508852E-6</v>
      </c>
      <c r="AT32" s="156" t="s">
        <v>2752</v>
      </c>
      <c r="AU32" s="18">
        <v>0.1045</v>
      </c>
      <c r="AV32" s="16">
        <v>0.26762999999999998</v>
      </c>
      <c r="AW32" s="16">
        <v>1.3706485487255201E-2</v>
      </c>
      <c r="AX32" s="16">
        <v>0.33</v>
      </c>
      <c r="AY32" s="16">
        <v>0.21</v>
      </c>
      <c r="AZ32" s="16">
        <v>8.0799999999999997E-2</v>
      </c>
      <c r="BA32" s="16">
        <v>7.27E-4</v>
      </c>
      <c r="BB32" s="68">
        <v>-6.55</v>
      </c>
      <c r="BC32" s="16">
        <f t="shared" si="8"/>
        <v>0.11468000147315048</v>
      </c>
      <c r="BD32" s="67">
        <v>-6.79</v>
      </c>
      <c r="BE32" s="16">
        <f t="shared" si="9"/>
        <v>6.5991452861534808E-2</v>
      </c>
      <c r="BF32" s="16">
        <v>0.35399999999999998</v>
      </c>
      <c r="BG32" s="16">
        <v>4.6699999999999998E-2</v>
      </c>
      <c r="BH32" s="16">
        <v>0.13200000000000001</v>
      </c>
      <c r="BI32" s="68">
        <v>9.9900000000000009E-7</v>
      </c>
      <c r="BJ32" s="94">
        <f t="shared" si="10"/>
        <v>0.40649310000000005</v>
      </c>
      <c r="BK32" s="68">
        <v>1.2592900000000001E-6</v>
      </c>
      <c r="BL32" s="39">
        <f t="shared" si="38"/>
        <v>0.51240510100000003</v>
      </c>
      <c r="BM32" s="94">
        <f t="shared" si="39"/>
        <v>0.18854522434442433</v>
      </c>
      <c r="BN32" s="114">
        <f t="shared" si="40"/>
        <v>9.5653187845270257E-2</v>
      </c>
      <c r="BO32" s="94">
        <f t="shared" si="41"/>
        <v>0.12334000073657525</v>
      </c>
      <c r="BP32" s="114">
        <v>6.9999999999999993E-2</v>
      </c>
      <c r="BQ32" s="156" t="s">
        <v>2752</v>
      </c>
      <c r="BR32" s="18">
        <f t="shared" si="11"/>
        <v>-4.8386319977650247</v>
      </c>
      <c r="BS32" s="114">
        <f t="shared" si="12"/>
        <v>-6.1069949190368256</v>
      </c>
      <c r="BT32" s="114">
        <f t="shared" si="13"/>
        <v>-6.2</v>
      </c>
      <c r="BU32" s="114">
        <f t="shared" si="14"/>
        <v>-5.23</v>
      </c>
      <c r="BV32" s="114">
        <f t="shared" si="15"/>
        <v>-5.8000000000000007</v>
      </c>
      <c r="BW32" s="114">
        <f t="shared" si="16"/>
        <v>-7.6000000000000005</v>
      </c>
      <c r="BX32" s="114">
        <f t="shared" si="17"/>
        <v>-5.5482135644757093</v>
      </c>
      <c r="BY32" s="114">
        <f t="shared" si="18"/>
        <v>-5.9490521267185716</v>
      </c>
      <c r="BZ32" s="114">
        <f t="shared" si="19"/>
        <v>-5.9091115759995159</v>
      </c>
      <c r="CA32" s="114">
        <f t="shared" si="20"/>
        <v>-5.8745260633592862</v>
      </c>
      <c r="CB32" s="98">
        <f t="shared" si="21"/>
        <v>-5.1695319808344129</v>
      </c>
      <c r="CC32" s="18">
        <f t="shared" si="22"/>
        <v>-0.98088370955292725</v>
      </c>
      <c r="CD32" s="114">
        <f t="shared" si="23"/>
        <v>-0.57246520591095651</v>
      </c>
      <c r="CE32" s="114">
        <f t="shared" si="24"/>
        <v>-1.8630738894234948</v>
      </c>
      <c r="CF32" s="114">
        <f t="shared" si="25"/>
        <v>-0.48148606012211248</v>
      </c>
      <c r="CG32" s="114">
        <f t="shared" si="26"/>
        <v>-0.6777807052660807</v>
      </c>
      <c r="CH32" s="114">
        <f t="shared" si="27"/>
        <v>-1.0925886392254138</v>
      </c>
      <c r="CI32" s="114">
        <f t="shared" si="28"/>
        <v>-3.1384655891409623</v>
      </c>
      <c r="CJ32" s="114">
        <f t="shared" si="29"/>
        <v>-0.94051231014671532</v>
      </c>
      <c r="CK32" s="114">
        <f t="shared" si="30"/>
        <v>-1.180512310146715</v>
      </c>
      <c r="CL32" s="114">
        <f t="shared" si="31"/>
        <v>-0.45099673797421219</v>
      </c>
      <c r="CM32" s="114">
        <f t="shared" si="32"/>
        <v>-1.330683119433888</v>
      </c>
      <c r="CN32" s="114">
        <f t="shared" si="33"/>
        <v>-0.87942606879415008</v>
      </c>
      <c r="CO32" s="114">
        <f t="shared" si="34"/>
        <v>-0.39094682192073238</v>
      </c>
      <c r="CP32" s="114">
        <f t="shared" si="35"/>
        <v>-0.29038655549814502</v>
      </c>
      <c r="CQ32" s="114">
        <f t="shared" si="42"/>
        <v>-1.0193005516111788</v>
      </c>
      <c r="CR32" s="114">
        <f t="shared" si="43"/>
        <v>-0.9099691894704327</v>
      </c>
      <c r="CS32" s="98">
        <f t="shared" si="44"/>
        <v>-1.1549019599857433</v>
      </c>
    </row>
    <row r="33" spans="1:97" x14ac:dyDescent="0.25">
      <c r="A33" s="15" t="s">
        <v>2568</v>
      </c>
      <c r="B33" s="1" t="s">
        <v>459</v>
      </c>
      <c r="C33" s="1">
        <v>406.9</v>
      </c>
      <c r="D33" s="27">
        <v>5.88</v>
      </c>
      <c r="E33" s="16">
        <v>6.4982524536521202</v>
      </c>
      <c r="F33" s="16">
        <v>5.9734259810000001</v>
      </c>
      <c r="G33" s="16">
        <v>5.5149466440000001</v>
      </c>
      <c r="H33" s="16">
        <v>5.8509999999999902</v>
      </c>
      <c r="I33" s="16">
        <v>5.9756</v>
      </c>
      <c r="J33" s="16">
        <v>5.86</v>
      </c>
      <c r="K33" s="16">
        <v>5.6</v>
      </c>
      <c r="L33" s="16"/>
      <c r="M33" s="16">
        <v>6.0243000000000002</v>
      </c>
      <c r="N33" s="16">
        <f t="shared" si="0"/>
        <v>5.9086138976280118</v>
      </c>
      <c r="O33" s="16">
        <f t="shared" si="36"/>
        <v>6.0005370783822398</v>
      </c>
      <c r="P33" s="16">
        <f t="shared" si="1"/>
        <v>5.88</v>
      </c>
      <c r="Q33" s="16" t="s">
        <v>2891</v>
      </c>
      <c r="R33" s="36"/>
      <c r="S33" s="18">
        <v>139.86000000000001</v>
      </c>
      <c r="T33" s="16">
        <v>141.19999999999999</v>
      </c>
      <c r="U33" s="16">
        <v>121.94</v>
      </c>
      <c r="V33" s="16">
        <v>117.98</v>
      </c>
      <c r="W33" s="16">
        <v>276.33</v>
      </c>
      <c r="X33" s="16">
        <v>54.8</v>
      </c>
      <c r="Y33" s="16">
        <v>91.7</v>
      </c>
      <c r="Z33" s="85"/>
      <c r="AA33" s="16">
        <v>199.62</v>
      </c>
      <c r="AB33" s="88">
        <f t="shared" si="2"/>
        <v>142.92874999999998</v>
      </c>
      <c r="AC33" s="114">
        <f t="shared" si="3"/>
        <v>129.42944777025039</v>
      </c>
      <c r="AD33" s="88">
        <f t="shared" si="4"/>
        <v>130.9</v>
      </c>
      <c r="AE33" s="88" t="s">
        <v>2891</v>
      </c>
      <c r="AF33" s="40"/>
      <c r="AG33" s="19">
        <f t="shared" si="37"/>
        <v>54.8</v>
      </c>
      <c r="AH33" s="18">
        <v>1.7900000000000001E-5</v>
      </c>
      <c r="AI33" s="34">
        <v>4.7702381807437505E-7</v>
      </c>
      <c r="AJ33" s="16">
        <v>3.5481338923357463E-7</v>
      </c>
      <c r="AK33" s="16">
        <v>5.8884365535558799E-6</v>
      </c>
      <c r="AL33" s="16">
        <v>1.1220184543019616E-6</v>
      </c>
      <c r="AM33" s="16">
        <v>1.1220184543019621E-7</v>
      </c>
      <c r="AN33" s="94"/>
      <c r="AO33" s="16">
        <v>2.3226999999999998E-6</v>
      </c>
      <c r="AP33" s="94">
        <f t="shared" si="5"/>
        <v>4.0253134372279981E-6</v>
      </c>
      <c r="AQ33" s="114">
        <f t="shared" si="6"/>
        <v>1.2661458766860004E-6</v>
      </c>
      <c r="AR33" s="94">
        <f t="shared" si="7"/>
        <v>1.1220184543019616E-6</v>
      </c>
      <c r="AS33" s="114" t="s">
        <v>2891</v>
      </c>
      <c r="AT33" s="98"/>
      <c r="AU33" s="18">
        <v>0.12770000000000001</v>
      </c>
      <c r="AV33" s="16">
        <v>0.26762999999999998</v>
      </c>
      <c r="AW33" s="16">
        <v>1.1130793779782201E-2</v>
      </c>
      <c r="AX33" s="16">
        <v>0.35</v>
      </c>
      <c r="AY33" s="16">
        <v>0.21</v>
      </c>
      <c r="AZ33" s="16">
        <v>0.16</v>
      </c>
      <c r="BA33" s="16">
        <v>7.27E-4</v>
      </c>
      <c r="BB33" s="68">
        <v>-6.55</v>
      </c>
      <c r="BC33" s="16">
        <f t="shared" si="8"/>
        <v>0.11468000147315048</v>
      </c>
      <c r="BD33" s="67">
        <v>-7.08</v>
      </c>
      <c r="BE33" s="16">
        <f t="shared" si="9"/>
        <v>3.384446784616757E-2</v>
      </c>
      <c r="BF33" s="16">
        <v>0.34599999999999997</v>
      </c>
      <c r="BG33" s="16">
        <v>5.7500000000000002E-2</v>
      </c>
      <c r="BH33" s="16">
        <v>0.12</v>
      </c>
      <c r="BI33" s="68"/>
      <c r="BJ33" s="94" t="str">
        <f t="shared" si="10"/>
        <v/>
      </c>
      <c r="BK33" s="68">
        <v>1.24441E-6</v>
      </c>
      <c r="BL33" s="39">
        <f t="shared" si="38"/>
        <v>0.50635042899999994</v>
      </c>
      <c r="BM33" s="94">
        <f t="shared" si="39"/>
        <v>0.17735097631531538</v>
      </c>
      <c r="BN33" s="114">
        <f t="shared" si="40"/>
        <v>8.6535796069058132E-2</v>
      </c>
      <c r="BO33" s="94">
        <f t="shared" si="41"/>
        <v>0.12770000000000001</v>
      </c>
      <c r="BP33" s="114" t="s">
        <v>2891</v>
      </c>
      <c r="BQ33" s="98"/>
      <c r="BR33" s="18">
        <f t="shared" si="11"/>
        <v>-4.7471469690201067</v>
      </c>
      <c r="BS33" s="114">
        <f t="shared" si="12"/>
        <v>-6.3214599358445316</v>
      </c>
      <c r="BT33" s="114">
        <f t="shared" si="13"/>
        <v>-6.4500000000000011</v>
      </c>
      <c r="BU33" s="114">
        <f t="shared" si="14"/>
        <v>-5.23</v>
      </c>
      <c r="BV33" s="114">
        <f t="shared" si="15"/>
        <v>-5.9500000000000011</v>
      </c>
      <c r="BW33" s="114">
        <f t="shared" si="16"/>
        <v>-6.95</v>
      </c>
      <c r="BX33" s="114" t="str">
        <f t="shared" si="17"/>
        <v>N/A</v>
      </c>
      <c r="BY33" s="114">
        <f t="shared" si="18"/>
        <v>-5.6340068800655549</v>
      </c>
      <c r="BZ33" s="114">
        <f t="shared" si="19"/>
        <v>-5.8975162549900286</v>
      </c>
      <c r="CA33" s="114">
        <f t="shared" si="20"/>
        <v>-5.9500000000000011</v>
      </c>
      <c r="CB33" s="98" t="str">
        <f t="shared" si="21"/>
        <v>---</v>
      </c>
      <c r="CC33" s="18">
        <f t="shared" si="22"/>
        <v>-0.89380910273658465</v>
      </c>
      <c r="CD33" s="114">
        <f t="shared" si="23"/>
        <v>-0.57246520591095651</v>
      </c>
      <c r="CE33" s="114">
        <f t="shared" si="24"/>
        <v>-1.9534738633484181</v>
      </c>
      <c r="CF33" s="114">
        <f t="shared" si="25"/>
        <v>-0.45593195564972439</v>
      </c>
      <c r="CG33" s="114">
        <f t="shared" si="26"/>
        <v>-0.6777807052660807</v>
      </c>
      <c r="CH33" s="114">
        <f t="shared" si="27"/>
        <v>-0.79588001734407521</v>
      </c>
      <c r="CI33" s="114">
        <f t="shared" si="28"/>
        <v>-3.1384655891409623</v>
      </c>
      <c r="CJ33" s="114">
        <f t="shared" si="29"/>
        <v>-0.94051231014671532</v>
      </c>
      <c r="CK33" s="114">
        <f t="shared" si="30"/>
        <v>-1.4705123101467161</v>
      </c>
      <c r="CL33" s="114">
        <f t="shared" si="31"/>
        <v>-0.46092390120722343</v>
      </c>
      <c r="CM33" s="114">
        <f t="shared" si="32"/>
        <v>-1.2403321553103694</v>
      </c>
      <c r="CN33" s="114">
        <f t="shared" si="33"/>
        <v>-0.92081875395237522</v>
      </c>
      <c r="CO33" s="114" t="str">
        <f t="shared" si="34"/>
        <v>N/A</v>
      </c>
      <c r="CP33" s="114">
        <f t="shared" si="35"/>
        <v>-0.29554881773305675</v>
      </c>
      <c r="CQ33" s="114">
        <f t="shared" si="42"/>
        <v>-1.0628042067610197</v>
      </c>
      <c r="CR33" s="114">
        <f t="shared" si="43"/>
        <v>-0.89380910273658465</v>
      </c>
      <c r="CS33" s="98" t="str">
        <f t="shared" si="44"/>
        <v>---</v>
      </c>
    </row>
    <row r="34" spans="1:97" x14ac:dyDescent="0.25">
      <c r="A34" s="15" t="s">
        <v>2569</v>
      </c>
      <c r="B34" s="1" t="s">
        <v>460</v>
      </c>
      <c r="C34" s="1">
        <v>406.9</v>
      </c>
      <c r="D34" s="27">
        <v>5.88</v>
      </c>
      <c r="E34" s="16">
        <v>6.53397306525821</v>
      </c>
      <c r="F34" s="16">
        <v>5.9734259810000001</v>
      </c>
      <c r="G34" s="16">
        <v>5.5149466440000001</v>
      </c>
      <c r="H34" s="16">
        <v>5.8509999999999902</v>
      </c>
      <c r="I34" s="16">
        <v>5.7979000000000003</v>
      </c>
      <c r="J34" s="16">
        <v>5.85</v>
      </c>
      <c r="K34" s="16">
        <v>5.61</v>
      </c>
      <c r="L34" s="16"/>
      <c r="M34" s="39">
        <v>5.9554900000000002</v>
      </c>
      <c r="N34" s="16">
        <f t="shared" si="0"/>
        <v>5.8851928544731331</v>
      </c>
      <c r="O34" s="16">
        <f t="shared" si="36"/>
        <v>5.990314796004176</v>
      </c>
      <c r="P34" s="16">
        <f t="shared" si="1"/>
        <v>5.8509999999999902</v>
      </c>
      <c r="Q34" s="16" t="s">
        <v>2891</v>
      </c>
      <c r="R34" s="36"/>
      <c r="S34" s="18">
        <v>139.86000000000001</v>
      </c>
      <c r="T34" s="16">
        <v>124.46</v>
      </c>
      <c r="U34" s="16">
        <v>121.94</v>
      </c>
      <c r="V34" s="16">
        <v>113.04</v>
      </c>
      <c r="W34" s="16">
        <v>288</v>
      </c>
      <c r="X34" s="16">
        <v>53.6</v>
      </c>
      <c r="Y34" s="16">
        <v>91.7</v>
      </c>
      <c r="Z34" s="85">
        <v>66.7</v>
      </c>
      <c r="AA34" s="39">
        <v>204.83500000000001</v>
      </c>
      <c r="AB34" s="88">
        <f t="shared" si="2"/>
        <v>133.79277777777779</v>
      </c>
      <c r="AC34" s="114">
        <f t="shared" si="3"/>
        <v>118.59381238561001</v>
      </c>
      <c r="AD34" s="88">
        <f t="shared" si="4"/>
        <v>121.94</v>
      </c>
      <c r="AE34" s="88">
        <v>85.5</v>
      </c>
      <c r="AF34" s="151" t="s">
        <v>2750</v>
      </c>
      <c r="AG34" s="19">
        <f t="shared" si="37"/>
        <v>85.5</v>
      </c>
      <c r="AH34" s="18">
        <v>8.8799999999999997E-6</v>
      </c>
      <c r="AI34" s="34">
        <v>3.1383017411810699E-7</v>
      </c>
      <c r="AJ34" s="16">
        <v>4.1686938347033493E-7</v>
      </c>
      <c r="AK34" s="16">
        <v>5.8884365535558799E-6</v>
      </c>
      <c r="AL34" s="16">
        <v>8.1283051616409889E-7</v>
      </c>
      <c r="AM34" s="16">
        <v>1.1220184543019621E-7</v>
      </c>
      <c r="AN34" s="94">
        <v>2.1500000000000001E-5</v>
      </c>
      <c r="AO34" s="34">
        <v>2.46176E-6</v>
      </c>
      <c r="AP34" s="94">
        <f t="shared" si="5"/>
        <v>5.0482410590923276E-6</v>
      </c>
      <c r="AQ34" s="114">
        <f t="shared" si="6"/>
        <v>1.5482781300517333E-6</v>
      </c>
      <c r="AR34" s="94">
        <f t="shared" si="7"/>
        <v>1.6372952580820495E-6</v>
      </c>
      <c r="AS34" s="114">
        <v>8.7198636919558189E-6</v>
      </c>
      <c r="AT34" s="156" t="s">
        <v>2938</v>
      </c>
      <c r="AU34" s="18">
        <v>6.6640000000000005E-2</v>
      </c>
      <c r="AV34" s="16">
        <v>0.26762999999999998</v>
      </c>
      <c r="AW34" s="16">
        <v>6.8952939469079802E-3</v>
      </c>
      <c r="AX34" s="16">
        <v>0.5</v>
      </c>
      <c r="AY34" s="16">
        <v>0.21</v>
      </c>
      <c r="AZ34" s="16">
        <v>0.97</v>
      </c>
      <c r="BA34" s="16">
        <v>7.27E-4</v>
      </c>
      <c r="BB34" s="68">
        <v>-6.55</v>
      </c>
      <c r="BC34" s="16">
        <f t="shared" si="8"/>
        <v>0.11468000147315048</v>
      </c>
      <c r="BD34" s="67">
        <v>-6.79</v>
      </c>
      <c r="BE34" s="16">
        <f t="shared" si="9"/>
        <v>6.5991452861534808E-2</v>
      </c>
      <c r="BF34" s="16">
        <v>0.34599999999999997</v>
      </c>
      <c r="BG34" s="16">
        <v>5.62E-2</v>
      </c>
      <c r="BH34" s="16">
        <v>0.123</v>
      </c>
      <c r="BI34" s="68">
        <v>1.55E-6</v>
      </c>
      <c r="BJ34" s="94">
        <f t="shared" si="10"/>
        <v>0.63069500000000001</v>
      </c>
      <c r="BK34" s="68">
        <v>1.24425E-6</v>
      </c>
      <c r="BL34" s="39">
        <f t="shared" si="38"/>
        <v>0.50628532500000001</v>
      </c>
      <c r="BM34" s="94">
        <f t="shared" si="39"/>
        <v>0.27605314809154236</v>
      </c>
      <c r="BN34" s="114">
        <f t="shared" si="40"/>
        <v>0.11259422538814325</v>
      </c>
      <c r="BO34" s="94">
        <f t="shared" si="41"/>
        <v>0.16649999999999998</v>
      </c>
      <c r="BP34" s="114" t="s">
        <v>2891</v>
      </c>
      <c r="BQ34" s="98"/>
      <c r="BR34" s="18">
        <f t="shared" si="11"/>
        <v>-5.0515870342213987</v>
      </c>
      <c r="BS34" s="114">
        <f t="shared" si="12"/>
        <v>-6.5033053022309586</v>
      </c>
      <c r="BT34" s="114">
        <f t="shared" si="13"/>
        <v>-6.3800000000000008</v>
      </c>
      <c r="BU34" s="114">
        <f t="shared" si="14"/>
        <v>-5.23</v>
      </c>
      <c r="BV34" s="114">
        <f t="shared" si="15"/>
        <v>-6.09</v>
      </c>
      <c r="BW34" s="114">
        <f t="shared" si="16"/>
        <v>-6.95</v>
      </c>
      <c r="BX34" s="114">
        <f t="shared" si="17"/>
        <v>-4.6675615400843951</v>
      </c>
      <c r="BY34" s="114">
        <f t="shared" si="18"/>
        <v>-5.6087542892423468</v>
      </c>
      <c r="BZ34" s="114">
        <f t="shared" si="19"/>
        <v>-5.8101510207223876</v>
      </c>
      <c r="CA34" s="114">
        <f t="shared" si="20"/>
        <v>-5.8493771446211733</v>
      </c>
      <c r="CB34" s="98">
        <f t="shared" si="21"/>
        <v>-5.0594903038626287</v>
      </c>
      <c r="CC34" s="18">
        <f t="shared" si="22"/>
        <v>-1.1762650116012687</v>
      </c>
      <c r="CD34" s="114">
        <f t="shared" si="23"/>
        <v>-0.57246520591095651</v>
      </c>
      <c r="CE34" s="114">
        <f t="shared" si="24"/>
        <v>-2.1614472150865356</v>
      </c>
      <c r="CF34" s="114">
        <f t="shared" si="25"/>
        <v>-0.3010299956639812</v>
      </c>
      <c r="CG34" s="114">
        <f t="shared" si="26"/>
        <v>-0.6777807052660807</v>
      </c>
      <c r="CH34" s="114">
        <f t="shared" si="27"/>
        <v>-1.322826573375516E-2</v>
      </c>
      <c r="CI34" s="114">
        <f t="shared" si="28"/>
        <v>-3.1384655891409623</v>
      </c>
      <c r="CJ34" s="114">
        <f t="shared" si="29"/>
        <v>-0.94051231014671532</v>
      </c>
      <c r="CK34" s="114">
        <f t="shared" si="30"/>
        <v>-1.180512310146715</v>
      </c>
      <c r="CL34" s="114">
        <f t="shared" si="31"/>
        <v>-0.46092390120722343</v>
      </c>
      <c r="CM34" s="114">
        <f t="shared" si="32"/>
        <v>-1.2502636844309389</v>
      </c>
      <c r="CN34" s="114">
        <f t="shared" si="33"/>
        <v>-0.91009488856060206</v>
      </c>
      <c r="CO34" s="114">
        <f t="shared" si="34"/>
        <v>-0.20018061197642326</v>
      </c>
      <c r="CP34" s="114">
        <f t="shared" si="35"/>
        <v>-0.295604660730654</v>
      </c>
      <c r="CQ34" s="114">
        <f t="shared" si="42"/>
        <v>-0.94848388254305793</v>
      </c>
      <c r="CR34" s="114">
        <f t="shared" si="43"/>
        <v>-0.79393779691334143</v>
      </c>
      <c r="CS34" s="98" t="str">
        <f t="shared" si="44"/>
        <v>---</v>
      </c>
    </row>
    <row r="35" spans="1:97" x14ac:dyDescent="0.25">
      <c r="A35" s="15" t="s">
        <v>2570</v>
      </c>
      <c r="B35" s="1" t="s">
        <v>461</v>
      </c>
      <c r="C35" s="1">
        <v>406.9</v>
      </c>
      <c r="D35" s="27">
        <v>5.88</v>
      </c>
      <c r="E35" s="16">
        <v>6.4416376722177402</v>
      </c>
      <c r="F35" s="16">
        <v>5.9734259810000001</v>
      </c>
      <c r="G35" s="16">
        <v>5.5149466440000001</v>
      </c>
      <c r="H35" s="16">
        <v>5.8509999999999902</v>
      </c>
      <c r="I35" s="16">
        <v>5.8128000000000002</v>
      </c>
      <c r="J35" s="16">
        <v>5.84</v>
      </c>
      <c r="K35" s="16">
        <v>5.65</v>
      </c>
      <c r="L35" s="16"/>
      <c r="M35" s="39">
        <v>5.9560199999999996</v>
      </c>
      <c r="N35" s="16">
        <f t="shared" si="0"/>
        <v>5.8799811441353036</v>
      </c>
      <c r="O35" s="16">
        <f t="shared" si="36"/>
        <v>5.959188333582655</v>
      </c>
      <c r="P35" s="16">
        <f t="shared" si="1"/>
        <v>5.8509999999999902</v>
      </c>
      <c r="Q35" s="16" t="s">
        <v>2891</v>
      </c>
      <c r="R35" s="36"/>
      <c r="S35" s="18">
        <v>139.86000000000001</v>
      </c>
      <c r="T35" s="16">
        <v>113.88</v>
      </c>
      <c r="U35" s="16">
        <v>121.94</v>
      </c>
      <c r="V35" s="16">
        <v>90.5</v>
      </c>
      <c r="W35" s="16">
        <v>272</v>
      </c>
      <c r="X35" s="16">
        <v>53.7</v>
      </c>
      <c r="Y35" s="16">
        <v>90.2</v>
      </c>
      <c r="Z35" s="85"/>
      <c r="AA35" s="39">
        <v>199.63300000000001</v>
      </c>
      <c r="AB35" s="88">
        <f t="shared" si="2"/>
        <v>135.21412500000002</v>
      </c>
      <c r="AC35" s="114">
        <f t="shared" si="3"/>
        <v>121.09179767754306</v>
      </c>
      <c r="AD35" s="88">
        <f t="shared" si="4"/>
        <v>117.91</v>
      </c>
      <c r="AE35" s="88" t="s">
        <v>2891</v>
      </c>
      <c r="AF35" s="40"/>
      <c r="AG35" s="19">
        <f t="shared" si="37"/>
        <v>53.7</v>
      </c>
      <c r="AH35" s="18">
        <v>1.84E-5</v>
      </c>
      <c r="AI35" s="34">
        <v>8.0487310865723402E-7</v>
      </c>
      <c r="AJ35" s="16">
        <v>5.2480746024977148E-7</v>
      </c>
      <c r="AK35" s="16">
        <v>5.8884365535558799E-6</v>
      </c>
      <c r="AL35" s="16">
        <v>9.7723722095580961E-7</v>
      </c>
      <c r="AM35" s="16">
        <v>1.1220184543019621E-7</v>
      </c>
      <c r="AN35" s="94"/>
      <c r="AO35" s="34">
        <v>1.03357E-6</v>
      </c>
      <c r="AP35" s="94">
        <f t="shared" si="5"/>
        <v>3.9630180269784136E-6</v>
      </c>
      <c r="AQ35" s="114">
        <f t="shared" si="6"/>
        <v>1.2651046381741378E-6</v>
      </c>
      <c r="AR35" s="94">
        <f t="shared" si="7"/>
        <v>9.7723722095580961E-7</v>
      </c>
      <c r="AS35" s="114" t="s">
        <v>2891</v>
      </c>
      <c r="AT35" s="98"/>
      <c r="AU35" s="18">
        <v>0.13070000000000001</v>
      </c>
      <c r="AV35" s="16">
        <v>0.26762999999999998</v>
      </c>
      <c r="AW35" s="16">
        <v>1.6116698635238399E-2</v>
      </c>
      <c r="AX35" s="16">
        <v>0.42</v>
      </c>
      <c r="AY35" s="16">
        <v>0.21</v>
      </c>
      <c r="AZ35" s="16">
        <v>4.58E-2</v>
      </c>
      <c r="BA35" s="16">
        <v>7.27E-4</v>
      </c>
      <c r="BB35" s="68">
        <v>-6.55</v>
      </c>
      <c r="BC35" s="16">
        <f t="shared" si="8"/>
        <v>0.11468000147315048</v>
      </c>
      <c r="BD35" s="67">
        <v>-6.83</v>
      </c>
      <c r="BE35" s="16">
        <f t="shared" si="9"/>
        <v>6.0184920314564218E-2</v>
      </c>
      <c r="BF35" s="16">
        <v>0.35399999999999998</v>
      </c>
      <c r="BG35" s="16">
        <v>4.7800000000000002E-2</v>
      </c>
      <c r="BH35" s="16">
        <v>0.13200000000000001</v>
      </c>
      <c r="BI35" s="68">
        <v>8.7400000000000002E-7</v>
      </c>
      <c r="BJ35" s="94">
        <f t="shared" si="10"/>
        <v>0.35563060000000002</v>
      </c>
      <c r="BK35" s="68">
        <v>1.2608700000000001E-6</v>
      </c>
      <c r="BL35" s="39">
        <f t="shared" si="38"/>
        <v>0.51304800300000009</v>
      </c>
      <c r="BM35" s="94">
        <f t="shared" si="39"/>
        <v>0.19059408738735378</v>
      </c>
      <c r="BN35" s="114">
        <f t="shared" si="40"/>
        <v>9.4687428858026071E-2</v>
      </c>
      <c r="BO35" s="94">
        <f t="shared" si="41"/>
        <v>0.13135000000000002</v>
      </c>
      <c r="BP35" s="114" t="s">
        <v>2891</v>
      </c>
      <c r="BQ35" s="98"/>
      <c r="BR35" s="18">
        <f t="shared" si="11"/>
        <v>-4.7351821769904632</v>
      </c>
      <c r="BS35" s="114">
        <f t="shared" si="12"/>
        <v>-6.0942725824318176</v>
      </c>
      <c r="BT35" s="114">
        <f t="shared" si="13"/>
        <v>-6.2800000000000011</v>
      </c>
      <c r="BU35" s="114">
        <f t="shared" si="14"/>
        <v>-5.23</v>
      </c>
      <c r="BV35" s="114">
        <f t="shared" si="15"/>
        <v>-6.0100000000000007</v>
      </c>
      <c r="BW35" s="114">
        <f t="shared" si="16"/>
        <v>-6.95</v>
      </c>
      <c r="BX35" s="114" t="str">
        <f t="shared" si="17"/>
        <v>N/A</v>
      </c>
      <c r="BY35" s="114">
        <f t="shared" si="18"/>
        <v>-5.9856601048284226</v>
      </c>
      <c r="BZ35" s="114">
        <f t="shared" si="19"/>
        <v>-5.8978735520358141</v>
      </c>
      <c r="CA35" s="114">
        <f t="shared" si="20"/>
        <v>-6.0100000000000007</v>
      </c>
      <c r="CB35" s="98" t="str">
        <f t="shared" si="21"/>
        <v>---</v>
      </c>
      <c r="CC35" s="18">
        <f t="shared" si="22"/>
        <v>-0.88372441241945565</v>
      </c>
      <c r="CD35" s="114">
        <f t="shared" si="23"/>
        <v>-0.57246520591095651</v>
      </c>
      <c r="CE35" s="114">
        <f t="shared" si="24"/>
        <v>-1.7927239148470415</v>
      </c>
      <c r="CF35" s="114">
        <f t="shared" si="25"/>
        <v>-0.37675070960209955</v>
      </c>
      <c r="CG35" s="114">
        <f t="shared" si="26"/>
        <v>-0.6777807052660807</v>
      </c>
      <c r="CH35" s="114">
        <f t="shared" si="27"/>
        <v>-1.3391345219961308</v>
      </c>
      <c r="CI35" s="114">
        <f t="shared" si="28"/>
        <v>-3.1384655891409623</v>
      </c>
      <c r="CJ35" s="114">
        <f t="shared" si="29"/>
        <v>-0.94051231014671532</v>
      </c>
      <c r="CK35" s="114">
        <f t="shared" si="30"/>
        <v>-1.2205123101467157</v>
      </c>
      <c r="CL35" s="114">
        <f t="shared" si="31"/>
        <v>-0.45099673797421219</v>
      </c>
      <c r="CM35" s="114">
        <f t="shared" si="32"/>
        <v>-1.320572103387881</v>
      </c>
      <c r="CN35" s="114">
        <f t="shared" si="33"/>
        <v>-0.87942606879415008</v>
      </c>
      <c r="CO35" s="114">
        <f t="shared" si="34"/>
        <v>-0.44900087751231171</v>
      </c>
      <c r="CP35" s="114">
        <f t="shared" si="35"/>
        <v>-0.28984199850865938</v>
      </c>
      <c r="CQ35" s="114">
        <f t="shared" si="42"/>
        <v>-1.0237076761180981</v>
      </c>
      <c r="CR35" s="114">
        <f t="shared" si="43"/>
        <v>-0.88157524060680292</v>
      </c>
      <c r="CS35" s="98" t="str">
        <f t="shared" si="44"/>
        <v>---</v>
      </c>
    </row>
    <row r="36" spans="1:97" x14ac:dyDescent="0.25">
      <c r="A36" s="15" t="s">
        <v>2571</v>
      </c>
      <c r="B36" s="1" t="s">
        <v>462</v>
      </c>
      <c r="C36" s="1">
        <v>406.9</v>
      </c>
      <c r="D36" s="27">
        <v>5.88</v>
      </c>
      <c r="E36" s="16">
        <v>6.4684232874123602</v>
      </c>
      <c r="F36" s="16">
        <v>5.9734259810000001</v>
      </c>
      <c r="G36" s="16">
        <v>5.5149466440000001</v>
      </c>
      <c r="H36" s="16">
        <v>5.8509999999999902</v>
      </c>
      <c r="I36" s="16">
        <v>5.7478999999999996</v>
      </c>
      <c r="J36" s="16">
        <v>5.84</v>
      </c>
      <c r="K36" s="16">
        <v>5.59</v>
      </c>
      <c r="L36" s="16"/>
      <c r="M36" s="16">
        <v>5.7899900000000004</v>
      </c>
      <c r="N36" s="16">
        <f t="shared" si="0"/>
        <v>5.8506317680458171</v>
      </c>
      <c r="O36" s="16">
        <f t="shared" si="36"/>
        <v>5.9452333312643679</v>
      </c>
      <c r="P36" s="16">
        <f t="shared" si="1"/>
        <v>5.84</v>
      </c>
      <c r="Q36" s="16" t="s">
        <v>2891</v>
      </c>
      <c r="R36" s="36"/>
      <c r="S36" s="18">
        <v>139.86000000000001</v>
      </c>
      <c r="T36" s="16">
        <v>123.94</v>
      </c>
      <c r="U36" s="16">
        <v>121.94</v>
      </c>
      <c r="V36" s="16">
        <v>167.7</v>
      </c>
      <c r="W36" s="16">
        <v>272</v>
      </c>
      <c r="X36" s="16">
        <v>52.5</v>
      </c>
      <c r="Y36" s="16">
        <v>91.7</v>
      </c>
      <c r="Z36" s="85" t="s">
        <v>2318</v>
      </c>
      <c r="AA36" s="16">
        <v>205.012</v>
      </c>
      <c r="AB36" s="88">
        <f t="shared" si="2"/>
        <v>146.83150000000001</v>
      </c>
      <c r="AC36" s="114">
        <f t="shared" si="3"/>
        <v>132.52799780397493</v>
      </c>
      <c r="AD36" s="88">
        <f t="shared" si="4"/>
        <v>131.9</v>
      </c>
      <c r="AE36" s="88">
        <v>77.25</v>
      </c>
      <c r="AF36" s="151" t="s">
        <v>2750</v>
      </c>
      <c r="AG36" s="19">
        <f t="shared" si="37"/>
        <v>77.25</v>
      </c>
      <c r="AH36" s="18">
        <v>1.08E-5</v>
      </c>
      <c r="AI36" s="34">
        <v>3.1514252461580899E-7</v>
      </c>
      <c r="AJ36" s="16">
        <v>5.2480746024977148E-7</v>
      </c>
      <c r="AK36" s="16">
        <v>5.8884365535558799E-6</v>
      </c>
      <c r="AL36" s="16">
        <v>3.8904514499428E-6</v>
      </c>
      <c r="AM36" s="16">
        <v>1.1220184543019621E-7</v>
      </c>
      <c r="AN36" s="94" t="s">
        <v>2318</v>
      </c>
      <c r="AO36" s="16">
        <v>1.3925499999999999E-6</v>
      </c>
      <c r="AP36" s="94">
        <f t="shared" si="5"/>
        <v>3.2747985476849226E-6</v>
      </c>
      <c r="AQ36" s="114">
        <f t="shared" si="6"/>
        <v>1.3034846990312932E-6</v>
      </c>
      <c r="AR36" s="94">
        <f t="shared" si="7"/>
        <v>1.3925499999999999E-6</v>
      </c>
      <c r="AS36" s="114">
        <v>5.1840155694915992E-6</v>
      </c>
      <c r="AT36" s="156" t="s">
        <v>2938</v>
      </c>
      <c r="AU36" s="18">
        <v>7.936E-2</v>
      </c>
      <c r="AV36" s="16">
        <v>0.26762999999999998</v>
      </c>
      <c r="AW36" s="16">
        <v>8.9639856706583195E-3</v>
      </c>
      <c r="AX36" s="16">
        <v>0.51</v>
      </c>
      <c r="AY36" s="16">
        <v>0.21</v>
      </c>
      <c r="AZ36" s="16">
        <v>5.4699999999999999E-2</v>
      </c>
      <c r="BA36" s="16">
        <v>7.27E-4</v>
      </c>
      <c r="BB36" s="68">
        <v>-6.55</v>
      </c>
      <c r="BC36" s="16">
        <f t="shared" si="8"/>
        <v>0.11468000147315048</v>
      </c>
      <c r="BD36" s="67">
        <v>-6.6</v>
      </c>
      <c r="BE36" s="16">
        <f t="shared" si="9"/>
        <v>0.10220865889812474</v>
      </c>
      <c r="BF36" s="16">
        <v>0.35399999999999998</v>
      </c>
      <c r="BG36" s="16">
        <v>5.8799999999999998E-2</v>
      </c>
      <c r="BH36" s="16">
        <v>0.126</v>
      </c>
      <c r="BI36" s="68"/>
      <c r="BJ36" s="94" t="str">
        <f t="shared" si="10"/>
        <v/>
      </c>
      <c r="BK36" s="68">
        <v>1.2606000000000001E-6</v>
      </c>
      <c r="BL36" s="39">
        <f t="shared" si="38"/>
        <v>0.51293814000000004</v>
      </c>
      <c r="BM36" s="94">
        <f t="shared" si="39"/>
        <v>0.18461598354168721</v>
      </c>
      <c r="BN36" s="114">
        <f t="shared" si="40"/>
        <v>8.5366547393496667E-2</v>
      </c>
      <c r="BO36" s="94">
        <f t="shared" si="41"/>
        <v>0.11468000147315048</v>
      </c>
      <c r="BP36" s="114" t="s">
        <v>2891</v>
      </c>
      <c r="BQ36" s="98"/>
      <c r="BR36" s="18">
        <f t="shared" si="11"/>
        <v>-4.9665762445130506</v>
      </c>
      <c r="BS36" s="114">
        <f t="shared" si="12"/>
        <v>-6.501492990161748</v>
      </c>
      <c r="BT36" s="114">
        <f t="shared" si="13"/>
        <v>-6.2800000000000011</v>
      </c>
      <c r="BU36" s="114">
        <f t="shared" si="14"/>
        <v>-5.23</v>
      </c>
      <c r="BV36" s="114">
        <f t="shared" si="15"/>
        <v>-5.410000000000001</v>
      </c>
      <c r="BW36" s="114">
        <f t="shared" si="16"/>
        <v>-6.95</v>
      </c>
      <c r="BX36" s="114" t="str">
        <f t="shared" si="17"/>
        <v>N/A</v>
      </c>
      <c r="BY36" s="114">
        <f t="shared" si="18"/>
        <v>-5.8561892023773909</v>
      </c>
      <c r="BZ36" s="114">
        <f t="shared" si="19"/>
        <v>-5.884894062436028</v>
      </c>
      <c r="CA36" s="114">
        <f t="shared" si="20"/>
        <v>-5.8561892023773909</v>
      </c>
      <c r="CB36" s="98">
        <f t="shared" si="21"/>
        <v>-5.2853337027906013</v>
      </c>
      <c r="CC36" s="18">
        <f t="shared" si="22"/>
        <v>-1.1003983408538778</v>
      </c>
      <c r="CD36" s="114">
        <f t="shared" si="23"/>
        <v>-0.57246520591095651</v>
      </c>
      <c r="CE36" s="114">
        <f t="shared" si="24"/>
        <v>-2.0474988463760431</v>
      </c>
      <c r="CF36" s="114">
        <f t="shared" si="25"/>
        <v>-0.29242982390206362</v>
      </c>
      <c r="CG36" s="114">
        <f t="shared" si="26"/>
        <v>-0.6777807052660807</v>
      </c>
      <c r="CH36" s="114">
        <f t="shared" si="27"/>
        <v>-1.2620126736665693</v>
      </c>
      <c r="CI36" s="114">
        <f t="shared" si="28"/>
        <v>-3.1384655891409623</v>
      </c>
      <c r="CJ36" s="114">
        <f t="shared" si="29"/>
        <v>-0.94051231014671532</v>
      </c>
      <c r="CK36" s="114">
        <f t="shared" si="30"/>
        <v>-0.99051231014671504</v>
      </c>
      <c r="CL36" s="114">
        <f t="shared" si="31"/>
        <v>-0.45099673797421219</v>
      </c>
      <c r="CM36" s="114">
        <f t="shared" si="32"/>
        <v>-1.2306226739238615</v>
      </c>
      <c r="CN36" s="114">
        <f t="shared" si="33"/>
        <v>-0.89962945488243706</v>
      </c>
      <c r="CO36" s="114" t="str">
        <f t="shared" si="34"/>
        <v>N/A</v>
      </c>
      <c r="CP36" s="114">
        <f t="shared" si="35"/>
        <v>-0.28993500735711852</v>
      </c>
      <c r="CQ36" s="114">
        <f t="shared" si="42"/>
        <v>-1.0687122830421241</v>
      </c>
      <c r="CR36" s="114">
        <f t="shared" si="43"/>
        <v>-0.94051231014671532</v>
      </c>
      <c r="CS36" s="98" t="str">
        <f t="shared" si="44"/>
        <v>---</v>
      </c>
    </row>
    <row r="37" spans="1:97" x14ac:dyDescent="0.25">
      <c r="A37" s="15" t="s">
        <v>2572</v>
      </c>
      <c r="B37" s="1" t="s">
        <v>463</v>
      </c>
      <c r="C37" s="1">
        <v>406.9</v>
      </c>
      <c r="D37" s="27">
        <v>5.88</v>
      </c>
      <c r="E37" s="16">
        <v>6.4668580273163698</v>
      </c>
      <c r="F37" s="16">
        <v>5.9734259810000001</v>
      </c>
      <c r="G37" s="16">
        <v>5.5149466440000001</v>
      </c>
      <c r="H37" s="16">
        <v>5.8509999999999902</v>
      </c>
      <c r="I37" s="16">
        <v>5.7889999999999997</v>
      </c>
      <c r="J37" s="16">
        <v>5.85</v>
      </c>
      <c r="K37" s="16">
        <v>5.59</v>
      </c>
      <c r="L37" s="16"/>
      <c r="M37" s="39">
        <v>5.9837899999999999</v>
      </c>
      <c r="N37" s="16">
        <f t="shared" si="0"/>
        <v>5.8776689613684852</v>
      </c>
      <c r="O37" s="16">
        <f t="shared" si="36"/>
        <v>5.9670051583977415</v>
      </c>
      <c r="P37" s="16">
        <f t="shared" si="1"/>
        <v>5.8509999999999902</v>
      </c>
      <c r="Q37" s="16" t="s">
        <v>2891</v>
      </c>
      <c r="R37" s="36"/>
      <c r="S37" s="18">
        <v>139.86000000000001</v>
      </c>
      <c r="T37" s="16">
        <v>133.96</v>
      </c>
      <c r="U37" s="16">
        <v>121.94</v>
      </c>
      <c r="V37" s="16">
        <v>82.95</v>
      </c>
      <c r="W37" s="16">
        <v>272</v>
      </c>
      <c r="X37" s="16">
        <v>54.2</v>
      </c>
      <c r="Y37" s="16">
        <v>91.7</v>
      </c>
      <c r="Z37" s="85"/>
      <c r="AA37" s="39">
        <v>205.00899999999999</v>
      </c>
      <c r="AB37" s="88">
        <f t="shared" si="2"/>
        <v>137.70237500000002</v>
      </c>
      <c r="AC37" s="114">
        <f t="shared" si="3"/>
        <v>123.03897717083879</v>
      </c>
      <c r="AD37" s="88">
        <f t="shared" si="4"/>
        <v>127.95</v>
      </c>
      <c r="AE37" s="88" t="s">
        <v>2891</v>
      </c>
      <c r="AF37" s="40"/>
      <c r="AG37" s="19">
        <f t="shared" si="37"/>
        <v>54.2</v>
      </c>
      <c r="AH37" s="18">
        <v>1.8199999999999999E-5</v>
      </c>
      <c r="AI37" s="34">
        <v>5.3248567670650098E-7</v>
      </c>
      <c r="AJ37" s="16">
        <v>3.3884415613920242E-7</v>
      </c>
      <c r="AK37" s="16">
        <v>5.8884365535558799E-6</v>
      </c>
      <c r="AL37" s="16">
        <v>2.7542287033381663E-6</v>
      </c>
      <c r="AM37" s="16">
        <v>6.9183097091893466E-8</v>
      </c>
      <c r="AN37" s="94">
        <v>1.2300000000000001E-5</v>
      </c>
      <c r="AO37" s="34">
        <v>1.57853E-6</v>
      </c>
      <c r="AP37" s="94">
        <f t="shared" si="5"/>
        <v>5.2077135233539549E-6</v>
      </c>
      <c r="AQ37" s="114">
        <f t="shared" si="6"/>
        <v>1.7053642664999889E-6</v>
      </c>
      <c r="AR37" s="94">
        <f t="shared" si="7"/>
        <v>2.1663793516690831E-6</v>
      </c>
      <c r="AS37" s="114">
        <v>6.9030693145604473E-6</v>
      </c>
      <c r="AT37" s="156" t="s">
        <v>2938</v>
      </c>
      <c r="AU37" s="18">
        <v>0.1293</v>
      </c>
      <c r="AV37" s="16">
        <v>0.26762999999999998</v>
      </c>
      <c r="AW37" s="16">
        <v>1.25232963087088E-2</v>
      </c>
      <c r="AX37" s="16">
        <v>0.42</v>
      </c>
      <c r="AY37" s="16">
        <v>0.21</v>
      </c>
      <c r="AZ37" s="16">
        <v>7.7100000000000002E-2</v>
      </c>
      <c r="BA37" s="16">
        <v>7.27E-4</v>
      </c>
      <c r="BB37" s="68">
        <v>-6.55</v>
      </c>
      <c r="BC37" s="16">
        <f t="shared" si="8"/>
        <v>0.11468000147315048</v>
      </c>
      <c r="BD37" s="67">
        <v>-6.7</v>
      </c>
      <c r="BE37" s="16">
        <f t="shared" si="9"/>
        <v>8.118722359608356E-2</v>
      </c>
      <c r="BF37" s="16">
        <v>0.34599999999999997</v>
      </c>
      <c r="BG37" s="16">
        <v>6.0199999999999997E-2</v>
      </c>
      <c r="BH37" s="16">
        <v>0.123</v>
      </c>
      <c r="BI37" s="68">
        <v>1.39E-6</v>
      </c>
      <c r="BJ37" s="94">
        <f t="shared" si="10"/>
        <v>0.56559100000000007</v>
      </c>
      <c r="BK37" s="68">
        <v>1.26185E-6</v>
      </c>
      <c r="BL37" s="39">
        <f t="shared" si="38"/>
        <v>0.51344676499999997</v>
      </c>
      <c r="BM37" s="94">
        <f t="shared" si="39"/>
        <v>0.20867037759842447</v>
      </c>
      <c r="BN37" s="114">
        <f t="shared" si="40"/>
        <v>0.10286015331934181</v>
      </c>
      <c r="BO37" s="94">
        <f t="shared" si="41"/>
        <v>0.12614999999999998</v>
      </c>
      <c r="BP37" s="114" t="s">
        <v>2891</v>
      </c>
      <c r="BQ37" s="98"/>
      <c r="BR37" s="18">
        <f t="shared" si="11"/>
        <v>-4.7399286120149249</v>
      </c>
      <c r="BS37" s="114">
        <f t="shared" si="12"/>
        <v>-6.2736920697878</v>
      </c>
      <c r="BT37" s="114">
        <f t="shared" si="13"/>
        <v>-6.47</v>
      </c>
      <c r="BU37" s="114">
        <f t="shared" si="14"/>
        <v>-5.23</v>
      </c>
      <c r="BV37" s="114">
        <f t="shared" si="15"/>
        <v>-5.56</v>
      </c>
      <c r="BW37" s="114">
        <f t="shared" si="16"/>
        <v>-7.160000000000001</v>
      </c>
      <c r="BX37" s="114">
        <f t="shared" si="17"/>
        <v>-4.9100948885606019</v>
      </c>
      <c r="BY37" s="114">
        <f t="shared" si="18"/>
        <v>-5.8017471599164265</v>
      </c>
      <c r="BZ37" s="114">
        <f t="shared" si="19"/>
        <v>-5.7681828412849683</v>
      </c>
      <c r="CA37" s="114">
        <f t="shared" si="20"/>
        <v>-5.6808735799582131</v>
      </c>
      <c r="CB37" s="98">
        <f t="shared" si="21"/>
        <v>-5.1609577657859687</v>
      </c>
      <c r="CC37" s="18">
        <f t="shared" si="22"/>
        <v>-0.88840147511960599</v>
      </c>
      <c r="CD37" s="114">
        <f t="shared" si="23"/>
        <v>-0.57246520591095651</v>
      </c>
      <c r="CE37" s="114">
        <f t="shared" si="24"/>
        <v>-1.9022813436286412</v>
      </c>
      <c r="CF37" s="114">
        <f t="shared" si="25"/>
        <v>-0.37675070960209955</v>
      </c>
      <c r="CG37" s="114">
        <f t="shared" si="26"/>
        <v>-0.6777807052660807</v>
      </c>
      <c r="CH37" s="114">
        <f t="shared" si="27"/>
        <v>-1.112945621949043</v>
      </c>
      <c r="CI37" s="114">
        <f t="shared" si="28"/>
        <v>-3.1384655891409623</v>
      </c>
      <c r="CJ37" s="114">
        <f t="shared" si="29"/>
        <v>-0.94051231014671532</v>
      </c>
      <c r="CK37" s="114">
        <f t="shared" si="30"/>
        <v>-1.0905123101467156</v>
      </c>
      <c r="CL37" s="114">
        <f t="shared" si="31"/>
        <v>-0.46092390120722343</v>
      </c>
      <c r="CM37" s="114">
        <f t="shared" si="32"/>
        <v>-1.2204035087421754</v>
      </c>
      <c r="CN37" s="114">
        <f t="shared" si="33"/>
        <v>-0.91009488856060206</v>
      </c>
      <c r="CO37" s="114">
        <f t="shared" si="34"/>
        <v>-0.24749750989261962</v>
      </c>
      <c r="CP37" s="114">
        <f t="shared" si="35"/>
        <v>-0.28950457809444424</v>
      </c>
      <c r="CQ37" s="114">
        <f t="shared" si="42"/>
        <v>-0.98775283267199188</v>
      </c>
      <c r="CR37" s="114">
        <f t="shared" si="43"/>
        <v>-0.89924818184010402</v>
      </c>
      <c r="CS37" s="98" t="str">
        <f t="shared" si="44"/>
        <v>---</v>
      </c>
    </row>
    <row r="38" spans="1:97" x14ac:dyDescent="0.25">
      <c r="A38" s="15" t="s">
        <v>2573</v>
      </c>
      <c r="B38" s="1" t="s">
        <v>464</v>
      </c>
      <c r="C38" s="1">
        <v>406.9</v>
      </c>
      <c r="D38" s="27">
        <v>5.88</v>
      </c>
      <c r="E38" s="16">
        <v>6.4731708832736601</v>
      </c>
      <c r="F38" s="16">
        <v>5.9734259810000001</v>
      </c>
      <c r="G38" s="16">
        <v>5.5149466440000001</v>
      </c>
      <c r="H38" s="16">
        <v>5.8509999999999902</v>
      </c>
      <c r="I38" s="16">
        <v>5.9573</v>
      </c>
      <c r="J38" s="16">
        <v>5.84</v>
      </c>
      <c r="K38" s="16">
        <v>5.66</v>
      </c>
      <c r="L38" s="16"/>
      <c r="M38" s="16">
        <v>5.9435399999999996</v>
      </c>
      <c r="N38" s="16">
        <f t="shared" si="0"/>
        <v>5.8992648342526275</v>
      </c>
      <c r="O38" s="16">
        <f t="shared" si="36"/>
        <v>5.9823871525228061</v>
      </c>
      <c r="P38" s="16">
        <f t="shared" si="1"/>
        <v>5.88</v>
      </c>
      <c r="Q38" s="16" t="s">
        <v>2891</v>
      </c>
      <c r="R38" s="36"/>
      <c r="S38" s="18">
        <v>139.86000000000001</v>
      </c>
      <c r="T38" s="16">
        <v>116.76</v>
      </c>
      <c r="U38" s="16">
        <v>121.94</v>
      </c>
      <c r="V38" s="16">
        <v>83.43</v>
      </c>
      <c r="W38" s="16">
        <v>288</v>
      </c>
      <c r="X38" s="16">
        <v>53.7</v>
      </c>
      <c r="Y38" s="16">
        <v>90.2</v>
      </c>
      <c r="Z38" s="85"/>
      <c r="AA38" s="16">
        <v>204.92400000000001</v>
      </c>
      <c r="AB38" s="88">
        <f t="shared" si="2"/>
        <v>137.35175000000001</v>
      </c>
      <c r="AC38" s="114">
        <f t="shared" si="3"/>
        <v>121.50041812509238</v>
      </c>
      <c r="AD38" s="88">
        <f t="shared" si="4"/>
        <v>119.35</v>
      </c>
      <c r="AE38" s="88" t="s">
        <v>2891</v>
      </c>
      <c r="AF38" s="40"/>
      <c r="AG38" s="19">
        <f t="shared" si="37"/>
        <v>53.7</v>
      </c>
      <c r="AH38" s="18">
        <v>1.84E-5</v>
      </c>
      <c r="AI38" s="34">
        <v>1.05806522124404E-6</v>
      </c>
      <c r="AJ38" s="16">
        <v>2.1379620895022279E-7</v>
      </c>
      <c r="AK38" s="16">
        <v>5.8884365535558799E-6</v>
      </c>
      <c r="AL38" s="16">
        <v>9.7723722095581017E-8</v>
      </c>
      <c r="AM38" s="16">
        <v>1.1220184543019621E-7</v>
      </c>
      <c r="AN38" s="94"/>
      <c r="AO38" s="16">
        <v>1.52978E-6</v>
      </c>
      <c r="AP38" s="94">
        <f t="shared" si="5"/>
        <v>3.9000005073251312E-6</v>
      </c>
      <c r="AQ38" s="114">
        <f t="shared" si="6"/>
        <v>8.8074729931156131E-7</v>
      </c>
      <c r="AR38" s="94">
        <f t="shared" si="7"/>
        <v>1.05806522124404E-6</v>
      </c>
      <c r="AS38" s="114" t="s">
        <v>2891</v>
      </c>
      <c r="AT38" s="98"/>
      <c r="AU38" s="18">
        <v>0.13070000000000001</v>
      </c>
      <c r="AV38" s="16">
        <v>0.26762999999999998</v>
      </c>
      <c r="AW38" s="16">
        <v>1.4928389041875901E-2</v>
      </c>
      <c r="AX38" s="16">
        <v>0.4</v>
      </c>
      <c r="AY38" s="16">
        <v>0.21</v>
      </c>
      <c r="AZ38" s="16">
        <v>3.19</v>
      </c>
      <c r="BA38" s="16">
        <v>7.27E-4</v>
      </c>
      <c r="BB38" s="68">
        <v>-6.55</v>
      </c>
      <c r="BC38" s="16">
        <f t="shared" si="8"/>
        <v>0.11468000147315048</v>
      </c>
      <c r="BD38" s="67">
        <v>-6.63</v>
      </c>
      <c r="BE38" s="16">
        <f t="shared" si="9"/>
        <v>9.5386670495367573E-2</v>
      </c>
      <c r="BF38" s="16">
        <v>0.35399999999999998</v>
      </c>
      <c r="BG38" s="16">
        <v>4.6699999999999998E-2</v>
      </c>
      <c r="BH38" s="16">
        <v>0.13200000000000001</v>
      </c>
      <c r="BI38" s="68"/>
      <c r="BJ38" s="94" t="str">
        <f t="shared" si="10"/>
        <v/>
      </c>
      <c r="BK38" s="68">
        <v>1.2620500000000001E-6</v>
      </c>
      <c r="BL38" s="39">
        <f t="shared" si="38"/>
        <v>0.51352814499999999</v>
      </c>
      <c r="BM38" s="94">
        <f t="shared" si="39"/>
        <v>0.42079078507772255</v>
      </c>
      <c r="BN38" s="114">
        <f t="shared" si="40"/>
        <v>0.12142190201160749</v>
      </c>
      <c r="BO38" s="94">
        <f t="shared" si="41"/>
        <v>0.13200000000000001</v>
      </c>
      <c r="BP38" s="114" t="s">
        <v>2891</v>
      </c>
      <c r="BQ38" s="98"/>
      <c r="BR38" s="18">
        <f t="shared" si="11"/>
        <v>-4.7351821769904632</v>
      </c>
      <c r="BS38" s="114">
        <f t="shared" si="12"/>
        <v>-5.9754875607003042</v>
      </c>
      <c r="BT38" s="114">
        <f t="shared" si="13"/>
        <v>-6.6700000000000008</v>
      </c>
      <c r="BU38" s="114">
        <f t="shared" si="14"/>
        <v>-5.23</v>
      </c>
      <c r="BV38" s="114">
        <f t="shared" si="15"/>
        <v>-7.01</v>
      </c>
      <c r="BW38" s="114">
        <f t="shared" si="16"/>
        <v>-6.95</v>
      </c>
      <c r="BX38" s="114" t="str">
        <f t="shared" si="17"/>
        <v>N/A</v>
      </c>
      <c r="BY38" s="114">
        <f t="shared" si="18"/>
        <v>-5.8153710212450873</v>
      </c>
      <c r="BZ38" s="114">
        <f t="shared" si="19"/>
        <v>-6.0551486798479797</v>
      </c>
      <c r="CA38" s="114">
        <f t="shared" si="20"/>
        <v>-5.9754875607003042</v>
      </c>
      <c r="CB38" s="98" t="str">
        <f t="shared" si="21"/>
        <v>---</v>
      </c>
      <c r="CC38" s="18">
        <f t="shared" si="22"/>
        <v>-0.88372441241945565</v>
      </c>
      <c r="CD38" s="114">
        <f t="shared" si="23"/>
        <v>-0.57246520591095651</v>
      </c>
      <c r="CE38" s="114">
        <f t="shared" si="24"/>
        <v>-1.8259870555014917</v>
      </c>
      <c r="CF38" s="114">
        <f t="shared" si="25"/>
        <v>-0.3979400086720376</v>
      </c>
      <c r="CG38" s="114">
        <f t="shared" si="26"/>
        <v>-0.6777807052660807</v>
      </c>
      <c r="CH38" s="114">
        <f t="shared" si="27"/>
        <v>0.50379068305718111</v>
      </c>
      <c r="CI38" s="114">
        <f t="shared" si="28"/>
        <v>-3.1384655891409623</v>
      </c>
      <c r="CJ38" s="114">
        <f t="shared" si="29"/>
        <v>-0.94051231014671532</v>
      </c>
      <c r="CK38" s="114">
        <f t="shared" si="30"/>
        <v>-1.0205123101467151</v>
      </c>
      <c r="CL38" s="114">
        <f t="shared" si="31"/>
        <v>-0.45099673797421219</v>
      </c>
      <c r="CM38" s="114">
        <f t="shared" si="32"/>
        <v>-1.330683119433888</v>
      </c>
      <c r="CN38" s="114">
        <f t="shared" si="33"/>
        <v>-0.87942606879415008</v>
      </c>
      <c r="CO38" s="114" t="str">
        <f t="shared" si="34"/>
        <v>N/A</v>
      </c>
      <c r="CP38" s="114">
        <f t="shared" si="35"/>
        <v>-0.28943574898349494</v>
      </c>
      <c r="CQ38" s="114">
        <f t="shared" si="42"/>
        <v>-0.91570296841022902</v>
      </c>
      <c r="CR38" s="114">
        <f t="shared" si="43"/>
        <v>-0.87942606879415008</v>
      </c>
      <c r="CS38" s="98" t="str">
        <f t="shared" si="44"/>
        <v>---</v>
      </c>
    </row>
    <row r="39" spans="1:97" x14ac:dyDescent="0.25">
      <c r="A39" s="15" t="s">
        <v>2574</v>
      </c>
      <c r="B39" s="1" t="s">
        <v>465</v>
      </c>
      <c r="C39" s="1">
        <v>406.9</v>
      </c>
      <c r="D39" s="27">
        <v>6.72</v>
      </c>
      <c r="E39" s="16">
        <v>6.5378680901356896</v>
      </c>
      <c r="F39" s="16">
        <v>5.9734259810000001</v>
      </c>
      <c r="G39" s="16">
        <v>5.5149466440000001</v>
      </c>
      <c r="H39" s="16">
        <v>5.8509999999999902</v>
      </c>
      <c r="I39" s="16">
        <v>5.8727</v>
      </c>
      <c r="J39" s="16">
        <v>5.85</v>
      </c>
      <c r="K39" s="16">
        <v>5.66</v>
      </c>
      <c r="L39" s="16"/>
      <c r="M39" s="16">
        <v>5.95146</v>
      </c>
      <c r="N39" s="16">
        <f t="shared" si="0"/>
        <v>5.9923778572372974</v>
      </c>
      <c r="O39" s="16">
        <f t="shared" si="36"/>
        <v>6.1754862687507055</v>
      </c>
      <c r="P39" s="16">
        <f t="shared" si="1"/>
        <v>5.8727</v>
      </c>
      <c r="Q39" s="16" t="s">
        <v>2891</v>
      </c>
      <c r="R39" s="36"/>
      <c r="S39" s="18">
        <v>139.86000000000001</v>
      </c>
      <c r="T39" s="16">
        <v>133.19</v>
      </c>
      <c r="U39" s="16">
        <v>121.94</v>
      </c>
      <c r="V39" s="16">
        <v>85.95</v>
      </c>
      <c r="W39" s="16">
        <v>276.33</v>
      </c>
      <c r="X39" s="16">
        <v>55.5</v>
      </c>
      <c r="Y39" s="16">
        <v>90.2</v>
      </c>
      <c r="Z39" s="85"/>
      <c r="AA39" s="16">
        <v>199.732</v>
      </c>
      <c r="AB39" s="88">
        <f t="shared" si="2"/>
        <v>137.83775</v>
      </c>
      <c r="AC39" s="114">
        <f t="shared" si="3"/>
        <v>123.45013036175806</v>
      </c>
      <c r="AD39" s="88">
        <f t="shared" si="4"/>
        <v>127.565</v>
      </c>
      <c r="AE39" s="88" t="s">
        <v>2891</v>
      </c>
      <c r="AF39" s="40"/>
      <c r="AG39" s="19">
        <f t="shared" si="37"/>
        <v>55.5</v>
      </c>
      <c r="AH39" s="18">
        <v>1.7600000000000001E-5</v>
      </c>
      <c r="AI39" s="34">
        <v>4.7392165334834602E-7</v>
      </c>
      <c r="AJ39" s="16">
        <v>2.5703957827688611E-7</v>
      </c>
      <c r="AK39" s="16">
        <v>5.8884365535558799E-6</v>
      </c>
      <c r="AL39" s="16">
        <v>1.1220184543019616E-6</v>
      </c>
      <c r="AM39" s="16">
        <v>1.1220184543019621E-7</v>
      </c>
      <c r="AN39" s="94" t="s">
        <v>2318</v>
      </c>
      <c r="AO39" s="16">
        <v>1.2851100000000001E-6</v>
      </c>
      <c r="AP39" s="94">
        <f t="shared" si="5"/>
        <v>3.8198182978447528E-6</v>
      </c>
      <c r="AQ39" s="114">
        <f t="shared" si="6"/>
        <v>1.1074101589852496E-6</v>
      </c>
      <c r="AR39" s="94">
        <f t="shared" si="7"/>
        <v>1.1220184543019616E-6</v>
      </c>
      <c r="AS39" s="114">
        <v>5.2345942000943416E-6</v>
      </c>
      <c r="AT39" s="156" t="s">
        <v>2938</v>
      </c>
      <c r="AU39" s="18">
        <v>1.966E-2</v>
      </c>
      <c r="AV39" s="16">
        <v>0.26762999999999998</v>
      </c>
      <c r="AW39" s="16">
        <v>1.0474784057036999E-2</v>
      </c>
      <c r="AX39" s="16">
        <v>0.24</v>
      </c>
      <c r="AY39" s="16">
        <v>0.21</v>
      </c>
      <c r="AZ39" s="16">
        <v>0.23</v>
      </c>
      <c r="BA39" s="16">
        <v>7.27E-4</v>
      </c>
      <c r="BB39" s="68">
        <v>-6.55</v>
      </c>
      <c r="BC39" s="16">
        <f t="shared" si="8"/>
        <v>0.11468000147315048</v>
      </c>
      <c r="BD39" s="67">
        <v>-6.83</v>
      </c>
      <c r="BE39" s="16">
        <f t="shared" si="9"/>
        <v>6.0184920314564218E-2</v>
      </c>
      <c r="BF39" s="16">
        <v>0.34599999999999997</v>
      </c>
      <c r="BG39" s="16">
        <v>4.7800000000000002E-2</v>
      </c>
      <c r="BH39" s="16">
        <v>0.129</v>
      </c>
      <c r="BI39" s="68"/>
      <c r="BJ39" s="94" t="str">
        <f t="shared" si="10"/>
        <v/>
      </c>
      <c r="BK39" s="68">
        <v>1.25081E-6</v>
      </c>
      <c r="BL39" s="39">
        <f t="shared" si="38"/>
        <v>0.50895458900000001</v>
      </c>
      <c r="BM39" s="94">
        <f t="shared" si="39"/>
        <v>0.16808548421882705</v>
      </c>
      <c r="BN39" s="114">
        <f t="shared" si="40"/>
        <v>7.7236646104891934E-2</v>
      </c>
      <c r="BO39" s="94">
        <f t="shared" si="41"/>
        <v>0.129</v>
      </c>
      <c r="BP39" s="114" t="s">
        <v>2891</v>
      </c>
      <c r="BQ39" s="98"/>
      <c r="BR39" s="18">
        <f t="shared" si="11"/>
        <v>-4.7544873321858505</v>
      </c>
      <c r="BS39" s="114">
        <f t="shared" si="12"/>
        <v>-6.3242934480533597</v>
      </c>
      <c r="BT39" s="114">
        <f t="shared" si="13"/>
        <v>-6.5900000000000007</v>
      </c>
      <c r="BU39" s="114">
        <f t="shared" si="14"/>
        <v>-5.23</v>
      </c>
      <c r="BV39" s="114">
        <f t="shared" si="15"/>
        <v>-5.9500000000000011</v>
      </c>
      <c r="BW39" s="114">
        <f t="shared" si="16"/>
        <v>-6.95</v>
      </c>
      <c r="BX39" s="114" t="str">
        <f t="shared" si="17"/>
        <v>N/A</v>
      </c>
      <c r="BY39" s="114">
        <f t="shared" si="18"/>
        <v>-5.8910596969642874</v>
      </c>
      <c r="BZ39" s="114">
        <f t="shared" si="19"/>
        <v>-5.9556914967433574</v>
      </c>
      <c r="CA39" s="114">
        <f t="shared" si="20"/>
        <v>-5.9500000000000011</v>
      </c>
      <c r="CB39" s="98">
        <f t="shared" si="21"/>
        <v>-5.2811169803635112</v>
      </c>
      <c r="CC39" s="18">
        <f t="shared" si="22"/>
        <v>-1.7064164865038831</v>
      </c>
      <c r="CD39" s="114">
        <f t="shared" si="23"/>
        <v>-0.57246520591095651</v>
      </c>
      <c r="CE39" s="114">
        <f t="shared" si="24"/>
        <v>-1.9798549214694399</v>
      </c>
      <c r="CF39" s="114">
        <f t="shared" si="25"/>
        <v>-0.61978875828839397</v>
      </c>
      <c r="CG39" s="114">
        <f t="shared" si="26"/>
        <v>-0.6777807052660807</v>
      </c>
      <c r="CH39" s="114">
        <f t="shared" si="27"/>
        <v>-0.63827216398240705</v>
      </c>
      <c r="CI39" s="114">
        <f t="shared" si="28"/>
        <v>-3.1384655891409623</v>
      </c>
      <c r="CJ39" s="114">
        <f t="shared" si="29"/>
        <v>-0.94051231014671532</v>
      </c>
      <c r="CK39" s="114">
        <f t="shared" si="30"/>
        <v>-1.2205123101467157</v>
      </c>
      <c r="CL39" s="114">
        <f t="shared" si="31"/>
        <v>-0.46092390120722343</v>
      </c>
      <c r="CM39" s="114">
        <f t="shared" si="32"/>
        <v>-1.320572103387881</v>
      </c>
      <c r="CN39" s="114">
        <f t="shared" si="33"/>
        <v>-0.88941028970075098</v>
      </c>
      <c r="CO39" s="114" t="str">
        <f t="shared" si="34"/>
        <v>N/A</v>
      </c>
      <c r="CP39" s="114">
        <f t="shared" si="35"/>
        <v>-0.293320965456009</v>
      </c>
      <c r="CQ39" s="114">
        <f t="shared" si="42"/>
        <v>-1.1121765931236476</v>
      </c>
      <c r="CR39" s="114">
        <f t="shared" si="43"/>
        <v>-0.88941028970075098</v>
      </c>
      <c r="CS39" s="98" t="str">
        <f t="shared" si="44"/>
        <v>---</v>
      </c>
    </row>
    <row r="40" spans="1:97" x14ac:dyDescent="0.25">
      <c r="A40" s="15" t="s">
        <v>2575</v>
      </c>
      <c r="B40" s="1" t="s">
        <v>466</v>
      </c>
      <c r="C40" s="1">
        <v>406.9</v>
      </c>
      <c r="D40" s="27">
        <v>6.72</v>
      </c>
      <c r="E40" s="16">
        <v>6.5391953308826496</v>
      </c>
      <c r="F40" s="16">
        <v>5.9734259810000001</v>
      </c>
      <c r="G40" s="16">
        <v>5.5149466440000001</v>
      </c>
      <c r="H40" s="16">
        <v>5.8509999999999902</v>
      </c>
      <c r="I40" s="16">
        <v>5.9935999999999998</v>
      </c>
      <c r="J40" s="16">
        <v>5.85</v>
      </c>
      <c r="K40" s="16">
        <v>5.87</v>
      </c>
      <c r="L40" s="16"/>
      <c r="M40" s="16">
        <v>6.1673200000000001</v>
      </c>
      <c r="N40" s="16">
        <f t="shared" si="0"/>
        <v>6.0532764395425165</v>
      </c>
      <c r="O40" s="16">
        <f t="shared" si="36"/>
        <v>6.2098480529068105</v>
      </c>
      <c r="P40" s="16">
        <f t="shared" si="1"/>
        <v>5.9734259810000001</v>
      </c>
      <c r="Q40" s="16" t="s">
        <v>2891</v>
      </c>
      <c r="R40" s="36"/>
      <c r="S40" s="18">
        <v>139.86000000000001</v>
      </c>
      <c r="T40" s="16">
        <v>142.32</v>
      </c>
      <c r="U40" s="16">
        <v>121.94</v>
      </c>
      <c r="V40" s="16">
        <v>93.51</v>
      </c>
      <c r="W40" s="16">
        <v>272</v>
      </c>
      <c r="X40" s="16">
        <v>60.4</v>
      </c>
      <c r="Y40" s="16">
        <v>91.1</v>
      </c>
      <c r="Z40" s="85"/>
      <c r="AA40" s="16">
        <v>199.53100000000001</v>
      </c>
      <c r="AB40" s="88">
        <f t="shared" si="2"/>
        <v>140.08262500000001</v>
      </c>
      <c r="AC40" s="114">
        <f t="shared" si="3"/>
        <v>127.02443977262379</v>
      </c>
      <c r="AD40" s="88">
        <f t="shared" si="4"/>
        <v>130.9</v>
      </c>
      <c r="AE40" s="88" t="s">
        <v>2891</v>
      </c>
      <c r="AF40" s="40"/>
      <c r="AG40" s="19">
        <f t="shared" si="37"/>
        <v>60.4</v>
      </c>
      <c r="AH40" s="18">
        <v>1.5800000000000001E-5</v>
      </c>
      <c r="AI40" s="34">
        <v>1.0047764732063899E-6</v>
      </c>
      <c r="AJ40" s="16">
        <v>2.8183829312644502E-7</v>
      </c>
      <c r="AK40" s="16">
        <v>5.8884365535558799E-6</v>
      </c>
      <c r="AL40" s="16">
        <v>9.5499258602143498E-7</v>
      </c>
      <c r="AM40" s="16">
        <v>1.1220184543019621E-7</v>
      </c>
      <c r="AN40" s="94"/>
      <c r="AO40" s="16">
        <v>1.32395E-6</v>
      </c>
      <c r="AP40" s="94">
        <f t="shared" si="5"/>
        <v>3.623742250191478E-6</v>
      </c>
      <c r="AQ40" s="114">
        <f t="shared" si="6"/>
        <v>1.2072570011029933E-6</v>
      </c>
      <c r="AR40" s="94">
        <f t="shared" si="7"/>
        <v>1.0047764732063899E-6</v>
      </c>
      <c r="AS40" s="114" t="s">
        <v>2891</v>
      </c>
      <c r="AT40" s="98"/>
      <c r="AU40" s="18">
        <v>1.7729999999999999E-2</v>
      </c>
      <c r="AV40" s="16">
        <v>0.26762999999999998</v>
      </c>
      <c r="AW40" s="16">
        <v>1.24669197176226E-2</v>
      </c>
      <c r="AX40" s="16">
        <v>0.21</v>
      </c>
      <c r="AY40" s="16">
        <v>0.21</v>
      </c>
      <c r="AZ40" s="16">
        <v>67.03</v>
      </c>
      <c r="BA40" s="16">
        <v>7.27E-4</v>
      </c>
      <c r="BB40" s="68">
        <v>-6.55</v>
      </c>
      <c r="BC40" s="16">
        <f t="shared" si="8"/>
        <v>0.11468000147315048</v>
      </c>
      <c r="BD40" s="67">
        <v>-6.77</v>
      </c>
      <c r="BE40" s="16">
        <f t="shared" si="9"/>
        <v>6.9101534218668312E-2</v>
      </c>
      <c r="BF40" s="16">
        <v>0.35399999999999998</v>
      </c>
      <c r="BG40" s="16">
        <v>3.7999999999999999E-2</v>
      </c>
      <c r="BH40" s="16">
        <v>0.126</v>
      </c>
      <c r="BI40" s="68"/>
      <c r="BJ40" s="94" t="str">
        <f t="shared" si="10"/>
        <v/>
      </c>
      <c r="BK40" s="68">
        <v>1.2511500000000001E-6</v>
      </c>
      <c r="BL40" s="39">
        <f t="shared" si="38"/>
        <v>0.50909293500000008</v>
      </c>
      <c r="BM40" s="94">
        <f t="shared" si="39"/>
        <v>5.3045714146468805</v>
      </c>
      <c r="BN40" s="114">
        <f t="shared" si="40"/>
        <v>0.11809845409549463</v>
      </c>
      <c r="BO40" s="94">
        <f t="shared" si="41"/>
        <v>0.126</v>
      </c>
      <c r="BP40" s="114" t="s">
        <v>2891</v>
      </c>
      <c r="BQ40" s="98"/>
      <c r="BR40" s="18">
        <f t="shared" si="11"/>
        <v>-4.8013429130455769</v>
      </c>
      <c r="BS40" s="114">
        <f t="shared" si="12"/>
        <v>-5.9979305424725862</v>
      </c>
      <c r="BT40" s="114">
        <f t="shared" si="13"/>
        <v>-6.5500000000000007</v>
      </c>
      <c r="BU40" s="114">
        <f t="shared" si="14"/>
        <v>-5.23</v>
      </c>
      <c r="BV40" s="114">
        <f t="shared" si="15"/>
        <v>-6.0200000000000005</v>
      </c>
      <c r="BW40" s="114">
        <f t="shared" si="16"/>
        <v>-6.95</v>
      </c>
      <c r="BX40" s="114" t="str">
        <f t="shared" si="17"/>
        <v>N/A</v>
      </c>
      <c r="BY40" s="114">
        <f t="shared" si="18"/>
        <v>-5.8781284160550245</v>
      </c>
      <c r="BZ40" s="114">
        <f t="shared" si="19"/>
        <v>-5.9182002673675997</v>
      </c>
      <c r="CA40" s="114">
        <f t="shared" si="20"/>
        <v>-5.9979305424725862</v>
      </c>
      <c r="CB40" s="98" t="str">
        <f t="shared" si="21"/>
        <v>---</v>
      </c>
      <c r="CC40" s="18">
        <f t="shared" si="22"/>
        <v>-1.7512912643990821</v>
      </c>
      <c r="CD40" s="114">
        <f t="shared" si="23"/>
        <v>-0.57246520591095651</v>
      </c>
      <c r="CE40" s="114">
        <f t="shared" si="24"/>
        <v>-1.9042408372102162</v>
      </c>
      <c r="CF40" s="114">
        <f t="shared" si="25"/>
        <v>-0.6777807052660807</v>
      </c>
      <c r="CG40" s="114">
        <f t="shared" si="26"/>
        <v>-0.6777807052660807</v>
      </c>
      <c r="CH40" s="114">
        <f t="shared" si="27"/>
        <v>1.8262692193937262</v>
      </c>
      <c r="CI40" s="114">
        <f t="shared" si="28"/>
        <v>-3.1384655891409623</v>
      </c>
      <c r="CJ40" s="114">
        <f t="shared" si="29"/>
        <v>-0.94051231014671532</v>
      </c>
      <c r="CK40" s="114">
        <f t="shared" si="30"/>
        <v>-1.1605123101467152</v>
      </c>
      <c r="CL40" s="114">
        <f t="shared" si="31"/>
        <v>-0.45099673797421219</v>
      </c>
      <c r="CM40" s="114">
        <f t="shared" si="32"/>
        <v>-1.4202164033831899</v>
      </c>
      <c r="CN40" s="114">
        <f t="shared" si="33"/>
        <v>-0.89962945488243706</v>
      </c>
      <c r="CO40" s="114" t="str">
        <f t="shared" si="34"/>
        <v>N/A</v>
      </c>
      <c r="CP40" s="114">
        <f t="shared" si="35"/>
        <v>-0.2932029298960831</v>
      </c>
      <c r="CQ40" s="114">
        <f t="shared" si="42"/>
        <v>-0.92775578724838492</v>
      </c>
      <c r="CR40" s="114">
        <f t="shared" si="43"/>
        <v>-0.89962945488243706</v>
      </c>
      <c r="CS40" s="98" t="str">
        <f t="shared" si="44"/>
        <v>---</v>
      </c>
    </row>
    <row r="41" spans="1:97" x14ac:dyDescent="0.25">
      <c r="A41" s="15" t="s">
        <v>2576</v>
      </c>
      <c r="B41" s="1" t="s">
        <v>467</v>
      </c>
      <c r="C41" s="1">
        <v>406.9</v>
      </c>
      <c r="D41" s="27">
        <v>6.72</v>
      </c>
      <c r="E41" s="16">
        <v>6.5338857411642302</v>
      </c>
      <c r="F41" s="16">
        <v>5.9734259810000001</v>
      </c>
      <c r="G41" s="16">
        <v>5.5149466440000001</v>
      </c>
      <c r="H41" s="16">
        <v>5.8509999999999902</v>
      </c>
      <c r="I41" s="16">
        <v>5.8026999999999997</v>
      </c>
      <c r="J41" s="16">
        <v>5.85</v>
      </c>
      <c r="K41" s="16">
        <v>5.65</v>
      </c>
      <c r="L41" s="16"/>
      <c r="M41" s="16">
        <v>5.9533100000000001</v>
      </c>
      <c r="N41" s="16">
        <f t="shared" si="0"/>
        <v>5.9832520406849135</v>
      </c>
      <c r="O41" s="16">
        <f t="shared" si="36"/>
        <v>6.1706555440714395</v>
      </c>
      <c r="P41" s="16">
        <f t="shared" si="1"/>
        <v>5.8509999999999902</v>
      </c>
      <c r="Q41" s="16" t="s">
        <v>2891</v>
      </c>
      <c r="R41" s="36"/>
      <c r="S41" s="18">
        <v>139.86000000000001</v>
      </c>
      <c r="T41" s="16">
        <v>141</v>
      </c>
      <c r="U41" s="16">
        <v>121.94</v>
      </c>
      <c r="V41" s="16">
        <v>94.06</v>
      </c>
      <c r="W41" s="16">
        <v>242.33</v>
      </c>
      <c r="X41" s="16">
        <v>55.5</v>
      </c>
      <c r="Y41" s="16">
        <v>90.2</v>
      </c>
      <c r="Z41" s="85" t="s">
        <v>2318</v>
      </c>
      <c r="AA41" s="16">
        <v>199.63300000000001</v>
      </c>
      <c r="AB41" s="88">
        <f t="shared" si="2"/>
        <v>135.56537500000002</v>
      </c>
      <c r="AC41" s="114">
        <f t="shared" si="3"/>
        <v>123.68736989712744</v>
      </c>
      <c r="AD41" s="88">
        <f t="shared" si="4"/>
        <v>130.9</v>
      </c>
      <c r="AE41" s="88">
        <v>48.5</v>
      </c>
      <c r="AF41" s="151" t="s">
        <v>2750</v>
      </c>
      <c r="AG41" s="19">
        <f t="shared" si="37"/>
        <v>48.5</v>
      </c>
      <c r="AH41" s="18">
        <v>2.0599999999999999E-5</v>
      </c>
      <c r="AI41" s="34">
        <v>4.4918858322071303E-7</v>
      </c>
      <c r="AJ41" s="16">
        <v>3.5481338923357463E-7</v>
      </c>
      <c r="AK41" s="16">
        <v>5.8884365535558799E-6</v>
      </c>
      <c r="AL41" s="16">
        <v>7.2443596007499005E-7</v>
      </c>
      <c r="AM41" s="16">
        <v>6.9183097091893466E-8</v>
      </c>
      <c r="AN41" s="94" t="s">
        <v>2318</v>
      </c>
      <c r="AO41" s="16">
        <v>1.0262499999999999E-6</v>
      </c>
      <c r="AP41" s="94">
        <f t="shared" si="5"/>
        <v>4.1589010833110075E-6</v>
      </c>
      <c r="AQ41" s="114">
        <f t="shared" si="6"/>
        <v>9.991941240641066E-7</v>
      </c>
      <c r="AR41" s="94">
        <f t="shared" si="7"/>
        <v>7.2443596007499005E-7</v>
      </c>
      <c r="AS41" s="114">
        <v>4.4992885168521326E-6</v>
      </c>
      <c r="AT41" s="156" t="s">
        <v>2938</v>
      </c>
      <c r="AU41" s="18">
        <v>2.281E-2</v>
      </c>
      <c r="AV41" s="16">
        <v>0.26762999999999998</v>
      </c>
      <c r="AW41" s="16">
        <v>1.1157624047265899E-2</v>
      </c>
      <c r="AX41" s="16">
        <v>0.17</v>
      </c>
      <c r="AY41" s="16">
        <v>0.21</v>
      </c>
      <c r="AZ41" s="16">
        <v>0.57999999999999996</v>
      </c>
      <c r="BA41" s="16">
        <v>7.27E-4</v>
      </c>
      <c r="BB41" s="68">
        <v>-6.55</v>
      </c>
      <c r="BC41" s="16">
        <f t="shared" si="8"/>
        <v>0.11468000147315048</v>
      </c>
      <c r="BD41" s="67">
        <v>-6.79</v>
      </c>
      <c r="BE41" s="16">
        <f t="shared" si="9"/>
        <v>6.5991452861534808E-2</v>
      </c>
      <c r="BF41" s="16">
        <v>0.34599999999999997</v>
      </c>
      <c r="BG41" s="16">
        <v>4.7800000000000002E-2</v>
      </c>
      <c r="BH41" s="16">
        <v>0.129</v>
      </c>
      <c r="BI41" s="68"/>
      <c r="BJ41" s="94" t="str">
        <f t="shared" si="10"/>
        <v/>
      </c>
      <c r="BK41" s="68">
        <v>1.254E-6</v>
      </c>
      <c r="BL41" s="39">
        <f t="shared" si="38"/>
        <v>0.51025259999999995</v>
      </c>
      <c r="BM41" s="94">
        <f t="shared" si="39"/>
        <v>0.19046528295245777</v>
      </c>
      <c r="BN41" s="114">
        <f t="shared" si="40"/>
        <v>8.2687478553455943E-2</v>
      </c>
      <c r="BO41" s="94">
        <f t="shared" si="41"/>
        <v>0.129</v>
      </c>
      <c r="BP41" s="114" t="s">
        <v>2891</v>
      </c>
      <c r="BQ41" s="98"/>
      <c r="BR41" s="18">
        <f t="shared" si="11"/>
        <v>-4.6861327796308467</v>
      </c>
      <c r="BS41" s="114">
        <f t="shared" si="12"/>
        <v>-6.3475712904944075</v>
      </c>
      <c r="BT41" s="114">
        <f t="shared" si="13"/>
        <v>-6.4500000000000011</v>
      </c>
      <c r="BU41" s="114">
        <f t="shared" si="14"/>
        <v>-5.23</v>
      </c>
      <c r="BV41" s="114">
        <f t="shared" si="15"/>
        <v>-6.14</v>
      </c>
      <c r="BW41" s="114">
        <f t="shared" si="16"/>
        <v>-7.160000000000001</v>
      </c>
      <c r="BX41" s="114" t="str">
        <f t="shared" si="17"/>
        <v>N/A</v>
      </c>
      <c r="BY41" s="114">
        <f t="shared" si="18"/>
        <v>-5.9887468298725031</v>
      </c>
      <c r="BZ41" s="114">
        <f t="shared" si="19"/>
        <v>-6.0003501285711085</v>
      </c>
      <c r="CA41" s="114">
        <f t="shared" si="20"/>
        <v>-6.14</v>
      </c>
      <c r="CB41" s="98">
        <f t="shared" si="21"/>
        <v>-5.3468561568101478</v>
      </c>
      <c r="CC41" s="18">
        <f t="shared" si="22"/>
        <v>-1.6418747147233514</v>
      </c>
      <c r="CD41" s="114">
        <f t="shared" si="23"/>
        <v>-0.57246520591095651</v>
      </c>
      <c r="CE41" s="114">
        <f t="shared" si="24"/>
        <v>-1.9524282760990304</v>
      </c>
      <c r="CF41" s="114">
        <f t="shared" si="25"/>
        <v>-0.769551078621726</v>
      </c>
      <c r="CG41" s="114">
        <f t="shared" si="26"/>
        <v>-0.6777807052660807</v>
      </c>
      <c r="CH41" s="114">
        <f t="shared" si="27"/>
        <v>-0.23657200643706275</v>
      </c>
      <c r="CI41" s="114">
        <f t="shared" si="28"/>
        <v>-3.1384655891409623</v>
      </c>
      <c r="CJ41" s="114">
        <f t="shared" si="29"/>
        <v>-0.94051231014671532</v>
      </c>
      <c r="CK41" s="114">
        <f t="shared" si="30"/>
        <v>-1.180512310146715</v>
      </c>
      <c r="CL41" s="114">
        <f t="shared" si="31"/>
        <v>-0.46092390120722343</v>
      </c>
      <c r="CM41" s="114">
        <f t="shared" si="32"/>
        <v>-1.320572103387881</v>
      </c>
      <c r="CN41" s="114">
        <f t="shared" si="33"/>
        <v>-0.88941028970075098</v>
      </c>
      <c r="CO41" s="114" t="str">
        <f t="shared" si="34"/>
        <v>N/A</v>
      </c>
      <c r="CP41" s="114">
        <f t="shared" si="35"/>
        <v>-0.29221477365201715</v>
      </c>
      <c r="CQ41" s="114">
        <f t="shared" si="42"/>
        <v>-1.0825602511108057</v>
      </c>
      <c r="CR41" s="114">
        <f t="shared" si="43"/>
        <v>-0.88941028970075098</v>
      </c>
      <c r="CS41" s="98" t="str">
        <f t="shared" si="44"/>
        <v>---</v>
      </c>
    </row>
    <row r="42" spans="1:97" x14ac:dyDescent="0.25">
      <c r="A42" s="15" t="s">
        <v>2577</v>
      </c>
      <c r="B42" s="1" t="s">
        <v>468</v>
      </c>
      <c r="C42" s="1">
        <v>406.9</v>
      </c>
      <c r="D42" s="27">
        <v>6.72</v>
      </c>
      <c r="E42" s="16">
        <v>6.5749788806326102</v>
      </c>
      <c r="F42" s="16">
        <v>5.9734259810000001</v>
      </c>
      <c r="G42" s="16">
        <v>5.5149466440000001</v>
      </c>
      <c r="H42" s="16">
        <v>5.8509999999999902</v>
      </c>
      <c r="I42" s="16">
        <v>6.0476000000000001</v>
      </c>
      <c r="J42" s="16">
        <v>5.86</v>
      </c>
      <c r="K42" s="16">
        <v>5.6</v>
      </c>
      <c r="L42" s="16"/>
      <c r="M42" s="16">
        <v>6.0305900000000001</v>
      </c>
      <c r="N42" s="16">
        <f t="shared" si="0"/>
        <v>6.0191712784036229</v>
      </c>
      <c r="O42" s="16">
        <f t="shared" si="36"/>
        <v>6.2009460188015488</v>
      </c>
      <c r="P42" s="16">
        <f t="shared" si="1"/>
        <v>5.9734259810000001</v>
      </c>
      <c r="Q42" s="16" t="s">
        <v>2891</v>
      </c>
      <c r="R42" s="36"/>
      <c r="S42" s="18">
        <v>139.86000000000001</v>
      </c>
      <c r="T42" s="16">
        <v>119.6</v>
      </c>
      <c r="U42" s="16">
        <v>121.94</v>
      </c>
      <c r="V42" s="16">
        <v>124.23</v>
      </c>
      <c r="W42" s="16">
        <v>276.33</v>
      </c>
      <c r="X42" s="16">
        <v>56.4</v>
      </c>
      <c r="Y42" s="16">
        <v>91.7</v>
      </c>
      <c r="Z42" s="85"/>
      <c r="AA42" s="16">
        <v>204.83500000000001</v>
      </c>
      <c r="AB42" s="88">
        <f t="shared" si="2"/>
        <v>141.861875</v>
      </c>
      <c r="AC42" s="114">
        <f t="shared" si="3"/>
        <v>128.46497975683221</v>
      </c>
      <c r="AD42" s="88">
        <f t="shared" si="4"/>
        <v>123.08500000000001</v>
      </c>
      <c r="AE42" s="88" t="s">
        <v>2891</v>
      </c>
      <c r="AF42" s="40"/>
      <c r="AG42" s="19">
        <f t="shared" si="37"/>
        <v>56.4</v>
      </c>
      <c r="AH42" s="18">
        <v>1.73E-5</v>
      </c>
      <c r="AI42" s="34">
        <v>4.4866284078024601E-7</v>
      </c>
      <c r="AJ42" s="16">
        <v>2.511886431509578E-7</v>
      </c>
      <c r="AK42" s="16">
        <v>5.8884365535558799E-6</v>
      </c>
      <c r="AL42" s="16">
        <v>3.090295432513585E-7</v>
      </c>
      <c r="AM42" s="16">
        <v>6.9183097091893466E-8</v>
      </c>
      <c r="AN42" s="94"/>
      <c r="AO42" s="16">
        <v>2.7365700000000002E-6</v>
      </c>
      <c r="AP42" s="94">
        <f t="shared" si="5"/>
        <v>3.8575815254043336E-6</v>
      </c>
      <c r="AQ42" s="114">
        <f t="shared" si="6"/>
        <v>9.4473584855511294E-7</v>
      </c>
      <c r="AR42" s="94">
        <f t="shared" si="7"/>
        <v>4.4866284078024601E-7</v>
      </c>
      <c r="AS42" s="114" t="s">
        <v>2891</v>
      </c>
      <c r="AT42" s="98"/>
      <c r="AU42" s="18">
        <v>1.9290000000000002E-2</v>
      </c>
      <c r="AV42" s="16">
        <v>0.26762999999999998</v>
      </c>
      <c r="AW42" s="16">
        <v>8.7545840723520195E-3</v>
      </c>
      <c r="AX42" s="16">
        <v>0.15</v>
      </c>
      <c r="AY42" s="16">
        <v>0.21</v>
      </c>
      <c r="AZ42" s="16">
        <v>0.81</v>
      </c>
      <c r="BA42" s="16">
        <v>7.27E-4</v>
      </c>
      <c r="BB42" s="68">
        <v>-6.55</v>
      </c>
      <c r="BC42" s="16">
        <f t="shared" si="8"/>
        <v>0.11468000147315048</v>
      </c>
      <c r="BD42" s="67">
        <v>-6.99</v>
      </c>
      <c r="BE42" s="16">
        <f t="shared" si="9"/>
        <v>4.1637791855903855E-2</v>
      </c>
      <c r="BF42" s="16">
        <v>0.33800000000000002</v>
      </c>
      <c r="BG42" s="16">
        <v>5.7500000000000002E-2</v>
      </c>
      <c r="BH42" s="16">
        <v>0.12</v>
      </c>
      <c r="BI42" s="68"/>
      <c r="BJ42" s="94" t="str">
        <f t="shared" si="10"/>
        <v/>
      </c>
      <c r="BK42" s="68">
        <v>1.24257E-6</v>
      </c>
      <c r="BL42" s="39">
        <f t="shared" si="38"/>
        <v>0.505601733</v>
      </c>
      <c r="BM42" s="94">
        <f t="shared" si="39"/>
        <v>0.20337085464626201</v>
      </c>
      <c r="BN42" s="114">
        <f t="shared" si="40"/>
        <v>7.9067614183560217E-2</v>
      </c>
      <c r="BO42" s="94">
        <f t="shared" si="41"/>
        <v>0.12</v>
      </c>
      <c r="BP42" s="114" t="s">
        <v>2891</v>
      </c>
      <c r="BQ42" s="98"/>
      <c r="BR42" s="18">
        <f t="shared" si="11"/>
        <v>-4.761953896871205</v>
      </c>
      <c r="BS42" s="114">
        <f t="shared" si="12"/>
        <v>-6.3480798981789075</v>
      </c>
      <c r="BT42" s="114">
        <f t="shared" si="13"/>
        <v>-6.6000000000000005</v>
      </c>
      <c r="BU42" s="114">
        <f t="shared" si="14"/>
        <v>-5.23</v>
      </c>
      <c r="BV42" s="114">
        <f t="shared" si="15"/>
        <v>-6.5100000000000007</v>
      </c>
      <c r="BW42" s="114">
        <f t="shared" si="16"/>
        <v>-7.160000000000001</v>
      </c>
      <c r="BX42" s="114" t="str">
        <f t="shared" si="17"/>
        <v>N/A</v>
      </c>
      <c r="BY42" s="114">
        <f t="shared" si="18"/>
        <v>-5.5627934383583426</v>
      </c>
      <c r="BZ42" s="114">
        <f t="shared" si="19"/>
        <v>-6.0246896047726368</v>
      </c>
      <c r="CA42" s="114">
        <f t="shared" si="20"/>
        <v>-6.3480798981789075</v>
      </c>
      <c r="CB42" s="98" t="str">
        <f t="shared" si="21"/>
        <v>---</v>
      </c>
      <c r="CC42" s="18">
        <f t="shared" si="22"/>
        <v>-1.7146677723561154</v>
      </c>
      <c r="CD42" s="114">
        <f t="shared" si="23"/>
        <v>-0.57246520591095651</v>
      </c>
      <c r="CE42" s="114">
        <f t="shared" si="24"/>
        <v>-2.0577644822902186</v>
      </c>
      <c r="CF42" s="114">
        <f t="shared" si="25"/>
        <v>-0.82390874094431876</v>
      </c>
      <c r="CG42" s="114">
        <f t="shared" si="26"/>
        <v>-0.6777807052660807</v>
      </c>
      <c r="CH42" s="114">
        <f t="shared" si="27"/>
        <v>-9.1514981121350217E-2</v>
      </c>
      <c r="CI42" s="114">
        <f t="shared" si="28"/>
        <v>-3.1384655891409623</v>
      </c>
      <c r="CJ42" s="114">
        <f t="shared" si="29"/>
        <v>-0.94051231014671532</v>
      </c>
      <c r="CK42" s="114">
        <f t="shared" si="30"/>
        <v>-1.3805123101467152</v>
      </c>
      <c r="CL42" s="114">
        <f t="shared" si="31"/>
        <v>-0.47108329972234525</v>
      </c>
      <c r="CM42" s="114">
        <f t="shared" si="32"/>
        <v>-1.2403321553103694</v>
      </c>
      <c r="CN42" s="114">
        <f t="shared" si="33"/>
        <v>-0.92081875395237522</v>
      </c>
      <c r="CO42" s="114" t="str">
        <f t="shared" si="34"/>
        <v>N/A</v>
      </c>
      <c r="CP42" s="114">
        <f t="shared" si="35"/>
        <v>-0.29619144613578358</v>
      </c>
      <c r="CQ42" s="114">
        <f t="shared" si="42"/>
        <v>-1.1020013655726388</v>
      </c>
      <c r="CR42" s="114">
        <f t="shared" si="43"/>
        <v>-0.92081875395237522</v>
      </c>
      <c r="CS42" s="98" t="str">
        <f t="shared" si="44"/>
        <v>---</v>
      </c>
    </row>
    <row r="43" spans="1:97" x14ac:dyDescent="0.25">
      <c r="A43" s="15" t="s">
        <v>2578</v>
      </c>
      <c r="B43" s="1" t="s">
        <v>469</v>
      </c>
      <c r="C43" s="1">
        <v>406.9</v>
      </c>
      <c r="D43" s="27">
        <v>6.72</v>
      </c>
      <c r="E43" s="16">
        <v>6.5352212931506397</v>
      </c>
      <c r="F43" s="16">
        <v>5.9734259810000001</v>
      </c>
      <c r="G43" s="16">
        <v>5.5149466440000001</v>
      </c>
      <c r="H43" s="16">
        <v>5.8509999999999902</v>
      </c>
      <c r="I43" s="16">
        <v>5.9360999999999997</v>
      </c>
      <c r="J43" s="16">
        <v>5.84</v>
      </c>
      <c r="K43" s="16">
        <v>5.87</v>
      </c>
      <c r="L43" s="16"/>
      <c r="M43" s="39">
        <v>6.1702300000000001</v>
      </c>
      <c r="N43" s="16">
        <f t="shared" si="0"/>
        <v>6.0456582131278473</v>
      </c>
      <c r="O43" s="16">
        <f t="shared" si="36"/>
        <v>6.2050609483257011</v>
      </c>
      <c r="P43" s="16">
        <f t="shared" si="1"/>
        <v>5.9360999999999997</v>
      </c>
      <c r="Q43" s="16" t="s">
        <v>2891</v>
      </c>
      <c r="R43" s="36"/>
      <c r="S43" s="18">
        <v>139.86000000000001</v>
      </c>
      <c r="T43" s="16">
        <v>165.67</v>
      </c>
      <c r="U43" s="16">
        <v>121.94</v>
      </c>
      <c r="V43" s="16">
        <v>135.76</v>
      </c>
      <c r="W43" s="16">
        <v>242.33</v>
      </c>
      <c r="X43" s="16">
        <v>60.3</v>
      </c>
      <c r="Y43" s="16">
        <v>91.1</v>
      </c>
      <c r="Z43" s="85"/>
      <c r="AA43" s="39">
        <v>182.02699999999999</v>
      </c>
      <c r="AB43" s="88">
        <f t="shared" si="2"/>
        <v>142.37337500000001</v>
      </c>
      <c r="AC43" s="114">
        <f t="shared" si="3"/>
        <v>132.13846649366897</v>
      </c>
      <c r="AD43" s="88">
        <f t="shared" si="4"/>
        <v>137.81</v>
      </c>
      <c r="AE43" s="88" t="s">
        <v>2891</v>
      </c>
      <c r="AF43" s="40"/>
      <c r="AG43" s="19">
        <f t="shared" si="37"/>
        <v>60.3</v>
      </c>
      <c r="AH43" s="18">
        <v>1.5800000000000001E-5</v>
      </c>
      <c r="AI43" s="34">
        <v>8.8583096823930105E-7</v>
      </c>
      <c r="AJ43" s="16">
        <v>2.454708915685024E-7</v>
      </c>
      <c r="AK43" s="16">
        <v>5.8884365535558799E-6</v>
      </c>
      <c r="AL43" s="16">
        <v>2.1877616239495505E-6</v>
      </c>
      <c r="AM43" s="16">
        <v>1.1220184543019621E-7</v>
      </c>
      <c r="AN43" s="94"/>
      <c r="AO43" s="34">
        <v>1.1802900000000001E-6</v>
      </c>
      <c r="AP43" s="94">
        <f t="shared" si="5"/>
        <v>3.7571416975347763E-6</v>
      </c>
      <c r="AQ43" s="114">
        <f t="shared" si="6"/>
        <v>1.2874009062157762E-6</v>
      </c>
      <c r="AR43" s="94">
        <f t="shared" si="7"/>
        <v>1.1802900000000001E-6</v>
      </c>
      <c r="AS43" s="114" t="s">
        <v>2891</v>
      </c>
      <c r="AT43" s="98"/>
      <c r="AU43" s="18">
        <v>1.7760000000000001E-2</v>
      </c>
      <c r="AV43" s="16">
        <v>0.26762999999999998</v>
      </c>
      <c r="AW43" s="16">
        <v>1.2351771044483199E-2</v>
      </c>
      <c r="AX43" s="16">
        <v>0.2</v>
      </c>
      <c r="AY43" s="16">
        <v>0.21</v>
      </c>
      <c r="AZ43" s="16">
        <v>2.5</v>
      </c>
      <c r="BA43" s="16">
        <v>7.27E-4</v>
      </c>
      <c r="BB43" s="68">
        <v>-6.55</v>
      </c>
      <c r="BC43" s="16">
        <f t="shared" si="8"/>
        <v>0.11468000147315048</v>
      </c>
      <c r="BD43" s="67">
        <v>-6.81</v>
      </c>
      <c r="BE43" s="16">
        <f t="shared" si="9"/>
        <v>6.3021348223548837E-2</v>
      </c>
      <c r="BF43" s="16">
        <v>0.34599999999999997</v>
      </c>
      <c r="BG43" s="16">
        <v>3.7999999999999999E-2</v>
      </c>
      <c r="BH43" s="16">
        <v>0.129</v>
      </c>
      <c r="BI43" s="68">
        <v>4.0199999999999996E-6</v>
      </c>
      <c r="BJ43" s="94">
        <f t="shared" si="10"/>
        <v>1.6357379999999999</v>
      </c>
      <c r="BK43" s="68">
        <v>1.2532600000000001E-6</v>
      </c>
      <c r="BL43" s="39">
        <f t="shared" si="38"/>
        <v>0.50995149400000006</v>
      </c>
      <c r="BM43" s="94">
        <f t="shared" si="39"/>
        <v>0.43177568676722727</v>
      </c>
      <c r="BN43" s="114">
        <f t="shared" si="40"/>
        <v>0.11148624612992628</v>
      </c>
      <c r="BO43" s="94">
        <f t="shared" si="41"/>
        <v>0.16450000000000001</v>
      </c>
      <c r="BP43" s="114" t="s">
        <v>2891</v>
      </c>
      <c r="BQ43" s="98"/>
      <c r="BR43" s="18">
        <f t="shared" si="11"/>
        <v>-4.8013429130455769</v>
      </c>
      <c r="BS43" s="114">
        <f t="shared" si="12"/>
        <v>-6.0526491410524468</v>
      </c>
      <c r="BT43" s="114">
        <f t="shared" si="13"/>
        <v>-6.6100000000000012</v>
      </c>
      <c r="BU43" s="114">
        <f t="shared" si="14"/>
        <v>-5.23</v>
      </c>
      <c r="BV43" s="114">
        <f t="shared" si="15"/>
        <v>-5.66</v>
      </c>
      <c r="BW43" s="114">
        <f t="shared" si="16"/>
        <v>-6.95</v>
      </c>
      <c r="BX43" s="114" t="str">
        <f t="shared" si="17"/>
        <v>N/A</v>
      </c>
      <c r="BY43" s="114">
        <f t="shared" si="18"/>
        <v>-5.928011272417649</v>
      </c>
      <c r="BZ43" s="114">
        <f t="shared" si="19"/>
        <v>-5.8902861895022394</v>
      </c>
      <c r="CA43" s="114">
        <f t="shared" si="20"/>
        <v>-5.928011272417649</v>
      </c>
      <c r="CB43" s="98" t="str">
        <f t="shared" si="21"/>
        <v>---</v>
      </c>
      <c r="CC43" s="18">
        <f t="shared" si="22"/>
        <v>-1.7505570385574178</v>
      </c>
      <c r="CD43" s="114">
        <f t="shared" si="23"/>
        <v>-0.57246520591095651</v>
      </c>
      <c r="CE43" s="114">
        <f t="shared" si="24"/>
        <v>-1.9082707671248473</v>
      </c>
      <c r="CF43" s="114">
        <f t="shared" si="25"/>
        <v>-0.69897000433601875</v>
      </c>
      <c r="CG43" s="114">
        <f t="shared" si="26"/>
        <v>-0.6777807052660807</v>
      </c>
      <c r="CH43" s="114">
        <f t="shared" si="27"/>
        <v>0.3979400086720376</v>
      </c>
      <c r="CI43" s="114">
        <f t="shared" si="28"/>
        <v>-3.1384655891409623</v>
      </c>
      <c r="CJ43" s="114">
        <f t="shared" si="29"/>
        <v>-0.94051231014671532</v>
      </c>
      <c r="CK43" s="114">
        <f t="shared" si="30"/>
        <v>-1.200512310146715</v>
      </c>
      <c r="CL43" s="114">
        <f t="shared" si="31"/>
        <v>-0.46092390120722343</v>
      </c>
      <c r="CM43" s="114">
        <f t="shared" si="32"/>
        <v>-1.4202164033831899</v>
      </c>
      <c r="CN43" s="114">
        <f t="shared" si="33"/>
        <v>-0.88941028970075098</v>
      </c>
      <c r="CO43" s="114">
        <f t="shared" si="34"/>
        <v>0.2137137429377553</v>
      </c>
      <c r="CP43" s="114">
        <f t="shared" si="35"/>
        <v>-0.29247113152949294</v>
      </c>
      <c r="CQ43" s="114">
        <f t="shared" si="42"/>
        <v>-0.9527787074886126</v>
      </c>
      <c r="CR43" s="114">
        <f t="shared" si="43"/>
        <v>-0.79419014701838486</v>
      </c>
      <c r="CS43" s="98" t="str">
        <f t="shared" si="44"/>
        <v>---</v>
      </c>
    </row>
    <row r="44" spans="1:97" x14ac:dyDescent="0.25">
      <c r="A44" s="15" t="s">
        <v>2579</v>
      </c>
      <c r="B44" s="1" t="s">
        <v>470</v>
      </c>
      <c r="C44" s="1">
        <v>485.8</v>
      </c>
      <c r="D44" s="27">
        <v>6.77</v>
      </c>
      <c r="E44" s="16">
        <v>7.2214844246394101</v>
      </c>
      <c r="F44" s="16">
        <v>6.7562466790000002</v>
      </c>
      <c r="G44" s="16">
        <v>6.2465838219999998</v>
      </c>
      <c r="H44" s="16">
        <v>6.6427999999999896</v>
      </c>
      <c r="I44" s="16">
        <v>6.5801999999999996</v>
      </c>
      <c r="J44" s="16">
        <v>6.38</v>
      </c>
      <c r="K44" s="16">
        <v>6.16</v>
      </c>
      <c r="L44" s="16"/>
      <c r="M44" s="16">
        <v>6.4887600000000001</v>
      </c>
      <c r="N44" s="16">
        <f t="shared" si="0"/>
        <v>6.5828972139599324</v>
      </c>
      <c r="O44" s="16">
        <f t="shared" si="36"/>
        <v>6.7002531453878147</v>
      </c>
      <c r="P44" s="16">
        <f t="shared" si="1"/>
        <v>6.5801999999999996</v>
      </c>
      <c r="Q44" s="16" t="s">
        <v>2891</v>
      </c>
      <c r="R44" s="36"/>
      <c r="S44" s="18">
        <v>161.72999999999999</v>
      </c>
      <c r="T44" s="16">
        <v>158.54</v>
      </c>
      <c r="U44" s="16">
        <v>150.83000000000001</v>
      </c>
      <c r="V44" s="16">
        <v>153.66</v>
      </c>
      <c r="W44" s="16">
        <v>348.67</v>
      </c>
      <c r="X44" s="16">
        <v>89.6</v>
      </c>
      <c r="Y44" s="16">
        <v>129</v>
      </c>
      <c r="Z44" s="85"/>
      <c r="AA44" s="16">
        <v>200.339</v>
      </c>
      <c r="AB44" s="88">
        <f t="shared" si="2"/>
        <v>174.04612499999999</v>
      </c>
      <c r="AC44" s="114">
        <f t="shared" si="3"/>
        <v>162.23030155587185</v>
      </c>
      <c r="AD44" s="88">
        <f t="shared" si="4"/>
        <v>156.1</v>
      </c>
      <c r="AE44" s="88" t="s">
        <v>2891</v>
      </c>
      <c r="AF44" s="40"/>
      <c r="AG44" s="19">
        <f t="shared" si="37"/>
        <v>89.6</v>
      </c>
      <c r="AH44" s="18">
        <v>1.46E-6</v>
      </c>
      <c r="AI44" s="34">
        <v>5.6619462279175896E-9</v>
      </c>
      <c r="AJ44" s="16">
        <v>4.2657951880159239E-8</v>
      </c>
      <c r="AK44" s="16">
        <v>6.0255958607435721E-7</v>
      </c>
      <c r="AL44" s="16">
        <v>2.3442288153199206E-7</v>
      </c>
      <c r="AM44" s="16">
        <v>2.5118864315095751E-8</v>
      </c>
      <c r="AN44" s="94"/>
      <c r="AO44" s="16">
        <v>5.2590299999999999E-7</v>
      </c>
      <c r="AP44" s="94">
        <f t="shared" si="5"/>
        <v>4.1376060428993164E-7</v>
      </c>
      <c r="AQ44" s="114">
        <f t="shared" si="6"/>
        <v>1.3088478917623661E-7</v>
      </c>
      <c r="AR44" s="94">
        <f t="shared" si="7"/>
        <v>2.3442288153199206E-7</v>
      </c>
      <c r="AS44" s="114" t="s">
        <v>2891</v>
      </c>
      <c r="AT44" s="98"/>
      <c r="AU44" s="18">
        <v>5.7650000000000002E-3</v>
      </c>
      <c r="AV44" s="16">
        <v>5.4233999999999997E-2</v>
      </c>
      <c r="AW44" s="16">
        <v>6.5861209923199604E-4</v>
      </c>
      <c r="AX44" s="16">
        <v>6.5700000000000003E-4</v>
      </c>
      <c r="AY44" s="16">
        <v>3.2899999999999999E-2</v>
      </c>
      <c r="AZ44" s="16">
        <v>2.4400000000000002E-2</v>
      </c>
      <c r="BA44" s="16">
        <v>8.6799999999999996E-4</v>
      </c>
      <c r="BB44" s="68">
        <v>-7.5</v>
      </c>
      <c r="BC44" s="16">
        <f t="shared" si="8"/>
        <v>1.5362344873097941E-2</v>
      </c>
      <c r="BD44" s="67">
        <v>-7.59</v>
      </c>
      <c r="BE44" s="16">
        <f t="shared" si="9"/>
        <v>1.2486982712691115E-2</v>
      </c>
      <c r="BF44" s="16">
        <v>0.17599999999999999</v>
      </c>
      <c r="BG44" s="16">
        <v>2.07E-2</v>
      </c>
      <c r="BH44" s="16">
        <v>1.7999999999999999E-2</v>
      </c>
      <c r="BI44" s="68"/>
      <c r="BJ44" s="94" t="str">
        <f t="shared" si="10"/>
        <v/>
      </c>
      <c r="BK44" s="68">
        <v>7.2294699999999997E-8</v>
      </c>
      <c r="BL44" s="39">
        <f t="shared" si="38"/>
        <v>3.5120765259999999E-2</v>
      </c>
      <c r="BM44" s="94">
        <f t="shared" si="39"/>
        <v>3.055020807269393E-2</v>
      </c>
      <c r="BN44" s="114">
        <f t="shared" si="40"/>
        <v>1.1159943569979149E-2</v>
      </c>
      <c r="BO44" s="94">
        <f t="shared" si="41"/>
        <v>1.7999999999999999E-2</v>
      </c>
      <c r="BP44" s="114" t="s">
        <v>2891</v>
      </c>
      <c r="BQ44" s="98"/>
      <c r="BR44" s="18">
        <f t="shared" si="11"/>
        <v>-5.8356471442155629</v>
      </c>
      <c r="BS44" s="114">
        <f t="shared" si="12"/>
        <v>-8.2470342594904427</v>
      </c>
      <c r="BT44" s="114">
        <f t="shared" si="13"/>
        <v>-7.37</v>
      </c>
      <c r="BU44" s="114">
        <f t="shared" si="14"/>
        <v>-6.2200000000000006</v>
      </c>
      <c r="BV44" s="114">
        <f t="shared" si="15"/>
        <v>-6.63</v>
      </c>
      <c r="BW44" s="114">
        <f t="shared" si="16"/>
        <v>-7.6000000000000005</v>
      </c>
      <c r="BX44" s="114" t="str">
        <f t="shared" si="17"/>
        <v>N/A</v>
      </c>
      <c r="BY44" s="114">
        <f t="shared" si="18"/>
        <v>-6.2790943517578874</v>
      </c>
      <c r="BZ44" s="114">
        <f t="shared" si="19"/>
        <v>-6.8831108222091286</v>
      </c>
      <c r="CA44" s="114">
        <f t="shared" si="20"/>
        <v>-6.63</v>
      </c>
      <c r="CB44" s="98" t="str">
        <f t="shared" si="21"/>
        <v>---</v>
      </c>
      <c r="CC44" s="18">
        <f t="shared" si="22"/>
        <v>-2.2392006883692823</v>
      </c>
      <c r="CD44" s="114">
        <f t="shared" si="23"/>
        <v>-1.2657283632233367</v>
      </c>
      <c r="CE44" s="114">
        <f t="shared" si="24"/>
        <v>-3.1813702952132017</v>
      </c>
      <c r="CF44" s="114">
        <f t="shared" si="25"/>
        <v>-3.1824346304402193</v>
      </c>
      <c r="CG44" s="114">
        <f t="shared" si="26"/>
        <v>-1.4828041020500258</v>
      </c>
      <c r="CH44" s="114">
        <f t="shared" si="27"/>
        <v>-1.6126101736612706</v>
      </c>
      <c r="CI44" s="114">
        <f t="shared" si="28"/>
        <v>-3.0614802748235079</v>
      </c>
      <c r="CJ44" s="114">
        <f t="shared" si="29"/>
        <v>-1.8135424895308896</v>
      </c>
      <c r="CK44" s="114">
        <f t="shared" si="30"/>
        <v>-1.9035424895308892</v>
      </c>
      <c r="CL44" s="114">
        <f t="shared" si="31"/>
        <v>-0.75448733218585018</v>
      </c>
      <c r="CM44" s="114">
        <f t="shared" si="32"/>
        <v>-1.6840296545430822</v>
      </c>
      <c r="CN44" s="114">
        <f t="shared" si="33"/>
        <v>-1.744727494896694</v>
      </c>
      <c r="CO44" s="114" t="str">
        <f t="shared" si="34"/>
        <v>N/A</v>
      </c>
      <c r="CP44" s="114">
        <f t="shared" si="35"/>
        <v>-1.4544360296516308</v>
      </c>
      <c r="CQ44" s="114">
        <f t="shared" si="42"/>
        <v>-1.9523380013938367</v>
      </c>
      <c r="CR44" s="114">
        <f t="shared" si="43"/>
        <v>-1.744727494896694</v>
      </c>
      <c r="CS44" s="98" t="str">
        <f t="shared" si="44"/>
        <v>---</v>
      </c>
    </row>
    <row r="45" spans="1:97" x14ac:dyDescent="0.25">
      <c r="A45" s="15" t="s">
        <v>2580</v>
      </c>
      <c r="B45" s="1" t="s">
        <v>471</v>
      </c>
      <c r="C45" s="1">
        <v>485.8</v>
      </c>
      <c r="D45" s="27">
        <v>6.77</v>
      </c>
      <c r="E45" s="16">
        <v>7.2103667984239799</v>
      </c>
      <c r="F45" s="16">
        <v>6.7562466790000002</v>
      </c>
      <c r="G45" s="16">
        <v>6.2465838219999998</v>
      </c>
      <c r="H45" s="16">
        <v>6.6427999999999896</v>
      </c>
      <c r="I45" s="16">
        <v>6.5894000000000004</v>
      </c>
      <c r="J45" s="16">
        <v>6.38</v>
      </c>
      <c r="K45" s="16">
        <v>6.18</v>
      </c>
      <c r="L45" s="16"/>
      <c r="M45" s="16">
        <v>6.4779400000000003</v>
      </c>
      <c r="N45" s="16">
        <f t="shared" si="0"/>
        <v>6.58370414438044</v>
      </c>
      <c r="O45" s="16">
        <f t="shared" si="36"/>
        <v>6.6968997397623982</v>
      </c>
      <c r="P45" s="16">
        <f t="shared" si="1"/>
        <v>6.5894000000000004</v>
      </c>
      <c r="Q45" s="16" t="s">
        <v>2891</v>
      </c>
      <c r="R45" s="36"/>
      <c r="S45" s="18">
        <v>161.72999999999999</v>
      </c>
      <c r="T45" s="16">
        <v>127.58</v>
      </c>
      <c r="U45" s="16">
        <v>150.83000000000001</v>
      </c>
      <c r="V45" s="16">
        <v>122.44</v>
      </c>
      <c r="W45" s="16">
        <v>348.67</v>
      </c>
      <c r="X45" s="16">
        <v>94.6</v>
      </c>
      <c r="Y45" s="16">
        <v>129</v>
      </c>
      <c r="Z45" s="85"/>
      <c r="AA45" s="39">
        <v>200.13399999999999</v>
      </c>
      <c r="AB45" s="88">
        <f t="shared" si="2"/>
        <v>166.87299999999999</v>
      </c>
      <c r="AC45" s="114">
        <f t="shared" si="3"/>
        <v>154.48989127711084</v>
      </c>
      <c r="AD45" s="88">
        <f t="shared" si="4"/>
        <v>139.91500000000002</v>
      </c>
      <c r="AE45" s="88" t="s">
        <v>2891</v>
      </c>
      <c r="AF45" s="40"/>
      <c r="AG45" s="19">
        <f t="shared" si="37"/>
        <v>94.6</v>
      </c>
      <c r="AH45" s="18">
        <v>1.2899999999999999E-6</v>
      </c>
      <c r="AI45" s="34">
        <v>1.04127327135095E-8</v>
      </c>
      <c r="AJ45" s="16">
        <v>5.2480746024977185E-8</v>
      </c>
      <c r="AK45" s="16">
        <v>6.0255958607435721E-7</v>
      </c>
      <c r="AL45" s="16">
        <v>1.4454397707459271E-7</v>
      </c>
      <c r="AM45" s="16">
        <v>2.5118864315095751E-8</v>
      </c>
      <c r="AN45" s="94"/>
      <c r="AO45" s="34">
        <v>3.7031599999999999E-7</v>
      </c>
      <c r="AP45" s="94">
        <f t="shared" si="5"/>
        <v>3.5649027231464745E-7</v>
      </c>
      <c r="AQ45" s="114">
        <f t="shared" si="6"/>
        <v>1.2826372367488757E-7</v>
      </c>
      <c r="AR45" s="94">
        <f t="shared" si="7"/>
        <v>1.4454397707459271E-7</v>
      </c>
      <c r="AS45" s="114" t="s">
        <v>2891</v>
      </c>
      <c r="AT45" s="98"/>
      <c r="AU45" s="18">
        <v>5.1859999999999996E-3</v>
      </c>
      <c r="AV45" s="16">
        <v>5.4233999999999997E-2</v>
      </c>
      <c r="AW45" s="16">
        <v>7.6479518322753305E-4</v>
      </c>
      <c r="AX45" s="16">
        <v>7.85E-4</v>
      </c>
      <c r="AY45" s="16">
        <v>3.2899999999999999E-2</v>
      </c>
      <c r="AZ45" s="16">
        <v>1.5900000000000001E-2</v>
      </c>
      <c r="BA45" s="16">
        <v>8.6799999999999996E-4</v>
      </c>
      <c r="BB45" s="68">
        <v>-7.5</v>
      </c>
      <c r="BC45" s="16">
        <f t="shared" si="8"/>
        <v>1.5362344873097941E-2</v>
      </c>
      <c r="BD45" s="67">
        <v>-8.01</v>
      </c>
      <c r="BE45" s="16">
        <f t="shared" si="9"/>
        <v>4.7474184194033209E-3</v>
      </c>
      <c r="BF45" s="16">
        <v>0.17599999999999999</v>
      </c>
      <c r="BG45" s="16">
        <v>1.9800000000000002E-2</v>
      </c>
      <c r="BH45" s="16">
        <v>1.7999999999999999E-2</v>
      </c>
      <c r="BI45" s="68"/>
      <c r="BJ45" s="94" t="str">
        <f t="shared" si="10"/>
        <v/>
      </c>
      <c r="BK45" s="68">
        <v>7.2175999999999997E-8</v>
      </c>
      <c r="BL45" s="39">
        <f t="shared" si="38"/>
        <v>3.5063100799999997E-2</v>
      </c>
      <c r="BM45" s="94">
        <f t="shared" si="39"/>
        <v>2.9200819944286829E-2</v>
      </c>
      <c r="BN45" s="114">
        <f t="shared" si="40"/>
        <v>1.0160412464474874E-2</v>
      </c>
      <c r="BO45" s="94">
        <f t="shared" si="41"/>
        <v>1.5900000000000001E-2</v>
      </c>
      <c r="BP45" s="114" t="s">
        <v>2891</v>
      </c>
      <c r="BQ45" s="98"/>
      <c r="BR45" s="18">
        <f t="shared" si="11"/>
        <v>-5.8894102897007512</v>
      </c>
      <c r="BS45" s="114">
        <f t="shared" si="12"/>
        <v>-7.9824352794565918</v>
      </c>
      <c r="BT45" s="114">
        <f t="shared" si="13"/>
        <v>-7.28</v>
      </c>
      <c r="BU45" s="114">
        <f t="shared" si="14"/>
        <v>-6.2200000000000006</v>
      </c>
      <c r="BV45" s="114">
        <f t="shared" si="15"/>
        <v>-6.84</v>
      </c>
      <c r="BW45" s="114">
        <f t="shared" si="16"/>
        <v>-7.6000000000000005</v>
      </c>
      <c r="BX45" s="114" t="str">
        <f t="shared" si="17"/>
        <v>N/A</v>
      </c>
      <c r="BY45" s="114">
        <f t="shared" si="18"/>
        <v>-6.4314275232689635</v>
      </c>
      <c r="BZ45" s="114">
        <f t="shared" si="19"/>
        <v>-6.891896156060902</v>
      </c>
      <c r="CA45" s="114">
        <f t="shared" si="20"/>
        <v>-6.84</v>
      </c>
      <c r="CB45" s="98" t="str">
        <f t="shared" si="21"/>
        <v>---</v>
      </c>
      <c r="CC45" s="18">
        <f t="shared" si="22"/>
        <v>-2.2851674875666674</v>
      </c>
      <c r="CD45" s="114">
        <f t="shared" si="23"/>
        <v>-1.2657283632233367</v>
      </c>
      <c r="CE45" s="114">
        <f t="shared" si="24"/>
        <v>-3.1164548559624619</v>
      </c>
      <c r="CF45" s="114">
        <f t="shared" si="25"/>
        <v>-3.1051303432547472</v>
      </c>
      <c r="CG45" s="114">
        <f t="shared" si="26"/>
        <v>-1.4828041020500258</v>
      </c>
      <c r="CH45" s="114">
        <f t="shared" si="27"/>
        <v>-1.7986028756795485</v>
      </c>
      <c r="CI45" s="114">
        <f t="shared" si="28"/>
        <v>-3.0614802748235079</v>
      </c>
      <c r="CJ45" s="114">
        <f t="shared" si="29"/>
        <v>-1.8135424895308896</v>
      </c>
      <c r="CK45" s="114">
        <f t="shared" si="30"/>
        <v>-2.3235424895308889</v>
      </c>
      <c r="CL45" s="114">
        <f t="shared" si="31"/>
        <v>-0.75448733218585018</v>
      </c>
      <c r="CM45" s="114">
        <f t="shared" si="32"/>
        <v>-1.7033348097384688</v>
      </c>
      <c r="CN45" s="114">
        <f t="shared" si="33"/>
        <v>-1.744727494896694</v>
      </c>
      <c r="CO45" s="114" t="str">
        <f t="shared" si="34"/>
        <v>N/A</v>
      </c>
      <c r="CP45" s="114">
        <f t="shared" si="35"/>
        <v>-1.455149679777253</v>
      </c>
      <c r="CQ45" s="114">
        <f t="shared" si="42"/>
        <v>-1.9930886614015646</v>
      </c>
      <c r="CR45" s="114">
        <f t="shared" si="43"/>
        <v>-1.7986028756795485</v>
      </c>
      <c r="CS45" s="98" t="str">
        <f t="shared" si="44"/>
        <v>---</v>
      </c>
    </row>
    <row r="46" spans="1:97" x14ac:dyDescent="0.25">
      <c r="A46" s="15" t="s">
        <v>2581</v>
      </c>
      <c r="B46" s="1" t="s">
        <v>472</v>
      </c>
      <c r="C46" s="1">
        <v>485.8</v>
      </c>
      <c r="D46" s="27">
        <v>6.77</v>
      </c>
      <c r="E46" s="16">
        <v>7.1872470811956903</v>
      </c>
      <c r="F46" s="16">
        <v>6.7562466790000002</v>
      </c>
      <c r="G46" s="16">
        <v>6.2465838219999998</v>
      </c>
      <c r="H46" s="16">
        <v>6.6427999999999896</v>
      </c>
      <c r="I46" s="16">
        <v>6.5914999999999999</v>
      </c>
      <c r="J46" s="16">
        <v>6.37</v>
      </c>
      <c r="K46" s="16">
        <v>6.24</v>
      </c>
      <c r="L46" s="16"/>
      <c r="M46" s="16">
        <v>6.4776100000000003</v>
      </c>
      <c r="N46" s="16">
        <f t="shared" si="0"/>
        <v>6.5868875091328523</v>
      </c>
      <c r="O46" s="16">
        <f t="shared" si="36"/>
        <v>6.6904980784617836</v>
      </c>
      <c r="P46" s="16">
        <f t="shared" si="1"/>
        <v>6.5914999999999999</v>
      </c>
      <c r="Q46" s="16" t="s">
        <v>2891</v>
      </c>
      <c r="R46" s="36"/>
      <c r="S46" s="18">
        <v>161.72999999999999</v>
      </c>
      <c r="T46" s="16">
        <v>130.33000000000001</v>
      </c>
      <c r="U46" s="16">
        <v>150.83000000000001</v>
      </c>
      <c r="V46" s="16">
        <v>100.21</v>
      </c>
      <c r="W46" s="16">
        <v>348.67</v>
      </c>
      <c r="X46" s="16">
        <v>77.2</v>
      </c>
      <c r="Y46" s="16">
        <v>121</v>
      </c>
      <c r="Z46" s="85"/>
      <c r="AA46" s="16">
        <v>199.88900000000001</v>
      </c>
      <c r="AB46" s="88">
        <f t="shared" si="2"/>
        <v>161.23237499999999</v>
      </c>
      <c r="AC46" s="114">
        <f t="shared" si="3"/>
        <v>146.08478655392059</v>
      </c>
      <c r="AD46" s="88">
        <f t="shared" si="4"/>
        <v>140.58000000000001</v>
      </c>
      <c r="AE46" s="88" t="s">
        <v>2891</v>
      </c>
      <c r="AF46" s="40"/>
      <c r="AG46" s="19">
        <f t="shared" si="37"/>
        <v>77.2</v>
      </c>
      <c r="AH46" s="18">
        <v>1.95E-6</v>
      </c>
      <c r="AI46" s="34">
        <v>1.3575364187081999E-8</v>
      </c>
      <c r="AJ46" s="16">
        <v>6.9183097091893466E-8</v>
      </c>
      <c r="AK46" s="16">
        <v>6.0255958607435721E-7</v>
      </c>
      <c r="AL46" s="16">
        <v>1.6218100973589288E-7</v>
      </c>
      <c r="AM46" s="16">
        <v>2.5118864315095751E-8</v>
      </c>
      <c r="AN46" s="94"/>
      <c r="AO46" s="16">
        <v>2.3373399999999999E-7</v>
      </c>
      <c r="AP46" s="94">
        <f t="shared" si="5"/>
        <v>4.3662170305776017E-7</v>
      </c>
      <c r="AQ46" s="114">
        <f t="shared" si="6"/>
        <v>1.3993608296510462E-7</v>
      </c>
      <c r="AR46" s="94">
        <f t="shared" si="7"/>
        <v>1.6218100973589288E-7</v>
      </c>
      <c r="AS46" s="114" t="s">
        <v>2891</v>
      </c>
      <c r="AT46" s="98"/>
      <c r="AU46" s="18">
        <v>7.4970000000000002E-3</v>
      </c>
      <c r="AV46" s="16">
        <v>5.4233999999999997E-2</v>
      </c>
      <c r="AW46" s="16">
        <v>1.0775997841364899E-3</v>
      </c>
      <c r="AX46" s="16">
        <v>8.25E-4</v>
      </c>
      <c r="AY46" s="16">
        <v>3.2899999999999999E-2</v>
      </c>
      <c r="AZ46" s="16">
        <v>5.8799999999999998E-2</v>
      </c>
      <c r="BA46" s="16">
        <v>8.6799999999999996E-4</v>
      </c>
      <c r="BB46" s="68">
        <v>-7.5</v>
      </c>
      <c r="BC46" s="16">
        <f t="shared" si="8"/>
        <v>1.5362344873097941E-2</v>
      </c>
      <c r="BD46" s="67">
        <v>-8.0399999999999991</v>
      </c>
      <c r="BE46" s="16">
        <f t="shared" si="9"/>
        <v>4.4305486575910037E-3</v>
      </c>
      <c r="BF46" s="16">
        <v>0.16800000000000001</v>
      </c>
      <c r="BG46" s="16">
        <v>1.72E-2</v>
      </c>
      <c r="BH46" s="16">
        <v>2.3300000000000001E-2</v>
      </c>
      <c r="BI46" s="68"/>
      <c r="BJ46" s="94" t="str">
        <f t="shared" si="10"/>
        <v/>
      </c>
      <c r="BK46" s="68">
        <v>7.2145800000000005E-8</v>
      </c>
      <c r="BL46" s="39">
        <f t="shared" si="38"/>
        <v>3.5048429640000003E-2</v>
      </c>
      <c r="BM46" s="94">
        <f t="shared" si="39"/>
        <v>3.2272532534986569E-2</v>
      </c>
      <c r="BN46" s="114">
        <f t="shared" si="40"/>
        <v>1.1914405236094121E-2</v>
      </c>
      <c r="BO46" s="94">
        <f t="shared" si="41"/>
        <v>1.72E-2</v>
      </c>
      <c r="BP46" s="114" t="s">
        <v>2891</v>
      </c>
      <c r="BQ46" s="98"/>
      <c r="BR46" s="18">
        <f t="shared" si="11"/>
        <v>-5.7099653886374817</v>
      </c>
      <c r="BS46" s="114">
        <f t="shared" si="12"/>
        <v>-7.867248510739592</v>
      </c>
      <c r="BT46" s="114">
        <f t="shared" si="13"/>
        <v>-7.160000000000001</v>
      </c>
      <c r="BU46" s="114">
        <f t="shared" si="14"/>
        <v>-6.2200000000000006</v>
      </c>
      <c r="BV46" s="114">
        <f t="shared" si="15"/>
        <v>-6.79</v>
      </c>
      <c r="BW46" s="114">
        <f t="shared" si="16"/>
        <v>-7.6000000000000005</v>
      </c>
      <c r="BX46" s="114" t="str">
        <f t="shared" si="17"/>
        <v>N/A</v>
      </c>
      <c r="BY46" s="114">
        <f t="shared" si="18"/>
        <v>-6.6312781085818111</v>
      </c>
      <c r="BZ46" s="114">
        <f t="shared" si="19"/>
        <v>-6.8540702868512691</v>
      </c>
      <c r="CA46" s="114">
        <f t="shared" si="20"/>
        <v>-6.79</v>
      </c>
      <c r="CB46" s="98" t="str">
        <f t="shared" si="21"/>
        <v>---</v>
      </c>
      <c r="CC46" s="18">
        <f t="shared" si="22"/>
        <v>-2.1251124891538877</v>
      </c>
      <c r="CD46" s="114">
        <f t="shared" si="23"/>
        <v>-1.2657283632233367</v>
      </c>
      <c r="CE46" s="114">
        <f t="shared" si="24"/>
        <v>-2.9675425042824175</v>
      </c>
      <c r="CF46" s="114">
        <f t="shared" si="25"/>
        <v>-3.083546051450075</v>
      </c>
      <c r="CG46" s="114">
        <f t="shared" si="26"/>
        <v>-1.4828041020500258</v>
      </c>
      <c r="CH46" s="114">
        <f t="shared" si="27"/>
        <v>-1.2306226739238615</v>
      </c>
      <c r="CI46" s="114">
        <f t="shared" si="28"/>
        <v>-3.0614802748235079</v>
      </c>
      <c r="CJ46" s="114">
        <f t="shared" si="29"/>
        <v>-1.8135424895308896</v>
      </c>
      <c r="CK46" s="114">
        <f t="shared" si="30"/>
        <v>-2.3535424895308887</v>
      </c>
      <c r="CL46" s="114">
        <f t="shared" si="31"/>
        <v>-0.77469071827413716</v>
      </c>
      <c r="CM46" s="114">
        <f t="shared" si="32"/>
        <v>-1.7644715530924511</v>
      </c>
      <c r="CN46" s="114">
        <f t="shared" si="33"/>
        <v>-1.6326440789739809</v>
      </c>
      <c r="CO46" s="114" t="str">
        <f t="shared" si="34"/>
        <v>N/A</v>
      </c>
      <c r="CP46" s="114">
        <f t="shared" si="35"/>
        <v>-1.4553314360129002</v>
      </c>
      <c r="CQ46" s="114">
        <f t="shared" si="42"/>
        <v>-1.9239276326401815</v>
      </c>
      <c r="CR46" s="114">
        <f t="shared" si="43"/>
        <v>-1.7644715530924511</v>
      </c>
      <c r="CS46" s="98" t="str">
        <f t="shared" si="44"/>
        <v>---</v>
      </c>
    </row>
    <row r="47" spans="1:97" x14ac:dyDescent="0.25">
      <c r="A47" s="15" t="s">
        <v>2582</v>
      </c>
      <c r="B47" s="1" t="s">
        <v>473</v>
      </c>
      <c r="C47" s="1">
        <v>485.8</v>
      </c>
      <c r="D47" s="27">
        <v>6.77</v>
      </c>
      <c r="E47" s="16">
        <v>7.2164881373912904</v>
      </c>
      <c r="F47" s="16">
        <v>6.7562466790000002</v>
      </c>
      <c r="G47" s="16">
        <v>6.2465838219999998</v>
      </c>
      <c r="H47" s="16">
        <v>6.6427999999999896</v>
      </c>
      <c r="I47" s="16">
        <v>6.6592000000000002</v>
      </c>
      <c r="J47" s="16">
        <v>6.38</v>
      </c>
      <c r="K47" s="16">
        <v>6.24</v>
      </c>
      <c r="L47" s="16"/>
      <c r="M47" s="16">
        <v>6.4631100000000004</v>
      </c>
      <c r="N47" s="16">
        <f t="shared" si="0"/>
        <v>6.597158737599031</v>
      </c>
      <c r="O47" s="16">
        <f t="shared" si="36"/>
        <v>6.706785364833812</v>
      </c>
      <c r="P47" s="16">
        <f t="shared" si="1"/>
        <v>6.6427999999999896</v>
      </c>
      <c r="Q47" s="16" t="s">
        <v>2891</v>
      </c>
      <c r="R47" s="36"/>
      <c r="S47" s="18">
        <v>161.72999999999999</v>
      </c>
      <c r="T47" s="16">
        <v>119.42</v>
      </c>
      <c r="U47" s="16">
        <v>150.83000000000001</v>
      </c>
      <c r="V47" s="16">
        <v>151.84</v>
      </c>
      <c r="W47" s="16">
        <v>348.67</v>
      </c>
      <c r="X47" s="16">
        <v>77</v>
      </c>
      <c r="Y47" s="16">
        <v>121</v>
      </c>
      <c r="Z47" s="85"/>
      <c r="AA47" s="16">
        <v>199.71600000000001</v>
      </c>
      <c r="AB47" s="88">
        <f t="shared" si="2"/>
        <v>166.27575000000002</v>
      </c>
      <c r="AC47" s="114">
        <f t="shared" si="3"/>
        <v>152.13552569158148</v>
      </c>
      <c r="AD47" s="88">
        <f t="shared" si="4"/>
        <v>151.33500000000001</v>
      </c>
      <c r="AE47" s="88" t="s">
        <v>2891</v>
      </c>
      <c r="AF47" s="40"/>
      <c r="AG47" s="19">
        <f t="shared" si="37"/>
        <v>77</v>
      </c>
      <c r="AH47" s="18">
        <v>1.9599999999999999E-6</v>
      </c>
      <c r="AI47" s="34">
        <v>1.3159175872886899E-8</v>
      </c>
      <c r="AJ47" s="16">
        <v>5.3703179637025192E-8</v>
      </c>
      <c r="AK47" s="16">
        <v>6.0255958607435721E-7</v>
      </c>
      <c r="AL47" s="16">
        <v>8.5113803820237355E-8</v>
      </c>
      <c r="AM47" s="16">
        <v>2.5118864315095751E-8</v>
      </c>
      <c r="AN47" s="94"/>
      <c r="AO47" s="16">
        <v>5.8993000000000004E-7</v>
      </c>
      <c r="AP47" s="94">
        <f t="shared" si="5"/>
        <v>4.7565494424565749E-7</v>
      </c>
      <c r="AQ47" s="114">
        <f t="shared" si="6"/>
        <v>1.399718650098692E-7</v>
      </c>
      <c r="AR47" s="94">
        <f t="shared" si="7"/>
        <v>8.5113803820237355E-8</v>
      </c>
      <c r="AS47" s="114" t="s">
        <v>2891</v>
      </c>
      <c r="AT47" s="98"/>
      <c r="AU47" s="18">
        <v>7.5290000000000001E-3</v>
      </c>
      <c r="AV47" s="16">
        <v>5.4233999999999997E-2</v>
      </c>
      <c r="AW47" s="16">
        <v>9.4213968569473899E-4</v>
      </c>
      <c r="AX47" s="16">
        <v>8.7000000000000001E-4</v>
      </c>
      <c r="AY47" s="16">
        <v>3.2899999999999999E-2</v>
      </c>
      <c r="AZ47" s="16">
        <v>7.3200000000000001E-3</v>
      </c>
      <c r="BA47" s="16">
        <v>8.6799999999999996E-4</v>
      </c>
      <c r="BB47" s="68">
        <v>-7.5</v>
      </c>
      <c r="BC47" s="16">
        <f t="shared" si="8"/>
        <v>1.5362344873097941E-2</v>
      </c>
      <c r="BD47" s="67">
        <v>-8.26</v>
      </c>
      <c r="BE47" s="16">
        <f t="shared" si="9"/>
        <v>2.6696695652003322E-3</v>
      </c>
      <c r="BF47" s="16">
        <v>0.16800000000000001</v>
      </c>
      <c r="BG47" s="16">
        <v>1.7600000000000001E-2</v>
      </c>
      <c r="BH47" s="16">
        <v>2.2700000000000001E-2</v>
      </c>
      <c r="BI47" s="68"/>
      <c r="BJ47" s="94" t="str">
        <f t="shared" si="10"/>
        <v/>
      </c>
      <c r="BK47" s="68">
        <v>7.2353300000000002E-8</v>
      </c>
      <c r="BL47" s="39">
        <f t="shared" si="38"/>
        <v>3.514923314E-2</v>
      </c>
      <c r="BM47" s="94">
        <f t="shared" si="39"/>
        <v>2.8164952866461E-2</v>
      </c>
      <c r="BN47" s="114">
        <f t="shared" si="40"/>
        <v>9.704324218449684E-3</v>
      </c>
      <c r="BO47" s="94">
        <f t="shared" si="41"/>
        <v>1.5362344873097941E-2</v>
      </c>
      <c r="BP47" s="114" t="s">
        <v>2891</v>
      </c>
      <c r="BQ47" s="98"/>
      <c r="BR47" s="18">
        <f t="shared" si="11"/>
        <v>-5.7077439286435236</v>
      </c>
      <c r="BS47" s="114">
        <f t="shared" si="12"/>
        <v>-7.8807713086753317</v>
      </c>
      <c r="BT47" s="114">
        <f t="shared" si="13"/>
        <v>-7.2700000000000005</v>
      </c>
      <c r="BU47" s="114">
        <f t="shared" si="14"/>
        <v>-6.2200000000000006</v>
      </c>
      <c r="BV47" s="114">
        <f t="shared" si="15"/>
        <v>-7.0700000000000012</v>
      </c>
      <c r="BW47" s="114">
        <f t="shared" si="16"/>
        <v>-7.6000000000000005</v>
      </c>
      <c r="BX47" s="114" t="str">
        <f t="shared" si="17"/>
        <v>N/A</v>
      </c>
      <c r="BY47" s="114">
        <f t="shared" si="18"/>
        <v>-6.2291995178787065</v>
      </c>
      <c r="BZ47" s="114">
        <f t="shared" si="19"/>
        <v>-6.8539592507425082</v>
      </c>
      <c r="CA47" s="114">
        <f t="shared" si="20"/>
        <v>-7.0700000000000012</v>
      </c>
      <c r="CB47" s="98" t="str">
        <f t="shared" si="21"/>
        <v>---</v>
      </c>
      <c r="CC47" s="18">
        <f t="shared" si="22"/>
        <v>-2.1232627028593356</v>
      </c>
      <c r="CD47" s="114">
        <f t="shared" si="23"/>
        <v>-1.2657283632233367</v>
      </c>
      <c r="CE47" s="114">
        <f t="shared" si="24"/>
        <v>-3.0258847020595678</v>
      </c>
      <c r="CF47" s="114">
        <f t="shared" si="25"/>
        <v>-3.0604807473813813</v>
      </c>
      <c r="CG47" s="114">
        <f t="shared" si="26"/>
        <v>-1.4828041020500258</v>
      </c>
      <c r="CH47" s="114">
        <f t="shared" si="27"/>
        <v>-2.1354889189416082</v>
      </c>
      <c r="CI47" s="114">
        <f t="shared" si="28"/>
        <v>-3.0614802748235079</v>
      </c>
      <c r="CJ47" s="114">
        <f t="shared" si="29"/>
        <v>-1.8135424895308896</v>
      </c>
      <c r="CK47" s="114">
        <f t="shared" si="30"/>
        <v>-2.5735424895308894</v>
      </c>
      <c r="CL47" s="114">
        <f t="shared" si="31"/>
        <v>-0.77469071827413716</v>
      </c>
      <c r="CM47" s="114">
        <f t="shared" si="32"/>
        <v>-1.7544873321858501</v>
      </c>
      <c r="CN47" s="114">
        <f t="shared" si="33"/>
        <v>-1.6439741428068773</v>
      </c>
      <c r="CO47" s="114" t="str">
        <f t="shared" si="34"/>
        <v>N/A</v>
      </c>
      <c r="CP47" s="114">
        <f t="shared" si="35"/>
        <v>-1.4540841456569427</v>
      </c>
      <c r="CQ47" s="114">
        <f t="shared" si="42"/>
        <v>-2.0130347022557191</v>
      </c>
      <c r="CR47" s="114">
        <f t="shared" si="43"/>
        <v>-1.8135424895308896</v>
      </c>
      <c r="CS47" s="98" t="str">
        <f t="shared" si="44"/>
        <v>---</v>
      </c>
    </row>
    <row r="48" spans="1:97" x14ac:dyDescent="0.25">
      <c r="A48" s="15" t="s">
        <v>2583</v>
      </c>
      <c r="B48" s="1" t="s">
        <v>474</v>
      </c>
      <c r="C48" s="1">
        <v>485.8</v>
      </c>
      <c r="D48" s="27">
        <v>6.77</v>
      </c>
      <c r="E48" s="16">
        <v>7.1690327403263696</v>
      </c>
      <c r="F48" s="16">
        <v>6.7562466790000002</v>
      </c>
      <c r="G48" s="16">
        <v>6.2465838219999998</v>
      </c>
      <c r="H48" s="16">
        <v>6.6427999999999896</v>
      </c>
      <c r="I48" s="16">
        <v>6.6041999999999996</v>
      </c>
      <c r="J48" s="16">
        <v>6.37</v>
      </c>
      <c r="K48" s="16">
        <v>6.22</v>
      </c>
      <c r="L48" s="16"/>
      <c r="M48" s="16">
        <v>6.38626</v>
      </c>
      <c r="N48" s="16">
        <f t="shared" si="0"/>
        <v>6.5739025823695947</v>
      </c>
      <c r="O48" s="16">
        <f t="shared" si="36"/>
        <v>6.6788871696577115</v>
      </c>
      <c r="P48" s="16">
        <f t="shared" si="1"/>
        <v>6.6041999999999996</v>
      </c>
      <c r="Q48" s="16" t="s">
        <v>2891</v>
      </c>
      <c r="R48" s="36"/>
      <c r="S48" s="18">
        <v>161.72999999999999</v>
      </c>
      <c r="T48" s="16">
        <v>121.87</v>
      </c>
      <c r="U48" s="16">
        <v>150.83000000000001</v>
      </c>
      <c r="V48" s="16">
        <v>118.37</v>
      </c>
      <c r="W48" s="16">
        <v>348.67</v>
      </c>
      <c r="X48" s="16">
        <v>76.900000000000006</v>
      </c>
      <c r="Y48" s="16">
        <v>121</v>
      </c>
      <c r="Z48" s="85"/>
      <c r="AA48" s="16">
        <v>199.88900000000001</v>
      </c>
      <c r="AB48" s="88">
        <f t="shared" si="2"/>
        <v>162.407375</v>
      </c>
      <c r="AC48" s="114">
        <f t="shared" si="3"/>
        <v>147.83984394190517</v>
      </c>
      <c r="AD48" s="88">
        <f t="shared" si="4"/>
        <v>136.35000000000002</v>
      </c>
      <c r="AE48" s="88" t="s">
        <v>2891</v>
      </c>
      <c r="AF48" s="40"/>
      <c r="AG48" s="19">
        <f t="shared" si="37"/>
        <v>76.900000000000006</v>
      </c>
      <c r="AH48" s="18">
        <v>1.9599999999999999E-6</v>
      </c>
      <c r="AI48" s="34">
        <v>1.25614983425786E-8</v>
      </c>
      <c r="AJ48" s="16">
        <v>5.6234132519034806E-8</v>
      </c>
      <c r="AK48" s="16">
        <v>6.0255958607435721E-7</v>
      </c>
      <c r="AL48" s="16">
        <v>1.0715193052376054E-7</v>
      </c>
      <c r="AM48" s="16">
        <v>2.5118864315095751E-8</v>
      </c>
      <c r="AN48" s="94"/>
      <c r="AO48" s="16">
        <v>2.38082E-7</v>
      </c>
      <c r="AP48" s="94">
        <f t="shared" si="5"/>
        <v>4.2881543025354665E-7</v>
      </c>
      <c r="AQ48" s="114">
        <f t="shared" si="6"/>
        <v>1.2705841688676644E-7</v>
      </c>
      <c r="AR48" s="94">
        <f t="shared" si="7"/>
        <v>1.0715193052376054E-7</v>
      </c>
      <c r="AS48" s="114" t="s">
        <v>2891</v>
      </c>
      <c r="AT48" s="98"/>
      <c r="AU48" s="18">
        <v>7.5449999999999996E-3</v>
      </c>
      <c r="AV48" s="16">
        <v>5.4233999999999997E-2</v>
      </c>
      <c r="AW48" s="16">
        <v>1.1367513971852099E-3</v>
      </c>
      <c r="AX48" s="16">
        <v>8.3500000000000002E-4</v>
      </c>
      <c r="AY48" s="16">
        <v>3.2899999999999999E-2</v>
      </c>
      <c r="AZ48" s="16">
        <v>1.6199999999999999E-2</v>
      </c>
      <c r="BA48" s="16">
        <v>8.6799999999999996E-4</v>
      </c>
      <c r="BB48" s="68">
        <v>-7.5</v>
      </c>
      <c r="BC48" s="16">
        <f t="shared" si="8"/>
        <v>1.5362344873097941E-2</v>
      </c>
      <c r="BD48" s="67">
        <v>-7.96</v>
      </c>
      <c r="BE48" s="16">
        <f t="shared" si="9"/>
        <v>5.3266910768635821E-3</v>
      </c>
      <c r="BF48" s="16">
        <v>0.16800000000000001</v>
      </c>
      <c r="BG48" s="16">
        <v>1.8499999999999999E-2</v>
      </c>
      <c r="BH48" s="16">
        <v>2.3300000000000001E-2</v>
      </c>
      <c r="BI48" s="68"/>
      <c r="BJ48" s="94" t="str">
        <f t="shared" si="10"/>
        <v/>
      </c>
      <c r="BK48" s="68">
        <v>7.2340800000000001E-8</v>
      </c>
      <c r="BL48" s="39">
        <f t="shared" si="38"/>
        <v>3.5143160640000004E-2</v>
      </c>
      <c r="BM48" s="94">
        <f t="shared" si="39"/>
        <v>2.918084215285744E-2</v>
      </c>
      <c r="BN48" s="114">
        <f t="shared" si="40"/>
        <v>1.1068406403988328E-2</v>
      </c>
      <c r="BO48" s="94">
        <f t="shared" si="41"/>
        <v>1.6199999999999999E-2</v>
      </c>
      <c r="BP48" s="114" t="s">
        <v>2891</v>
      </c>
      <c r="BQ48" s="98"/>
      <c r="BR48" s="18">
        <f t="shared" si="11"/>
        <v>-5.7077439286435236</v>
      </c>
      <c r="BS48" s="114">
        <f t="shared" si="12"/>
        <v>-7.900958554619276</v>
      </c>
      <c r="BT48" s="114">
        <f t="shared" si="13"/>
        <v>-7.2500000000000009</v>
      </c>
      <c r="BU48" s="114">
        <f t="shared" si="14"/>
        <v>-6.2200000000000006</v>
      </c>
      <c r="BV48" s="114">
        <f t="shared" si="15"/>
        <v>-6.9700000000000006</v>
      </c>
      <c r="BW48" s="114">
        <f t="shared" si="16"/>
        <v>-7.6000000000000005</v>
      </c>
      <c r="BX48" s="114" t="str">
        <f t="shared" si="17"/>
        <v>N/A</v>
      </c>
      <c r="BY48" s="114">
        <f t="shared" si="18"/>
        <v>-6.6232734378423999</v>
      </c>
      <c r="BZ48" s="114">
        <f t="shared" si="19"/>
        <v>-6.8959965601578856</v>
      </c>
      <c r="CA48" s="114">
        <f t="shared" si="20"/>
        <v>-6.9700000000000006</v>
      </c>
      <c r="CB48" s="98" t="str">
        <f t="shared" si="21"/>
        <v>---</v>
      </c>
      <c r="CC48" s="18">
        <f t="shared" si="22"/>
        <v>-2.1223407558883913</v>
      </c>
      <c r="CD48" s="114">
        <f t="shared" si="23"/>
        <v>-1.2657283632233367</v>
      </c>
      <c r="CE48" s="114">
        <f t="shared" si="24"/>
        <v>-2.9443345033296242</v>
      </c>
      <c r="CF48" s="114">
        <f t="shared" si="25"/>
        <v>-3.0783135245163979</v>
      </c>
      <c r="CG48" s="114">
        <f t="shared" si="26"/>
        <v>-1.4828041020500258</v>
      </c>
      <c r="CH48" s="114">
        <f t="shared" si="27"/>
        <v>-1.790484985457369</v>
      </c>
      <c r="CI48" s="114">
        <f t="shared" si="28"/>
        <v>-3.0614802748235079</v>
      </c>
      <c r="CJ48" s="114">
        <f t="shared" si="29"/>
        <v>-1.8135424895308896</v>
      </c>
      <c r="CK48" s="114">
        <f t="shared" si="30"/>
        <v>-2.2735424895308891</v>
      </c>
      <c r="CL48" s="114">
        <f t="shared" si="31"/>
        <v>-0.77469071827413716</v>
      </c>
      <c r="CM48" s="114">
        <f t="shared" si="32"/>
        <v>-1.7328282715969863</v>
      </c>
      <c r="CN48" s="114">
        <f t="shared" si="33"/>
        <v>-1.6326440789739809</v>
      </c>
      <c r="CO48" s="114" t="str">
        <f t="shared" si="34"/>
        <v>N/A</v>
      </c>
      <c r="CP48" s="114">
        <f t="shared" si="35"/>
        <v>-1.454159182317557</v>
      </c>
      <c r="CQ48" s="114">
        <f t="shared" si="42"/>
        <v>-1.9559149030394687</v>
      </c>
      <c r="CR48" s="114">
        <f t="shared" si="43"/>
        <v>-1.790484985457369</v>
      </c>
      <c r="CS48" s="98" t="str">
        <f t="shared" si="44"/>
        <v>---</v>
      </c>
    </row>
    <row r="49" spans="1:97" x14ac:dyDescent="0.25">
      <c r="A49" s="15" t="s">
        <v>2584</v>
      </c>
      <c r="B49" s="1" t="s">
        <v>475</v>
      </c>
      <c r="C49" s="1">
        <v>485.8</v>
      </c>
      <c r="D49" s="27">
        <v>6.77</v>
      </c>
      <c r="E49" s="16">
        <v>7.1808468973611603</v>
      </c>
      <c r="F49" s="16">
        <v>6.7562466790000002</v>
      </c>
      <c r="G49" s="16">
        <v>6.2465838219999998</v>
      </c>
      <c r="H49" s="16">
        <v>6.6427999999999896</v>
      </c>
      <c r="I49" s="16">
        <v>6.5941999999999998</v>
      </c>
      <c r="J49" s="16">
        <v>6.38</v>
      </c>
      <c r="K49" s="16">
        <v>6.17</v>
      </c>
      <c r="L49" s="16"/>
      <c r="M49" s="16">
        <v>6.4364400000000002</v>
      </c>
      <c r="N49" s="16">
        <f t="shared" si="0"/>
        <v>6.5752352664845723</v>
      </c>
      <c r="O49" s="16">
        <f t="shared" si="36"/>
        <v>6.683788822341409</v>
      </c>
      <c r="P49" s="16">
        <f t="shared" si="1"/>
        <v>6.5941999999999998</v>
      </c>
      <c r="Q49" s="16" t="s">
        <v>2891</v>
      </c>
      <c r="R49" s="36"/>
      <c r="S49" s="18">
        <v>161.72999999999999</v>
      </c>
      <c r="T49" s="16">
        <v>127.09</v>
      </c>
      <c r="U49" s="16">
        <v>150.83000000000001</v>
      </c>
      <c r="V49" s="16">
        <v>133.09</v>
      </c>
      <c r="W49" s="16">
        <v>348.67</v>
      </c>
      <c r="X49" s="16">
        <v>86.8</v>
      </c>
      <c r="Y49" s="16">
        <v>129</v>
      </c>
      <c r="Z49" s="85"/>
      <c r="AA49" s="16">
        <v>200.13300000000001</v>
      </c>
      <c r="AB49" s="88">
        <f t="shared" si="2"/>
        <v>167.16787500000001</v>
      </c>
      <c r="AC49" s="114">
        <f t="shared" si="3"/>
        <v>154.36442894620413</v>
      </c>
      <c r="AD49" s="88">
        <f t="shared" si="4"/>
        <v>141.96</v>
      </c>
      <c r="AE49" s="88" t="s">
        <v>2891</v>
      </c>
      <c r="AF49" s="40"/>
      <c r="AG49" s="19">
        <f t="shared" si="37"/>
        <v>86.8</v>
      </c>
      <c r="AH49" s="18">
        <v>1.5600000000000001E-6</v>
      </c>
      <c r="AI49" s="34">
        <v>8.7097467546522005E-9</v>
      </c>
      <c r="AJ49" s="16">
        <v>5.7543993733715586E-8</v>
      </c>
      <c r="AK49" s="16">
        <v>6.0255958607435721E-7</v>
      </c>
      <c r="AL49" s="16">
        <v>6.1659500186148087E-8</v>
      </c>
      <c r="AM49" s="16">
        <v>2.5118864315095751E-8</v>
      </c>
      <c r="AN49" s="94"/>
      <c r="AO49" s="16">
        <v>3.9588900000000001E-7</v>
      </c>
      <c r="AP49" s="94">
        <f t="shared" si="5"/>
        <v>3.8735438443770979E-7</v>
      </c>
      <c r="AQ49" s="114">
        <f t="shared" si="6"/>
        <v>1.1636296917657557E-7</v>
      </c>
      <c r="AR49" s="94">
        <f t="shared" si="7"/>
        <v>6.1659500186148087E-8</v>
      </c>
      <c r="AS49" s="114" t="s">
        <v>2891</v>
      </c>
      <c r="AT49" s="98"/>
      <c r="AU49" s="18">
        <v>6.1180000000000002E-3</v>
      </c>
      <c r="AV49" s="16">
        <v>5.4233999999999997E-2</v>
      </c>
      <c r="AW49" s="16">
        <v>8.0917011914503705E-4</v>
      </c>
      <c r="AX49" s="16">
        <v>9.4399999999999996E-4</v>
      </c>
      <c r="AY49" s="16">
        <v>3.2899999999999999E-2</v>
      </c>
      <c r="AZ49" s="16">
        <v>1.03E-2</v>
      </c>
      <c r="BA49" s="16">
        <v>8.6799999999999996E-4</v>
      </c>
      <c r="BB49" s="68">
        <v>-7.5</v>
      </c>
      <c r="BC49" s="16">
        <f t="shared" si="8"/>
        <v>1.5362344873097941E-2</v>
      </c>
      <c r="BD49" s="67">
        <v>-8.01</v>
      </c>
      <c r="BE49" s="16">
        <f t="shared" si="9"/>
        <v>4.7474184194033209E-3</v>
      </c>
      <c r="BF49" s="16">
        <v>0.17599999999999999</v>
      </c>
      <c r="BG49" s="16">
        <v>2.0299999999999999E-2</v>
      </c>
      <c r="BH49" s="16">
        <v>1.7999999999999999E-2</v>
      </c>
      <c r="BI49" s="68"/>
      <c r="BJ49" s="94" t="str">
        <f t="shared" si="10"/>
        <v/>
      </c>
      <c r="BK49" s="68">
        <v>7.2686400000000002E-8</v>
      </c>
      <c r="BL49" s="39">
        <f t="shared" si="38"/>
        <v>3.5311053119999998E-2</v>
      </c>
      <c r="BM49" s="94">
        <f t="shared" si="39"/>
        <v>2.8914922040895866E-2</v>
      </c>
      <c r="BN49" s="114">
        <f t="shared" si="40"/>
        <v>1.0163481819703992E-2</v>
      </c>
      <c r="BO49" s="94">
        <f t="shared" si="41"/>
        <v>1.5362344873097941E-2</v>
      </c>
      <c r="BP49" s="114" t="s">
        <v>2891</v>
      </c>
      <c r="BQ49" s="98"/>
      <c r="BR49" s="18">
        <f t="shared" si="11"/>
        <v>-5.8068754016455379</v>
      </c>
      <c r="BS49" s="114">
        <f t="shared" si="12"/>
        <v>-8.0599944723925709</v>
      </c>
      <c r="BT49" s="114">
        <f t="shared" si="13"/>
        <v>-7.2400000000000011</v>
      </c>
      <c r="BU49" s="114">
        <f t="shared" si="14"/>
        <v>-6.2200000000000006</v>
      </c>
      <c r="BV49" s="114">
        <f t="shared" si="15"/>
        <v>-7.2100000000000009</v>
      </c>
      <c r="BW49" s="114">
        <f t="shared" si="16"/>
        <v>-7.6000000000000005</v>
      </c>
      <c r="BX49" s="114" t="str">
        <f t="shared" si="17"/>
        <v>N/A</v>
      </c>
      <c r="BY49" s="114">
        <f t="shared" si="18"/>
        <v>-6.4024265651982111</v>
      </c>
      <c r="BZ49" s="114">
        <f t="shared" si="19"/>
        <v>-6.9341852056051891</v>
      </c>
      <c r="CA49" s="114">
        <f t="shared" si="20"/>
        <v>-7.2100000000000009</v>
      </c>
      <c r="CB49" s="98" t="str">
        <f t="shared" si="21"/>
        <v>---</v>
      </c>
      <c r="CC49" s="18">
        <f t="shared" si="22"/>
        <v>-2.2133905273513403</v>
      </c>
      <c r="CD49" s="114">
        <f t="shared" si="23"/>
        <v>-1.2657283632233367</v>
      </c>
      <c r="CE49" s="114">
        <f t="shared" si="24"/>
        <v>-3.0919601631355751</v>
      </c>
      <c r="CF49" s="114">
        <f t="shared" si="25"/>
        <v>-3.0250280057019312</v>
      </c>
      <c r="CG49" s="114">
        <f t="shared" si="26"/>
        <v>-1.4828041020500258</v>
      </c>
      <c r="CH49" s="114">
        <f t="shared" si="27"/>
        <v>-1.9871627752948278</v>
      </c>
      <c r="CI49" s="114">
        <f t="shared" si="28"/>
        <v>-3.0614802748235079</v>
      </c>
      <c r="CJ49" s="114">
        <f t="shared" si="29"/>
        <v>-1.8135424895308896</v>
      </c>
      <c r="CK49" s="114">
        <f t="shared" si="30"/>
        <v>-2.3235424895308889</v>
      </c>
      <c r="CL49" s="114">
        <f t="shared" si="31"/>
        <v>-0.75448733218585018</v>
      </c>
      <c r="CM49" s="114">
        <f t="shared" si="32"/>
        <v>-1.6925039620867872</v>
      </c>
      <c r="CN49" s="114">
        <f t="shared" si="33"/>
        <v>-1.744727494896694</v>
      </c>
      <c r="CO49" s="114" t="str">
        <f t="shared" si="34"/>
        <v>N/A</v>
      </c>
      <c r="CP49" s="114">
        <f t="shared" si="35"/>
        <v>-1.4520893298063597</v>
      </c>
      <c r="CQ49" s="114">
        <f t="shared" si="42"/>
        <v>-1.9929574853552317</v>
      </c>
      <c r="CR49" s="114">
        <f t="shared" si="43"/>
        <v>-1.8135424895308896</v>
      </c>
      <c r="CS49" s="98" t="str">
        <f t="shared" si="44"/>
        <v>---</v>
      </c>
    </row>
    <row r="50" spans="1:97" x14ac:dyDescent="0.25">
      <c r="A50" s="15" t="s">
        <v>2585</v>
      </c>
      <c r="B50" s="1" t="s">
        <v>476</v>
      </c>
      <c r="C50" s="1">
        <v>485.8</v>
      </c>
      <c r="D50" s="27">
        <v>6.77</v>
      </c>
      <c r="E50" s="16">
        <v>7.1983051523699499</v>
      </c>
      <c r="F50" s="16">
        <v>6.7562466790000002</v>
      </c>
      <c r="G50" s="16">
        <v>6.2465838219999998</v>
      </c>
      <c r="H50" s="16">
        <v>6.6427999999999896</v>
      </c>
      <c r="I50" s="16">
        <v>6.5739000000000001</v>
      </c>
      <c r="J50" s="16">
        <v>6.38</v>
      </c>
      <c r="K50" s="16">
        <v>6.18</v>
      </c>
      <c r="L50" s="16"/>
      <c r="M50" s="16">
        <v>6.4380600000000001</v>
      </c>
      <c r="N50" s="16">
        <f t="shared" si="0"/>
        <v>6.5762106281522152</v>
      </c>
      <c r="O50" s="16">
        <f t="shared" si="36"/>
        <v>6.6886320997449138</v>
      </c>
      <c r="P50" s="16">
        <f t="shared" si="1"/>
        <v>6.5739000000000001</v>
      </c>
      <c r="Q50" s="16" t="s">
        <v>2891</v>
      </c>
      <c r="R50" s="36"/>
      <c r="S50" s="18">
        <v>161.72999999999999</v>
      </c>
      <c r="T50" s="16">
        <v>143.12</v>
      </c>
      <c r="U50" s="16">
        <v>150.83000000000001</v>
      </c>
      <c r="V50" s="16">
        <v>112.71</v>
      </c>
      <c r="W50" s="16">
        <v>348.67</v>
      </c>
      <c r="X50" s="16">
        <v>86.6</v>
      </c>
      <c r="Y50" s="16">
        <v>129</v>
      </c>
      <c r="Z50" s="85"/>
      <c r="AA50" s="39">
        <v>200.33799999999999</v>
      </c>
      <c r="AB50" s="88">
        <f t="shared" si="2"/>
        <v>166.62475000000003</v>
      </c>
      <c r="AC50" s="114">
        <f t="shared" si="3"/>
        <v>153.42754170448998</v>
      </c>
      <c r="AD50" s="88">
        <f t="shared" si="4"/>
        <v>146.97500000000002</v>
      </c>
      <c r="AE50" s="88" t="s">
        <v>2891</v>
      </c>
      <c r="AF50" s="40"/>
      <c r="AG50" s="19">
        <f t="shared" si="37"/>
        <v>86.6</v>
      </c>
      <c r="AH50" s="18">
        <v>1.57E-6</v>
      </c>
      <c r="AI50" s="34">
        <v>5.86775999314489E-9</v>
      </c>
      <c r="AJ50" s="16">
        <v>5.3703179637025192E-8</v>
      </c>
      <c r="AK50" s="16">
        <v>6.0255958607435721E-7</v>
      </c>
      <c r="AL50" s="16">
        <v>6.1659500186148087E-8</v>
      </c>
      <c r="AM50" s="16">
        <v>2.5118864315095751E-8</v>
      </c>
      <c r="AN50" s="94"/>
      <c r="AO50" s="34">
        <v>4.65865E-7</v>
      </c>
      <c r="AP50" s="94">
        <f t="shared" si="5"/>
        <v>3.978248414579673E-7</v>
      </c>
      <c r="AQ50" s="114">
        <f t="shared" si="6"/>
        <v>1.1156266195130514E-7</v>
      </c>
      <c r="AR50" s="94">
        <f t="shared" si="7"/>
        <v>6.1659500186148087E-8</v>
      </c>
      <c r="AS50" s="114" t="s">
        <v>2891</v>
      </c>
      <c r="AT50" s="98"/>
      <c r="AU50" s="18">
        <v>6.1440000000000002E-3</v>
      </c>
      <c r="AV50" s="16">
        <v>5.4233999999999997E-2</v>
      </c>
      <c r="AW50" s="16">
        <v>6.9912891697309699E-4</v>
      </c>
      <c r="AX50" s="16">
        <v>8.8900000000000003E-4</v>
      </c>
      <c r="AY50" s="16">
        <v>3.2899999999999999E-2</v>
      </c>
      <c r="AZ50" s="16">
        <v>4.9300000000000004E-3</v>
      </c>
      <c r="BA50" s="16">
        <v>8.6799999999999996E-4</v>
      </c>
      <c r="BB50" s="68">
        <v>-7.5</v>
      </c>
      <c r="BC50" s="16">
        <f t="shared" si="8"/>
        <v>1.5362344873097941E-2</v>
      </c>
      <c r="BD50" s="67">
        <v>-7.41</v>
      </c>
      <c r="BE50" s="16">
        <f t="shared" si="9"/>
        <v>1.8899813143822147E-2</v>
      </c>
      <c r="BF50" s="16">
        <v>0.17599999999999999</v>
      </c>
      <c r="BG50" s="16">
        <v>2.0299999999999999E-2</v>
      </c>
      <c r="BH50" s="16">
        <v>1.7999999999999999E-2</v>
      </c>
      <c r="BI50" s="68"/>
      <c r="BJ50" s="94" t="str">
        <f t="shared" si="10"/>
        <v/>
      </c>
      <c r="BK50" s="68">
        <v>7.2664600000000001E-8</v>
      </c>
      <c r="BL50" s="39">
        <f t="shared" si="38"/>
        <v>3.5300462679999998E-2</v>
      </c>
      <c r="BM50" s="94">
        <f t="shared" si="39"/>
        <v>2.9578980739530244E-2</v>
      </c>
      <c r="BN50" s="114">
        <f t="shared" si="40"/>
        <v>1.0515373315154741E-2</v>
      </c>
      <c r="BO50" s="94">
        <f t="shared" si="41"/>
        <v>1.7999999999999999E-2</v>
      </c>
      <c r="BP50" s="114" t="s">
        <v>2891</v>
      </c>
      <c r="BQ50" s="98"/>
      <c r="BR50" s="18">
        <f t="shared" si="11"/>
        <v>-5.804100347590766</v>
      </c>
      <c r="BS50" s="114">
        <f t="shared" si="12"/>
        <v>-8.2315276582548762</v>
      </c>
      <c r="BT50" s="114">
        <f t="shared" si="13"/>
        <v>-7.2700000000000005</v>
      </c>
      <c r="BU50" s="114">
        <f t="shared" si="14"/>
        <v>-6.2200000000000006</v>
      </c>
      <c r="BV50" s="114">
        <f t="shared" si="15"/>
        <v>-7.2100000000000009</v>
      </c>
      <c r="BW50" s="114">
        <f t="shared" si="16"/>
        <v>-7.6000000000000005</v>
      </c>
      <c r="BX50" s="114" t="str">
        <f t="shared" si="17"/>
        <v>N/A</v>
      </c>
      <c r="BY50" s="114">
        <f t="shared" si="18"/>
        <v>-6.3317399164627997</v>
      </c>
      <c r="BZ50" s="114">
        <f t="shared" si="19"/>
        <v>-6.9524811317583488</v>
      </c>
      <c r="CA50" s="114">
        <f t="shared" si="20"/>
        <v>-7.2100000000000009</v>
      </c>
      <c r="CB50" s="98" t="str">
        <f t="shared" si="21"/>
        <v>---</v>
      </c>
      <c r="CC50" s="18">
        <f t="shared" si="22"/>
        <v>-2.2115487929765445</v>
      </c>
      <c r="CD50" s="114">
        <f t="shared" si="23"/>
        <v>-1.2657283632233367</v>
      </c>
      <c r="CE50" s="114">
        <f t="shared" si="24"/>
        <v>-3.1554427344578504</v>
      </c>
      <c r="CF50" s="114">
        <f t="shared" si="25"/>
        <v>-3.0510982390297863</v>
      </c>
      <c r="CG50" s="114">
        <f t="shared" si="26"/>
        <v>-1.4828041020500258</v>
      </c>
      <c r="CH50" s="114">
        <f t="shared" si="27"/>
        <v>-2.3071530807227698</v>
      </c>
      <c r="CI50" s="114">
        <f t="shared" si="28"/>
        <v>-3.0614802748235079</v>
      </c>
      <c r="CJ50" s="114">
        <f t="shared" si="29"/>
        <v>-1.8135424895308896</v>
      </c>
      <c r="CK50" s="114">
        <f t="shared" si="30"/>
        <v>-1.7235424895308884</v>
      </c>
      <c r="CL50" s="114">
        <f t="shared" si="31"/>
        <v>-0.75448733218585018</v>
      </c>
      <c r="CM50" s="114">
        <f t="shared" si="32"/>
        <v>-1.6925039620867872</v>
      </c>
      <c r="CN50" s="114">
        <f t="shared" si="33"/>
        <v>-1.744727494896694</v>
      </c>
      <c r="CO50" s="114" t="str">
        <f t="shared" si="34"/>
        <v>N/A</v>
      </c>
      <c r="CP50" s="114">
        <f t="shared" si="35"/>
        <v>-1.4522196023160292</v>
      </c>
      <c r="CQ50" s="114">
        <f t="shared" si="42"/>
        <v>-1.9781753044485351</v>
      </c>
      <c r="CR50" s="114">
        <f t="shared" si="43"/>
        <v>-1.744727494896694</v>
      </c>
      <c r="CS50" s="98" t="str">
        <f t="shared" si="44"/>
        <v>---</v>
      </c>
    </row>
    <row r="51" spans="1:97" x14ac:dyDescent="0.25">
      <c r="A51" s="15" t="s">
        <v>2586</v>
      </c>
      <c r="B51" s="1" t="s">
        <v>477</v>
      </c>
      <c r="C51" s="1">
        <v>485.8</v>
      </c>
      <c r="D51" s="27">
        <v>6.77</v>
      </c>
      <c r="E51" s="16">
        <v>7.14804074511924</v>
      </c>
      <c r="F51" s="16">
        <v>6.7562466790000002</v>
      </c>
      <c r="G51" s="16">
        <v>6.2465838219999998</v>
      </c>
      <c r="H51" s="16">
        <v>6.6427999999999896</v>
      </c>
      <c r="I51" s="16">
        <v>6.5130999999999997</v>
      </c>
      <c r="J51" s="16">
        <v>6.37</v>
      </c>
      <c r="K51" s="16">
        <v>6.3</v>
      </c>
      <c r="L51" s="16">
        <v>5.19</v>
      </c>
      <c r="M51" s="39">
        <v>6.56257</v>
      </c>
      <c r="N51" s="16">
        <f t="shared" si="0"/>
        <v>6.4499341246119215</v>
      </c>
      <c r="O51" s="16">
        <f t="shared" si="36"/>
        <v>6.6356714175482416</v>
      </c>
      <c r="P51" s="16">
        <f t="shared" si="1"/>
        <v>6.5378349999999994</v>
      </c>
      <c r="Q51" s="16">
        <v>6.81</v>
      </c>
      <c r="R51" s="144" t="s">
        <v>2905</v>
      </c>
      <c r="S51" s="18">
        <v>161.72999999999999</v>
      </c>
      <c r="T51" s="16">
        <v>168.86</v>
      </c>
      <c r="U51" s="16">
        <v>150.83000000000001</v>
      </c>
      <c r="V51" s="16">
        <v>157.84</v>
      </c>
      <c r="W51" s="16">
        <v>348.67</v>
      </c>
      <c r="X51" s="16">
        <v>73.3</v>
      </c>
      <c r="Y51" s="16">
        <v>115</v>
      </c>
      <c r="Z51" s="85">
        <v>115</v>
      </c>
      <c r="AA51" s="39">
        <v>182.00700000000001</v>
      </c>
      <c r="AB51" s="88">
        <f t="shared" si="2"/>
        <v>163.69300000000001</v>
      </c>
      <c r="AC51" s="114">
        <f t="shared" si="3"/>
        <v>150.66165110746957</v>
      </c>
      <c r="AD51" s="88">
        <f t="shared" si="4"/>
        <v>157.84</v>
      </c>
      <c r="AE51" s="114">
        <f>AVERAGE(356.9-273.15,78.75,82.25,82.5,84)</f>
        <v>82.25</v>
      </c>
      <c r="AF51" s="151" t="s">
        <v>3699</v>
      </c>
      <c r="AG51" s="19">
        <f t="shared" si="37"/>
        <v>82.25</v>
      </c>
      <c r="AH51" s="18">
        <v>1.73E-6</v>
      </c>
      <c r="AI51" s="34">
        <v>2.8516718079343901E-8</v>
      </c>
      <c r="AJ51" s="16">
        <v>1.2302687708123796E-7</v>
      </c>
      <c r="AK51" s="16">
        <v>6.0255958607435721E-7</v>
      </c>
      <c r="AL51" s="16">
        <v>8.128305161640995E-8</v>
      </c>
      <c r="AM51" s="16">
        <v>5.2480746024977185E-8</v>
      </c>
      <c r="AN51" s="94">
        <v>2.9999999999999999E-7</v>
      </c>
      <c r="AO51" s="34">
        <v>9.76952E-8</v>
      </c>
      <c r="AP51" s="94">
        <f t="shared" si="5"/>
        <v>3.7694527235954076E-7</v>
      </c>
      <c r="AQ51" s="114">
        <f t="shared" si="6"/>
        <v>1.6125660633840499E-7</v>
      </c>
      <c r="AR51" s="94">
        <f t="shared" si="7"/>
        <v>1.1036103854061899E-7</v>
      </c>
      <c r="AS51" s="114">
        <v>5.1962647133866957E-7</v>
      </c>
      <c r="AT51" s="156" t="s">
        <v>2940</v>
      </c>
      <c r="AU51" s="18">
        <v>6.7369999999999999E-3</v>
      </c>
      <c r="AV51" s="16">
        <v>5.4233999999999997E-2</v>
      </c>
      <c r="AW51" s="16">
        <v>1.4941580653885999E-3</v>
      </c>
      <c r="AX51" s="16">
        <v>7.0699999999999995E-4</v>
      </c>
      <c r="AY51" s="16">
        <v>3.2899999999999999E-2</v>
      </c>
      <c r="AZ51" s="16">
        <v>3.4200000000000001E-2</v>
      </c>
      <c r="BA51" s="16">
        <v>8.6799999999999996E-4</v>
      </c>
      <c r="BB51" s="68">
        <v>-7.5</v>
      </c>
      <c r="BC51" s="16">
        <f t="shared" ref="BC51:BC114" si="45">1000*$C51*10^BB51</f>
        <v>1.5362344873097941E-2</v>
      </c>
      <c r="BD51" s="67">
        <v>-8.34</v>
      </c>
      <c r="BE51" s="16">
        <f t="shared" ref="BE51:BE114" si="46">1000*$C51*10^BD51</f>
        <v>2.2205344251490585E-3</v>
      </c>
      <c r="BF51" s="16">
        <v>0.16800000000000001</v>
      </c>
      <c r="BG51" s="16">
        <v>1.47E-2</v>
      </c>
      <c r="BH51" s="16">
        <v>2.93E-2</v>
      </c>
      <c r="BI51" s="68">
        <v>2.9700000000000003E-7</v>
      </c>
      <c r="BJ51" s="94">
        <f t="shared" si="10"/>
        <v>0.14428260000000001</v>
      </c>
      <c r="BK51" s="68">
        <v>7.1966199999999995E-8</v>
      </c>
      <c r="BL51" s="39">
        <f t="shared" si="38"/>
        <v>3.4961179959999998E-2</v>
      </c>
      <c r="BM51" s="94">
        <f t="shared" si="39"/>
        <v>3.8569058380259688E-2</v>
      </c>
      <c r="BN51" s="114">
        <f t="shared" si="40"/>
        <v>1.3164162251186206E-2</v>
      </c>
      <c r="BO51" s="94">
        <f t="shared" si="41"/>
        <v>2.233117243654897E-2</v>
      </c>
      <c r="BP51" s="114">
        <v>1.5000000000000001E-2</v>
      </c>
      <c r="BQ51" s="156" t="s">
        <v>2752</v>
      </c>
      <c r="BR51" s="18">
        <f t="shared" si="11"/>
        <v>-5.761953896871205</v>
      </c>
      <c r="BS51" s="114">
        <f t="shared" si="12"/>
        <v>-7.5449004578540491</v>
      </c>
      <c r="BT51" s="114">
        <f t="shared" si="13"/>
        <v>-6.910000000000001</v>
      </c>
      <c r="BU51" s="114">
        <f t="shared" si="14"/>
        <v>-6.2200000000000006</v>
      </c>
      <c r="BV51" s="114">
        <f t="shared" si="15"/>
        <v>-7.09</v>
      </c>
      <c r="BW51" s="114">
        <f t="shared" si="16"/>
        <v>-7.28</v>
      </c>
      <c r="BX51" s="114">
        <f t="shared" si="17"/>
        <v>-6.5228787452803374</v>
      </c>
      <c r="BY51" s="114">
        <f t="shared" si="18"/>
        <v>-7.0101267736888353</v>
      </c>
      <c r="BZ51" s="114">
        <f t="shared" si="19"/>
        <v>-6.7924824842118046</v>
      </c>
      <c r="CA51" s="114">
        <f t="shared" si="20"/>
        <v>-6.9600633868444177</v>
      </c>
      <c r="CB51" s="98">
        <f t="shared" si="21"/>
        <v>-6.2843087327655258</v>
      </c>
      <c r="CC51" s="18">
        <f t="shared" si="22"/>
        <v>-2.1715334526473216</v>
      </c>
      <c r="CD51" s="114">
        <f t="shared" si="23"/>
        <v>-1.2657283632233367</v>
      </c>
      <c r="CE51" s="114">
        <f t="shared" si="24"/>
        <v>-2.8256034565401125</v>
      </c>
      <c r="CF51" s="114">
        <f t="shared" si="25"/>
        <v>-3.1505805862031004</v>
      </c>
      <c r="CG51" s="114">
        <f t="shared" si="26"/>
        <v>-1.4828041020500258</v>
      </c>
      <c r="CH51" s="114">
        <f t="shared" si="27"/>
        <v>-1.4659738939438649</v>
      </c>
      <c r="CI51" s="114">
        <f t="shared" si="28"/>
        <v>-3.0614802748235079</v>
      </c>
      <c r="CJ51" s="114">
        <f t="shared" si="29"/>
        <v>-1.8135424895308896</v>
      </c>
      <c r="CK51" s="114">
        <f t="shared" si="30"/>
        <v>-2.653542489530889</v>
      </c>
      <c r="CL51" s="114">
        <f t="shared" si="31"/>
        <v>-0.77469071827413716</v>
      </c>
      <c r="CM51" s="114">
        <f t="shared" si="32"/>
        <v>-1.832682665251824</v>
      </c>
      <c r="CN51" s="114">
        <f t="shared" si="33"/>
        <v>-1.5331323796458904</v>
      </c>
      <c r="CO51" s="114">
        <f t="shared" si="34"/>
        <v>-0.84078604021367587</v>
      </c>
      <c r="CP51" s="114">
        <f t="shared" si="35"/>
        <v>-1.4564139181008775</v>
      </c>
      <c r="CQ51" s="114">
        <f t="shared" si="42"/>
        <v>-1.8806067735699608</v>
      </c>
      <c r="CR51" s="114">
        <f t="shared" si="43"/>
        <v>-1.67333743458839</v>
      </c>
      <c r="CS51" s="98">
        <f t="shared" si="44"/>
        <v>-1.8239087409443187</v>
      </c>
    </row>
    <row r="52" spans="1:97" x14ac:dyDescent="0.25">
      <c r="A52" s="15" t="s">
        <v>2587</v>
      </c>
      <c r="B52" s="1" t="s">
        <v>478</v>
      </c>
      <c r="C52" s="1">
        <v>485.8</v>
      </c>
      <c r="D52" s="27">
        <v>6.77</v>
      </c>
      <c r="E52" s="16">
        <v>7.1780523048298699</v>
      </c>
      <c r="F52" s="16">
        <v>6.7562466790000002</v>
      </c>
      <c r="G52" s="16">
        <v>6.2465838219999998</v>
      </c>
      <c r="H52" s="16">
        <v>6.6427999999999896</v>
      </c>
      <c r="I52" s="16">
        <v>6.5926999999999998</v>
      </c>
      <c r="J52" s="16">
        <v>6.38</v>
      </c>
      <c r="K52" s="16">
        <v>6.24</v>
      </c>
      <c r="L52" s="16"/>
      <c r="M52" s="16">
        <v>6.4543900000000001</v>
      </c>
      <c r="N52" s="16">
        <f t="shared" si="0"/>
        <v>6.5845303117588729</v>
      </c>
      <c r="O52" s="16">
        <f t="shared" si="36"/>
        <v>6.6864108891946099</v>
      </c>
      <c r="P52" s="16">
        <f t="shared" si="1"/>
        <v>6.5926999999999998</v>
      </c>
      <c r="Q52" s="16" t="s">
        <v>2891</v>
      </c>
      <c r="R52" s="36"/>
      <c r="S52" s="18">
        <v>161.72999999999999</v>
      </c>
      <c r="T52" s="16">
        <v>129.22999999999999</v>
      </c>
      <c r="U52" s="16">
        <v>150.83000000000001</v>
      </c>
      <c r="V52" s="16">
        <v>122.5</v>
      </c>
      <c r="W52" s="16">
        <v>348.67</v>
      </c>
      <c r="X52" s="16">
        <v>77.7</v>
      </c>
      <c r="Y52" s="16">
        <v>121</v>
      </c>
      <c r="Z52" s="85"/>
      <c r="AA52" s="16">
        <v>199.565</v>
      </c>
      <c r="AB52" s="88">
        <f t="shared" si="2"/>
        <v>163.90312500000002</v>
      </c>
      <c r="AC52" s="114">
        <f t="shared" si="3"/>
        <v>149.73053875099151</v>
      </c>
      <c r="AD52" s="88">
        <f t="shared" si="4"/>
        <v>140.03</v>
      </c>
      <c r="AE52" s="88" t="s">
        <v>2891</v>
      </c>
      <c r="AF52" s="40"/>
      <c r="AG52" s="19">
        <f t="shared" si="37"/>
        <v>77.7</v>
      </c>
      <c r="AH52" s="18">
        <v>1.9300000000000002E-6</v>
      </c>
      <c r="AI52" s="34">
        <v>1.4687834732866001E-8</v>
      </c>
      <c r="AJ52" s="16">
        <v>7.0794578438413597E-8</v>
      </c>
      <c r="AK52" s="16">
        <v>6.0255958607435721E-7</v>
      </c>
      <c r="AL52" s="16">
        <v>1.6982436524617427E-7</v>
      </c>
      <c r="AM52" s="16">
        <v>2.5118864315095751E-8</v>
      </c>
      <c r="AN52" s="94"/>
      <c r="AO52" s="16">
        <v>4.3670300000000002E-7</v>
      </c>
      <c r="AP52" s="94">
        <f t="shared" si="5"/>
        <v>4.6424117554384386E-7</v>
      </c>
      <c r="AQ52" s="114">
        <f t="shared" si="6"/>
        <v>1.5604254948483784E-7</v>
      </c>
      <c r="AR52" s="94">
        <f t="shared" si="7"/>
        <v>1.6982436524617427E-7</v>
      </c>
      <c r="AS52" s="114" t="s">
        <v>2891</v>
      </c>
      <c r="AT52" s="98"/>
      <c r="AU52" s="18">
        <v>7.4180000000000001E-3</v>
      </c>
      <c r="AV52" s="16">
        <v>5.4233999999999997E-2</v>
      </c>
      <c r="AW52" s="16">
        <v>1.0844016780561701E-3</v>
      </c>
      <c r="AX52" s="16">
        <v>8.2600000000000002E-4</v>
      </c>
      <c r="AY52" s="16">
        <v>3.2899999999999999E-2</v>
      </c>
      <c r="AZ52" s="16">
        <v>0.05</v>
      </c>
      <c r="BA52" s="16">
        <v>8.6799999999999996E-4</v>
      </c>
      <c r="BB52" s="68">
        <v>-7.5</v>
      </c>
      <c r="BC52" s="16">
        <f t="shared" si="45"/>
        <v>1.5362344873097941E-2</v>
      </c>
      <c r="BD52" s="67">
        <v>-8.5</v>
      </c>
      <c r="BE52" s="16">
        <f t="shared" si="46"/>
        <v>1.536234487309798E-3</v>
      </c>
      <c r="BF52" s="16">
        <v>0.17199999999999999</v>
      </c>
      <c r="BG52" s="16">
        <v>1.7600000000000001E-2</v>
      </c>
      <c r="BH52" s="16">
        <v>2.2700000000000001E-2</v>
      </c>
      <c r="BI52" s="68"/>
      <c r="BJ52" s="94" t="str">
        <f t="shared" si="10"/>
        <v/>
      </c>
      <c r="BK52" s="68">
        <v>7.2175999999999997E-8</v>
      </c>
      <c r="BL52" s="39">
        <f t="shared" si="38"/>
        <v>3.5063100799999997E-2</v>
      </c>
      <c r="BM52" s="94">
        <f t="shared" si="39"/>
        <v>3.1660929372189527E-2</v>
      </c>
      <c r="BN52" s="114">
        <f t="shared" si="40"/>
        <v>1.086088276240779E-2</v>
      </c>
      <c r="BO52" s="94">
        <f t="shared" si="41"/>
        <v>1.7600000000000001E-2</v>
      </c>
      <c r="BP52" s="114" t="s">
        <v>2891</v>
      </c>
      <c r="BQ52" s="98"/>
      <c r="BR52" s="18">
        <f t="shared" si="11"/>
        <v>-5.7144426909922261</v>
      </c>
      <c r="BS52" s="114">
        <f t="shared" si="12"/>
        <v>-7.8330422227855436</v>
      </c>
      <c r="BT52" s="114">
        <f t="shared" si="13"/>
        <v>-7.1500000000000012</v>
      </c>
      <c r="BU52" s="114">
        <f t="shared" si="14"/>
        <v>-6.2200000000000006</v>
      </c>
      <c r="BV52" s="114">
        <f t="shared" si="15"/>
        <v>-6.7700000000000005</v>
      </c>
      <c r="BW52" s="114">
        <f t="shared" si="16"/>
        <v>-7.6000000000000005</v>
      </c>
      <c r="BX52" s="114" t="str">
        <f t="shared" si="17"/>
        <v>N/A</v>
      </c>
      <c r="BY52" s="114">
        <f t="shared" si="18"/>
        <v>-6.3598138246141067</v>
      </c>
      <c r="BZ52" s="114">
        <f t="shared" si="19"/>
        <v>-6.8067569626274116</v>
      </c>
      <c r="CA52" s="114">
        <f t="shared" si="20"/>
        <v>-6.7700000000000005</v>
      </c>
      <c r="CB52" s="98" t="str">
        <f t="shared" si="21"/>
        <v>---</v>
      </c>
      <c r="CC52" s="18">
        <f t="shared" si="22"/>
        <v>-2.1297131710074089</v>
      </c>
      <c r="CD52" s="114">
        <f t="shared" si="23"/>
        <v>-1.2657283632233367</v>
      </c>
      <c r="CE52" s="114">
        <f t="shared" si="24"/>
        <v>-2.9648098190425194</v>
      </c>
      <c r="CF52" s="114">
        <f t="shared" si="25"/>
        <v>-3.0830199526796176</v>
      </c>
      <c r="CG52" s="114">
        <f t="shared" si="26"/>
        <v>-1.4828041020500258</v>
      </c>
      <c r="CH52" s="114">
        <f t="shared" si="27"/>
        <v>-1.3010299956639813</v>
      </c>
      <c r="CI52" s="114">
        <f t="shared" si="28"/>
        <v>-3.0614802748235079</v>
      </c>
      <c r="CJ52" s="114">
        <f t="shared" si="29"/>
        <v>-1.8135424895308896</v>
      </c>
      <c r="CK52" s="114">
        <f t="shared" si="30"/>
        <v>-2.8135424895308883</v>
      </c>
      <c r="CL52" s="114">
        <f t="shared" si="31"/>
        <v>-0.76447155309245107</v>
      </c>
      <c r="CM52" s="114">
        <f t="shared" si="32"/>
        <v>-1.7544873321858501</v>
      </c>
      <c r="CN52" s="114">
        <f t="shared" si="33"/>
        <v>-1.6439741428068773</v>
      </c>
      <c r="CO52" s="114" t="str">
        <f t="shared" si="34"/>
        <v>N/A</v>
      </c>
      <c r="CP52" s="114">
        <f t="shared" si="35"/>
        <v>-1.455149679777253</v>
      </c>
      <c r="CQ52" s="114">
        <f t="shared" si="42"/>
        <v>-1.9641348742626619</v>
      </c>
      <c r="CR52" s="114">
        <f t="shared" si="43"/>
        <v>-1.7544873321858501</v>
      </c>
      <c r="CS52" s="98" t="str">
        <f t="shared" si="44"/>
        <v>---</v>
      </c>
    </row>
    <row r="53" spans="1:97" x14ac:dyDescent="0.25">
      <c r="A53" s="15" t="s">
        <v>2588</v>
      </c>
      <c r="B53" s="1" t="s">
        <v>479</v>
      </c>
      <c r="C53" s="1">
        <v>485.8</v>
      </c>
      <c r="D53" s="27">
        <v>6.77</v>
      </c>
      <c r="E53" s="16">
        <v>7.1298351513987601</v>
      </c>
      <c r="F53" s="16">
        <v>6.7562466790000002</v>
      </c>
      <c r="G53" s="16">
        <v>6.2465838219999998</v>
      </c>
      <c r="H53" s="16">
        <v>6.6427999999999896</v>
      </c>
      <c r="I53" s="16">
        <v>6.5297999999999998</v>
      </c>
      <c r="J53" s="16">
        <v>6.37</v>
      </c>
      <c r="K53" s="16">
        <v>6.31</v>
      </c>
      <c r="L53" s="16"/>
      <c r="M53" s="16">
        <v>6.5367699999999997</v>
      </c>
      <c r="N53" s="16">
        <f t="shared" si="0"/>
        <v>6.5880039613776384</v>
      </c>
      <c r="O53" s="16">
        <f t="shared" si="36"/>
        <v>6.6736361187480515</v>
      </c>
      <c r="P53" s="16">
        <f t="shared" si="1"/>
        <v>6.5367699999999997</v>
      </c>
      <c r="Q53" s="16" t="s">
        <v>2891</v>
      </c>
      <c r="R53" s="36"/>
      <c r="S53" s="18">
        <v>161.72999999999999</v>
      </c>
      <c r="T53" s="16">
        <v>128.94999999999999</v>
      </c>
      <c r="U53" s="16">
        <v>150.83000000000001</v>
      </c>
      <c r="V53" s="16">
        <v>119.63</v>
      </c>
      <c r="W53" s="16">
        <v>348.67</v>
      </c>
      <c r="X53" s="16">
        <v>73</v>
      </c>
      <c r="Y53" s="16">
        <v>115</v>
      </c>
      <c r="Z53" s="85"/>
      <c r="AA53" s="16">
        <v>182.00700000000001</v>
      </c>
      <c r="AB53" s="88">
        <f t="shared" si="2"/>
        <v>159.977125</v>
      </c>
      <c r="AC53" s="114">
        <f t="shared" si="3"/>
        <v>145.46479275210453</v>
      </c>
      <c r="AD53" s="88">
        <f t="shared" si="4"/>
        <v>139.88999999999999</v>
      </c>
      <c r="AE53" s="88" t="s">
        <v>2891</v>
      </c>
      <c r="AF53" s="40"/>
      <c r="AG53" s="19">
        <f t="shared" si="37"/>
        <v>73</v>
      </c>
      <c r="AH53" s="18">
        <v>2.1500000000000002E-6</v>
      </c>
      <c r="AI53" s="34">
        <v>2.8996011843082601E-8</v>
      </c>
      <c r="AJ53" s="16">
        <v>9.3325430079699072E-8</v>
      </c>
      <c r="AK53" s="16">
        <v>6.0255958607435721E-7</v>
      </c>
      <c r="AL53" s="16">
        <v>1.7782794100389206E-7</v>
      </c>
      <c r="AM53" s="16">
        <v>2.5118864315095751E-8</v>
      </c>
      <c r="AN53" s="94"/>
      <c r="AO53" s="16">
        <v>1.04124E-7</v>
      </c>
      <c r="AP53" s="94">
        <f t="shared" si="5"/>
        <v>4.5456454761658953E-7</v>
      </c>
      <c r="AQ53" s="114">
        <f t="shared" si="6"/>
        <v>1.4900116124943238E-7</v>
      </c>
      <c r="AR53" s="94">
        <f t="shared" si="7"/>
        <v>1.04124E-7</v>
      </c>
      <c r="AS53" s="114" t="s">
        <v>2891</v>
      </c>
      <c r="AT53" s="98"/>
      <c r="AU53" s="18">
        <v>8.1949999999999992E-3</v>
      </c>
      <c r="AV53" s="16">
        <v>5.4233999999999997E-2</v>
      </c>
      <c r="AW53" s="16">
        <v>1.73195528885394E-3</v>
      </c>
      <c r="AX53" s="16">
        <v>9.01E-4</v>
      </c>
      <c r="AY53" s="16">
        <v>3.2899999999999999E-2</v>
      </c>
      <c r="AZ53" s="16">
        <v>1.11E-2</v>
      </c>
      <c r="BA53" s="16">
        <v>8.6799999999999996E-4</v>
      </c>
      <c r="BB53" s="68">
        <v>-7.5</v>
      </c>
      <c r="BC53" s="16">
        <f t="shared" si="45"/>
        <v>1.5362344873097941E-2</v>
      </c>
      <c r="BD53" s="67">
        <v>-8.3800000000000008</v>
      </c>
      <c r="BE53" s="16">
        <f t="shared" si="46"/>
        <v>2.0251514648988787E-3</v>
      </c>
      <c r="BF53" s="16">
        <v>0.16800000000000001</v>
      </c>
      <c r="BG53" s="16">
        <v>1.47E-2</v>
      </c>
      <c r="BH53" s="16">
        <v>2.93E-2</v>
      </c>
      <c r="BI53" s="68"/>
      <c r="BJ53" s="94" t="str">
        <f t="shared" si="10"/>
        <v/>
      </c>
      <c r="BK53" s="68">
        <v>7.2163400000000004E-8</v>
      </c>
      <c r="BL53" s="39">
        <f t="shared" si="38"/>
        <v>3.5056979719999999E-2</v>
      </c>
      <c r="BM53" s="94">
        <f t="shared" si="39"/>
        <v>2.8798033180526979E-2</v>
      </c>
      <c r="BN53" s="114">
        <f t="shared" si="40"/>
        <v>1.0432971769666836E-2</v>
      </c>
      <c r="BO53" s="94">
        <f t="shared" si="41"/>
        <v>1.47E-2</v>
      </c>
      <c r="BP53" s="114" t="s">
        <v>2891</v>
      </c>
      <c r="BQ53" s="98"/>
      <c r="BR53" s="18">
        <f t="shared" si="11"/>
        <v>-5.6675615400843951</v>
      </c>
      <c r="BS53" s="114">
        <f t="shared" si="12"/>
        <v>-7.5376617315372547</v>
      </c>
      <c r="BT53" s="114">
        <f t="shared" si="13"/>
        <v>-7.03</v>
      </c>
      <c r="BU53" s="114">
        <f t="shared" si="14"/>
        <v>-6.2200000000000006</v>
      </c>
      <c r="BV53" s="114">
        <f t="shared" si="15"/>
        <v>-6.7500000000000009</v>
      </c>
      <c r="BW53" s="114">
        <f t="shared" si="16"/>
        <v>-7.6000000000000005</v>
      </c>
      <c r="BX53" s="114" t="str">
        <f t="shared" si="17"/>
        <v>N/A</v>
      </c>
      <c r="BY53" s="114">
        <f t="shared" si="18"/>
        <v>-6.9824491565005689</v>
      </c>
      <c r="BZ53" s="114">
        <f t="shared" si="19"/>
        <v>-6.8268103468746029</v>
      </c>
      <c r="CA53" s="114">
        <f t="shared" si="20"/>
        <v>-6.9824491565005689</v>
      </c>
      <c r="CB53" s="98" t="str">
        <f t="shared" si="21"/>
        <v>---</v>
      </c>
      <c r="CC53" s="18">
        <f t="shared" si="22"/>
        <v>-2.0864510420934823</v>
      </c>
      <c r="CD53" s="114">
        <f t="shared" si="23"/>
        <v>-1.2657283632233367</v>
      </c>
      <c r="CE53" s="114">
        <f t="shared" si="24"/>
        <v>-2.7614633236666228</v>
      </c>
      <c r="CF53" s="114">
        <f t="shared" si="25"/>
        <v>-3.0452752090209372</v>
      </c>
      <c r="CG53" s="114">
        <f t="shared" si="26"/>
        <v>-1.4828041020500258</v>
      </c>
      <c r="CH53" s="114">
        <f t="shared" si="27"/>
        <v>-1.9546770212133426</v>
      </c>
      <c r="CI53" s="114">
        <f t="shared" si="28"/>
        <v>-3.0614802748235079</v>
      </c>
      <c r="CJ53" s="114">
        <f t="shared" si="29"/>
        <v>-1.8135424895308896</v>
      </c>
      <c r="CK53" s="114">
        <f t="shared" si="30"/>
        <v>-2.6935424895308904</v>
      </c>
      <c r="CL53" s="114">
        <f t="shared" si="31"/>
        <v>-0.77469071827413716</v>
      </c>
      <c r="CM53" s="114">
        <f t="shared" si="32"/>
        <v>-1.832682665251824</v>
      </c>
      <c r="CN53" s="114">
        <f t="shared" si="33"/>
        <v>-1.5331323796458904</v>
      </c>
      <c r="CO53" s="114" t="str">
        <f t="shared" si="34"/>
        <v>N/A</v>
      </c>
      <c r="CP53" s="114">
        <f t="shared" si="35"/>
        <v>-1.4552255026015946</v>
      </c>
      <c r="CQ53" s="114">
        <f t="shared" si="42"/>
        <v>-1.9815919677635754</v>
      </c>
      <c r="CR53" s="114">
        <f t="shared" si="43"/>
        <v>-1.832682665251824</v>
      </c>
      <c r="CS53" s="98" t="str">
        <f t="shared" si="44"/>
        <v>---</v>
      </c>
    </row>
    <row r="54" spans="1:97" x14ac:dyDescent="0.25">
      <c r="A54" s="15" t="s">
        <v>2589</v>
      </c>
      <c r="B54" s="1" t="s">
        <v>480</v>
      </c>
      <c r="C54" s="1">
        <v>485.8</v>
      </c>
      <c r="D54" s="27">
        <v>6.77</v>
      </c>
      <c r="E54" s="16">
        <v>7.2133629798632697</v>
      </c>
      <c r="F54" s="16">
        <v>6.7562466790000002</v>
      </c>
      <c r="G54" s="16">
        <v>6.2465838219999998</v>
      </c>
      <c r="H54" s="16">
        <v>6.6427999999999896</v>
      </c>
      <c r="I54" s="16">
        <v>6.4980000000000002</v>
      </c>
      <c r="J54" s="16">
        <v>6.37</v>
      </c>
      <c r="K54" s="16">
        <v>6.25</v>
      </c>
      <c r="L54" s="16"/>
      <c r="M54" s="16">
        <v>6.4163600000000001</v>
      </c>
      <c r="N54" s="16">
        <f t="shared" si="0"/>
        <v>6.5737059423181385</v>
      </c>
      <c r="O54" s="16">
        <f t="shared" si="36"/>
        <v>6.6889515155813086</v>
      </c>
      <c r="P54" s="16">
        <f t="shared" si="1"/>
        <v>6.4980000000000002</v>
      </c>
      <c r="Q54" s="16" t="s">
        <v>2891</v>
      </c>
      <c r="R54" s="36"/>
      <c r="S54" s="18">
        <v>161.72999999999999</v>
      </c>
      <c r="T54" s="16">
        <v>147.03</v>
      </c>
      <c r="U54" s="16">
        <v>150.83000000000001</v>
      </c>
      <c r="V54" s="16">
        <v>121.28</v>
      </c>
      <c r="W54" s="16">
        <v>348.67</v>
      </c>
      <c r="X54" s="16">
        <v>75.400000000000006</v>
      </c>
      <c r="Y54" s="16">
        <v>121</v>
      </c>
      <c r="Z54" s="85"/>
      <c r="AA54" s="16">
        <v>199.715</v>
      </c>
      <c r="AB54" s="88">
        <f t="shared" si="2"/>
        <v>165.706875</v>
      </c>
      <c r="AC54" s="114">
        <f t="shared" si="3"/>
        <v>151.41954286399974</v>
      </c>
      <c r="AD54" s="88">
        <f t="shared" si="4"/>
        <v>148.93</v>
      </c>
      <c r="AE54" s="88" t="s">
        <v>2891</v>
      </c>
      <c r="AF54" s="40"/>
      <c r="AG54" s="19">
        <f t="shared" si="37"/>
        <v>75.400000000000006</v>
      </c>
      <c r="AH54" s="18">
        <v>2.03E-6</v>
      </c>
      <c r="AI54" s="34">
        <v>1.36065144364463E-8</v>
      </c>
      <c r="AJ54" s="16">
        <v>9.120108393559095E-8</v>
      </c>
      <c r="AK54" s="16">
        <v>6.0255958607435721E-7</v>
      </c>
      <c r="AL54" s="16">
        <v>2.2908676527677716E-7</v>
      </c>
      <c r="AM54" s="16">
        <v>2.5118864315095751E-8</v>
      </c>
      <c r="AN54" s="94"/>
      <c r="AO54" s="16">
        <v>5.5478700000000003E-7</v>
      </c>
      <c r="AP54" s="94">
        <f t="shared" si="5"/>
        <v>5.0662283057689536E-7</v>
      </c>
      <c r="AQ54" s="114">
        <f t="shared" si="6"/>
        <v>1.7408727554829211E-7</v>
      </c>
      <c r="AR54" s="94">
        <f t="shared" si="7"/>
        <v>2.2908676527677716E-7</v>
      </c>
      <c r="AS54" s="114" t="s">
        <v>2891</v>
      </c>
      <c r="AT54" s="98"/>
      <c r="AU54" s="18">
        <v>7.7889999999999999E-3</v>
      </c>
      <c r="AV54" s="16">
        <v>5.4233999999999997E-2</v>
      </c>
      <c r="AW54" s="16">
        <v>9.3502017031700101E-4</v>
      </c>
      <c r="AX54" s="16">
        <v>8.7799999999999998E-4</v>
      </c>
      <c r="AY54" s="16">
        <v>3.2899999999999999E-2</v>
      </c>
      <c r="AZ54" s="16">
        <v>1.9400000000000001E-2</v>
      </c>
      <c r="BA54" s="16">
        <v>8.6799999999999996E-4</v>
      </c>
      <c r="BB54" s="68">
        <v>-7.5</v>
      </c>
      <c r="BC54" s="16">
        <f t="shared" si="45"/>
        <v>1.5362344873097941E-2</v>
      </c>
      <c r="BD54" s="67">
        <v>-7.79</v>
      </c>
      <c r="BE54" s="16">
        <f t="shared" si="46"/>
        <v>7.8787534529696796E-3</v>
      </c>
      <c r="BF54" s="16">
        <v>0.17199999999999999</v>
      </c>
      <c r="BG54" s="16">
        <v>1.6799999999999999E-2</v>
      </c>
      <c r="BH54" s="16">
        <v>2.3300000000000001E-2</v>
      </c>
      <c r="BI54" s="68"/>
      <c r="BJ54" s="94" t="str">
        <f t="shared" si="10"/>
        <v/>
      </c>
      <c r="BK54" s="68">
        <v>7.2513100000000001E-8</v>
      </c>
      <c r="BL54" s="39">
        <f t="shared" si="38"/>
        <v>3.5226863980000002E-2</v>
      </c>
      <c r="BM54" s="94">
        <f t="shared" si="39"/>
        <v>2.9813229421260353E-2</v>
      </c>
      <c r="BN54" s="114">
        <f t="shared" si="40"/>
        <v>1.1403646785749214E-2</v>
      </c>
      <c r="BO54" s="94">
        <f t="shared" si="41"/>
        <v>1.6799999999999999E-2</v>
      </c>
      <c r="BP54" s="114" t="s">
        <v>2891</v>
      </c>
      <c r="BQ54" s="98"/>
      <c r="BR54" s="18">
        <f t="shared" si="11"/>
        <v>-5.6925039620867874</v>
      </c>
      <c r="BS54" s="114">
        <f t="shared" si="12"/>
        <v>-7.8662531132162288</v>
      </c>
      <c r="BT54" s="114">
        <f t="shared" si="13"/>
        <v>-7.04</v>
      </c>
      <c r="BU54" s="114">
        <f t="shared" si="14"/>
        <v>-6.2200000000000006</v>
      </c>
      <c r="BV54" s="114">
        <f t="shared" si="15"/>
        <v>-6.6400000000000006</v>
      </c>
      <c r="BW54" s="114">
        <f t="shared" si="16"/>
        <v>-7.6000000000000005</v>
      </c>
      <c r="BX54" s="114" t="str">
        <f t="shared" si="17"/>
        <v>N/A</v>
      </c>
      <c r="BY54" s="114">
        <f t="shared" si="18"/>
        <v>-6.2558737240486657</v>
      </c>
      <c r="BZ54" s="114">
        <f t="shared" si="19"/>
        <v>-6.7592329713359556</v>
      </c>
      <c r="CA54" s="114">
        <f t="shared" si="20"/>
        <v>-6.6400000000000006</v>
      </c>
      <c r="CB54" s="98" t="str">
        <f t="shared" si="21"/>
        <v>---</v>
      </c>
      <c r="CC54" s="18">
        <f t="shared" si="22"/>
        <v>-2.1085182961604798</v>
      </c>
      <c r="CD54" s="114">
        <f t="shared" si="23"/>
        <v>-1.2657283632233367</v>
      </c>
      <c r="CE54" s="114">
        <f t="shared" si="24"/>
        <v>-3.0291790203971218</v>
      </c>
      <c r="CF54" s="114">
        <f t="shared" si="25"/>
        <v>-3.0565054840938974</v>
      </c>
      <c r="CG54" s="114">
        <f t="shared" si="26"/>
        <v>-1.4828041020500258</v>
      </c>
      <c r="CH54" s="114">
        <f t="shared" si="27"/>
        <v>-1.712198270069774</v>
      </c>
      <c r="CI54" s="114">
        <f t="shared" si="28"/>
        <v>-3.0614802748235079</v>
      </c>
      <c r="CJ54" s="114">
        <f t="shared" si="29"/>
        <v>-1.8135424895308896</v>
      </c>
      <c r="CK54" s="114">
        <f t="shared" si="30"/>
        <v>-2.1035424895308883</v>
      </c>
      <c r="CL54" s="114">
        <f t="shared" si="31"/>
        <v>-0.76447155309245107</v>
      </c>
      <c r="CM54" s="114">
        <f t="shared" si="32"/>
        <v>-1.7746907182741372</v>
      </c>
      <c r="CN54" s="114">
        <f t="shared" si="33"/>
        <v>-1.6326440789739809</v>
      </c>
      <c r="CO54" s="114" t="str">
        <f t="shared" si="34"/>
        <v>N/A</v>
      </c>
      <c r="CP54" s="114">
        <f t="shared" si="35"/>
        <v>-1.4531260175284486</v>
      </c>
      <c r="CQ54" s="114">
        <f t="shared" si="42"/>
        <v>-1.9429562429037643</v>
      </c>
      <c r="CR54" s="114">
        <f t="shared" si="43"/>
        <v>-1.7746907182741372</v>
      </c>
      <c r="CS54" s="98" t="str">
        <f t="shared" si="44"/>
        <v>---</v>
      </c>
    </row>
    <row r="55" spans="1:97" x14ac:dyDescent="0.25">
      <c r="A55" s="15" t="s">
        <v>2590</v>
      </c>
      <c r="B55" s="1" t="s">
        <v>481</v>
      </c>
      <c r="C55" s="1">
        <v>485.8</v>
      </c>
      <c r="D55" s="27">
        <v>6.77</v>
      </c>
      <c r="E55" s="16">
        <v>7.15617174092871</v>
      </c>
      <c r="F55" s="16">
        <v>6.7562466790000002</v>
      </c>
      <c r="G55" s="16">
        <v>6.2465838219999998</v>
      </c>
      <c r="H55" s="16">
        <v>6.6427999999999896</v>
      </c>
      <c r="I55" s="16">
        <v>6.5697000000000001</v>
      </c>
      <c r="J55" s="16">
        <v>6.37</v>
      </c>
      <c r="K55" s="16">
        <v>6.23</v>
      </c>
      <c r="L55" s="16"/>
      <c r="M55" s="39">
        <v>6.4754699999999996</v>
      </c>
      <c r="N55" s="16">
        <f t="shared" si="0"/>
        <v>6.5796635824365204</v>
      </c>
      <c r="O55" s="16">
        <f t="shared" si="36"/>
        <v>6.6774292599468712</v>
      </c>
      <c r="P55" s="16">
        <f t="shared" si="1"/>
        <v>6.5697000000000001</v>
      </c>
      <c r="Q55" s="16" t="s">
        <v>2891</v>
      </c>
      <c r="R55" s="36"/>
      <c r="S55" s="18">
        <v>161.72999999999999</v>
      </c>
      <c r="T55" s="16">
        <v>148.41</v>
      </c>
      <c r="U55" s="16">
        <v>150.83000000000001</v>
      </c>
      <c r="V55" s="16">
        <v>138.9</v>
      </c>
      <c r="W55" s="16">
        <v>348.67</v>
      </c>
      <c r="X55" s="16">
        <v>75.2</v>
      </c>
      <c r="Y55" s="16">
        <v>121</v>
      </c>
      <c r="Z55" s="85">
        <v>97.6</v>
      </c>
      <c r="AA55" s="39">
        <v>199.88900000000001</v>
      </c>
      <c r="AB55" s="88">
        <f t="shared" si="2"/>
        <v>160.24766666666665</v>
      </c>
      <c r="AC55" s="114">
        <f t="shared" si="3"/>
        <v>146.52105126808382</v>
      </c>
      <c r="AD55" s="88">
        <f t="shared" si="4"/>
        <v>148.41</v>
      </c>
      <c r="AE55" s="88">
        <v>96.5</v>
      </c>
      <c r="AF55" s="151" t="s">
        <v>2751</v>
      </c>
      <c r="AG55" s="19">
        <f t="shared" si="37"/>
        <v>96.5</v>
      </c>
      <c r="AH55" s="18">
        <v>1.24E-6</v>
      </c>
      <c r="AI55" s="34">
        <v>1.11724098533207E-8</v>
      </c>
      <c r="AJ55" s="16">
        <v>9.7723722095581017E-8</v>
      </c>
      <c r="AK55" s="16">
        <v>6.0255958607435721E-7</v>
      </c>
      <c r="AL55" s="16">
        <v>1.0232929922807527E-6</v>
      </c>
      <c r="AM55" s="16">
        <v>2.5118864315095751E-8</v>
      </c>
      <c r="AN55" s="94"/>
      <c r="AO55" s="34">
        <v>2.35374E-7</v>
      </c>
      <c r="AP55" s="94">
        <f t="shared" si="5"/>
        <v>4.6217736780272958E-7</v>
      </c>
      <c r="AQ55" s="114">
        <f t="shared" si="6"/>
        <v>1.745435729137025E-7</v>
      </c>
      <c r="AR55" s="94">
        <f t="shared" si="7"/>
        <v>2.35374E-7</v>
      </c>
      <c r="AS55" s="114" t="s">
        <v>2891</v>
      </c>
      <c r="AT55" s="98"/>
      <c r="AU55" s="18">
        <v>4.9810000000000002E-3</v>
      </c>
      <c r="AV55" s="16">
        <v>5.4233999999999997E-2</v>
      </c>
      <c r="AW55" s="16">
        <v>9.3711574464371505E-4</v>
      </c>
      <c r="AX55" s="16">
        <v>8.7600000000000004E-4</v>
      </c>
      <c r="AY55" s="16">
        <v>3.2899999999999999E-2</v>
      </c>
      <c r="AZ55" s="16">
        <v>0.75</v>
      </c>
      <c r="BA55" s="16">
        <v>8.6799999999999996E-4</v>
      </c>
      <c r="BB55" s="68">
        <v>-7.5</v>
      </c>
      <c r="BC55" s="16">
        <f t="shared" si="45"/>
        <v>1.5362344873097941E-2</v>
      </c>
      <c r="BD55" s="67">
        <v>-8.0500000000000007</v>
      </c>
      <c r="BE55" s="16">
        <f t="shared" si="46"/>
        <v>4.3296970574537158E-3</v>
      </c>
      <c r="BF55" s="16">
        <v>0.16500000000000001</v>
      </c>
      <c r="BG55" s="16">
        <v>1.7999999999999999E-2</v>
      </c>
      <c r="BH55" s="16">
        <v>2.3300000000000001E-2</v>
      </c>
      <c r="BI55" s="68">
        <v>2.2000000000000001E-7</v>
      </c>
      <c r="BJ55" s="94">
        <f t="shared" si="10"/>
        <v>0.106876</v>
      </c>
      <c r="BK55" s="68">
        <v>7.2491100000000003E-8</v>
      </c>
      <c r="BL55" s="39">
        <f t="shared" si="38"/>
        <v>3.5216176379999999E-2</v>
      </c>
      <c r="BM55" s="94">
        <f t="shared" si="39"/>
        <v>8.6634309575371105E-2</v>
      </c>
      <c r="BN55" s="114">
        <f t="shared" si="40"/>
        <v>1.6152382293507676E-2</v>
      </c>
      <c r="BO55" s="94">
        <f t="shared" si="41"/>
        <v>2.0650000000000002E-2</v>
      </c>
      <c r="BP55" s="114" t="s">
        <v>2891</v>
      </c>
      <c r="BQ55" s="98"/>
      <c r="BR55" s="18">
        <f t="shared" si="11"/>
        <v>-5.9065783148377653</v>
      </c>
      <c r="BS55" s="114">
        <f t="shared" si="12"/>
        <v>-7.9518531408397513</v>
      </c>
      <c r="BT55" s="114">
        <f t="shared" si="13"/>
        <v>-7.01</v>
      </c>
      <c r="BU55" s="114">
        <f t="shared" si="14"/>
        <v>-6.2200000000000006</v>
      </c>
      <c r="BV55" s="114">
        <f t="shared" si="15"/>
        <v>-5.99</v>
      </c>
      <c r="BW55" s="114">
        <f t="shared" si="16"/>
        <v>-7.6000000000000005</v>
      </c>
      <c r="BX55" s="114" t="str">
        <f t="shared" si="17"/>
        <v>N/A</v>
      </c>
      <c r="BY55" s="114">
        <f t="shared" si="18"/>
        <v>-6.628241512096487</v>
      </c>
      <c r="BZ55" s="114">
        <f t="shared" si="19"/>
        <v>-6.7580961382534293</v>
      </c>
      <c r="CA55" s="114">
        <f t="shared" si="20"/>
        <v>-6.628241512096487</v>
      </c>
      <c r="CB55" s="98" t="str">
        <f t="shared" si="21"/>
        <v>---</v>
      </c>
      <c r="CC55" s="18">
        <f t="shared" si="22"/>
        <v>-2.3026834582676168</v>
      </c>
      <c r="CD55" s="114">
        <f t="shared" si="23"/>
        <v>-1.2657283632233367</v>
      </c>
      <c r="CE55" s="114">
        <f t="shared" si="24"/>
        <v>-3.0282067654028801</v>
      </c>
      <c r="CF55" s="114">
        <f t="shared" si="25"/>
        <v>-3.0574958938319194</v>
      </c>
      <c r="CG55" s="114">
        <f t="shared" si="26"/>
        <v>-1.4828041020500258</v>
      </c>
      <c r="CH55" s="114">
        <f t="shared" si="27"/>
        <v>-0.12493873660829995</v>
      </c>
      <c r="CI55" s="114">
        <f t="shared" si="28"/>
        <v>-3.0614802748235079</v>
      </c>
      <c r="CJ55" s="114">
        <f t="shared" si="29"/>
        <v>-1.8135424895308896</v>
      </c>
      <c r="CK55" s="114">
        <f t="shared" si="30"/>
        <v>-2.3635424895308903</v>
      </c>
      <c r="CL55" s="114">
        <f t="shared" si="31"/>
        <v>-0.78251605578609373</v>
      </c>
      <c r="CM55" s="114">
        <f t="shared" si="32"/>
        <v>-1.744727494896694</v>
      </c>
      <c r="CN55" s="114">
        <f t="shared" si="33"/>
        <v>-1.6326440789739809</v>
      </c>
      <c r="CO55" s="114">
        <f t="shared" si="34"/>
        <v>-0.97111980870868198</v>
      </c>
      <c r="CP55" s="114">
        <f t="shared" si="35"/>
        <v>-1.4532577996240732</v>
      </c>
      <c r="CQ55" s="114">
        <f t="shared" si="42"/>
        <v>-1.7917634150899207</v>
      </c>
      <c r="CR55" s="114">
        <f t="shared" si="43"/>
        <v>-1.6886857869353373</v>
      </c>
      <c r="CS55" s="98" t="str">
        <f t="shared" si="44"/>
        <v>---</v>
      </c>
    </row>
    <row r="56" spans="1:97" x14ac:dyDescent="0.25">
      <c r="A56" s="15" t="s">
        <v>2591</v>
      </c>
      <c r="B56" s="1" t="s">
        <v>482</v>
      </c>
      <c r="C56" s="1">
        <v>485.8</v>
      </c>
      <c r="D56" s="27">
        <v>6.77</v>
      </c>
      <c r="E56" s="16">
        <v>7.1116282601344798</v>
      </c>
      <c r="F56" s="16">
        <v>6.7562466790000002</v>
      </c>
      <c r="G56" s="16">
        <v>6.2465838219999998</v>
      </c>
      <c r="H56" s="16">
        <v>6.6427999999999896</v>
      </c>
      <c r="I56" s="16">
        <v>6.5266000000000002</v>
      </c>
      <c r="J56" s="16">
        <v>6.37</v>
      </c>
      <c r="K56" s="16">
        <v>6.31</v>
      </c>
      <c r="L56" s="16"/>
      <c r="M56" s="16">
        <v>6.5207100000000002</v>
      </c>
      <c r="N56" s="16">
        <f t="shared" si="0"/>
        <v>6.5838409734593855</v>
      </c>
      <c r="O56" s="16">
        <f t="shared" si="36"/>
        <v>6.6663791874836162</v>
      </c>
      <c r="P56" s="16">
        <f t="shared" si="1"/>
        <v>6.5266000000000002</v>
      </c>
      <c r="Q56" s="16" t="s">
        <v>2891</v>
      </c>
      <c r="R56" s="36"/>
      <c r="S56" s="18">
        <v>161.72999999999999</v>
      </c>
      <c r="T56" s="16">
        <v>156.75</v>
      </c>
      <c r="U56" s="16">
        <v>150.83000000000001</v>
      </c>
      <c r="V56" s="16">
        <v>116.83</v>
      </c>
      <c r="W56" s="16">
        <v>348.67</v>
      </c>
      <c r="X56" s="16">
        <v>73.099999999999994</v>
      </c>
      <c r="Y56" s="16">
        <v>115</v>
      </c>
      <c r="Z56" s="85"/>
      <c r="AA56" s="16">
        <v>182.00700000000001</v>
      </c>
      <c r="AB56" s="88">
        <f t="shared" si="2"/>
        <v>163.11462500000005</v>
      </c>
      <c r="AC56" s="114">
        <f t="shared" si="3"/>
        <v>148.64310433728699</v>
      </c>
      <c r="AD56" s="88">
        <f t="shared" si="4"/>
        <v>153.79000000000002</v>
      </c>
      <c r="AE56" s="88" t="s">
        <v>2891</v>
      </c>
      <c r="AF56" s="40"/>
      <c r="AG56" s="19">
        <f t="shared" si="37"/>
        <v>73.099999999999994</v>
      </c>
      <c r="AH56" s="18">
        <v>2.1399999999999998E-6</v>
      </c>
      <c r="AI56" s="34">
        <v>2.67427355446552E-8</v>
      </c>
      <c r="AJ56" s="16">
        <v>7.5857757502918145E-8</v>
      </c>
      <c r="AK56" s="16">
        <v>6.0255958607435721E-7</v>
      </c>
      <c r="AL56" s="16">
        <v>1.2022644346174111E-7</v>
      </c>
      <c r="AM56" s="16">
        <v>2.5118864315095751E-8</v>
      </c>
      <c r="AN56" s="94"/>
      <c r="AO56" s="16">
        <v>1.10641E-7</v>
      </c>
      <c r="AP56" s="94">
        <f t="shared" si="5"/>
        <v>4.4302091241410957E-7</v>
      </c>
      <c r="AQ56" s="114">
        <f t="shared" si="6"/>
        <v>1.3630290103510135E-7</v>
      </c>
      <c r="AR56" s="94">
        <f t="shared" si="7"/>
        <v>1.10641E-7</v>
      </c>
      <c r="AS56" s="114" t="s">
        <v>2891</v>
      </c>
      <c r="AT56" s="98"/>
      <c r="AU56" s="18">
        <v>8.1779999999999995E-3</v>
      </c>
      <c r="AV56" s="16">
        <v>5.4233999999999997E-2</v>
      </c>
      <c r="AW56" s="16">
        <v>1.82099224942046E-3</v>
      </c>
      <c r="AX56" s="16">
        <v>7.2599999999999997E-4</v>
      </c>
      <c r="AY56" s="16">
        <v>3.2899999999999999E-2</v>
      </c>
      <c r="AZ56" s="16">
        <v>1.3599999999999999E-2</v>
      </c>
      <c r="BA56" s="16">
        <v>8.6799999999999996E-4</v>
      </c>
      <c r="BB56" s="68">
        <v>-7.5</v>
      </c>
      <c r="BC56" s="16">
        <f t="shared" si="45"/>
        <v>1.5362344873097941E-2</v>
      </c>
      <c r="BD56" s="67">
        <v>-8.3000000000000007</v>
      </c>
      <c r="BE56" s="16">
        <f t="shared" si="46"/>
        <v>2.434767580961283E-3</v>
      </c>
      <c r="BF56" s="16">
        <v>0.16800000000000001</v>
      </c>
      <c r="BG56" s="16">
        <v>1.43E-2</v>
      </c>
      <c r="BH56" s="16">
        <v>2.93E-2</v>
      </c>
      <c r="BI56" s="68"/>
      <c r="BJ56" s="94" t="str">
        <f t="shared" si="10"/>
        <v/>
      </c>
      <c r="BK56" s="68">
        <v>7.2340800000000001E-8</v>
      </c>
      <c r="BL56" s="39">
        <f t="shared" si="38"/>
        <v>3.5143160640000004E-2</v>
      </c>
      <c r="BM56" s="94">
        <f t="shared" si="39"/>
        <v>2.8989789641806131E-2</v>
      </c>
      <c r="BN56" s="114">
        <f t="shared" si="40"/>
        <v>1.0590073696026447E-2</v>
      </c>
      <c r="BO56" s="94">
        <f t="shared" si="41"/>
        <v>1.43E-2</v>
      </c>
      <c r="BP56" s="114" t="s">
        <v>2891</v>
      </c>
      <c r="BQ56" s="98"/>
      <c r="BR56" s="18">
        <f t="shared" si="11"/>
        <v>-5.669586226650809</v>
      </c>
      <c r="BS56" s="114">
        <f t="shared" si="12"/>
        <v>-7.5727941703281809</v>
      </c>
      <c r="BT56" s="114">
        <f t="shared" si="13"/>
        <v>-7.120000000000001</v>
      </c>
      <c r="BU56" s="114">
        <f t="shared" si="14"/>
        <v>-6.2200000000000006</v>
      </c>
      <c r="BV56" s="114">
        <f t="shared" si="15"/>
        <v>-6.9200000000000008</v>
      </c>
      <c r="BW56" s="114">
        <f t="shared" si="16"/>
        <v>-7.6000000000000005</v>
      </c>
      <c r="BX56" s="114" t="str">
        <f t="shared" si="17"/>
        <v>N/A</v>
      </c>
      <c r="BY56" s="114">
        <f t="shared" si="18"/>
        <v>-6.9560839076229026</v>
      </c>
      <c r="BZ56" s="114">
        <f t="shared" si="19"/>
        <v>-6.8654949006574144</v>
      </c>
      <c r="CA56" s="114">
        <f t="shared" si="20"/>
        <v>-6.9560839076229026</v>
      </c>
      <c r="CB56" s="98" t="str">
        <f t="shared" si="21"/>
        <v>---</v>
      </c>
      <c r="CC56" s="18">
        <f t="shared" si="22"/>
        <v>-2.087352893781683</v>
      </c>
      <c r="CD56" s="114">
        <f t="shared" si="23"/>
        <v>-1.2657283632233367</v>
      </c>
      <c r="CE56" s="114">
        <f t="shared" si="24"/>
        <v>-2.7396919026625697</v>
      </c>
      <c r="CF56" s="114">
        <f t="shared" si="25"/>
        <v>-3.1390633792999063</v>
      </c>
      <c r="CG56" s="114">
        <f t="shared" si="26"/>
        <v>-1.4828041020500258</v>
      </c>
      <c r="CH56" s="114">
        <f t="shared" si="27"/>
        <v>-1.8664610916297826</v>
      </c>
      <c r="CI56" s="114">
        <f t="shared" si="28"/>
        <v>-3.0614802748235079</v>
      </c>
      <c r="CJ56" s="114">
        <f t="shared" si="29"/>
        <v>-1.8135424895308896</v>
      </c>
      <c r="CK56" s="114">
        <f t="shared" si="30"/>
        <v>-2.6135424895308894</v>
      </c>
      <c r="CL56" s="114">
        <f t="shared" si="31"/>
        <v>-0.77469071827413716</v>
      </c>
      <c r="CM56" s="114">
        <f t="shared" si="32"/>
        <v>-1.8446639625349381</v>
      </c>
      <c r="CN56" s="114">
        <f t="shared" si="33"/>
        <v>-1.5331323796458904</v>
      </c>
      <c r="CO56" s="114" t="str">
        <f t="shared" si="34"/>
        <v>N/A</v>
      </c>
      <c r="CP56" s="114">
        <f t="shared" si="35"/>
        <v>-1.454159182317557</v>
      </c>
      <c r="CQ56" s="114">
        <f t="shared" si="42"/>
        <v>-1.9751010176388548</v>
      </c>
      <c r="CR56" s="114">
        <f t="shared" si="43"/>
        <v>-1.8446639625349381</v>
      </c>
      <c r="CS56" s="98" t="str">
        <f t="shared" si="44"/>
        <v>---</v>
      </c>
    </row>
    <row r="57" spans="1:97" x14ac:dyDescent="0.25">
      <c r="A57" s="15" t="s">
        <v>2592</v>
      </c>
      <c r="B57" s="1" t="s">
        <v>483</v>
      </c>
      <c r="C57" s="1">
        <v>485.8</v>
      </c>
      <c r="D57" s="27">
        <v>6.77</v>
      </c>
      <c r="E57" s="16">
        <v>7.1459492074147803</v>
      </c>
      <c r="F57" s="16">
        <v>6.7562466790000002</v>
      </c>
      <c r="G57" s="16">
        <v>6.2465838219999998</v>
      </c>
      <c r="H57" s="16">
        <v>6.6427999999999896</v>
      </c>
      <c r="I57" s="16">
        <v>6.5945</v>
      </c>
      <c r="J57" s="16">
        <v>6.37</v>
      </c>
      <c r="K57" s="16">
        <v>6.23</v>
      </c>
      <c r="L57" s="16"/>
      <c r="M57" s="16">
        <v>6.4794799999999997</v>
      </c>
      <c r="N57" s="16">
        <f t="shared" si="0"/>
        <v>6.5817288564905292</v>
      </c>
      <c r="O57" s="16">
        <f t="shared" si="36"/>
        <v>6.676541979025461</v>
      </c>
      <c r="P57" s="16">
        <f t="shared" si="1"/>
        <v>6.5945</v>
      </c>
      <c r="Q57" s="16" t="s">
        <v>2891</v>
      </c>
      <c r="R57" s="36"/>
      <c r="S57" s="18">
        <v>161.72999999999999</v>
      </c>
      <c r="T57" s="16">
        <v>145.26</v>
      </c>
      <c r="U57" s="16">
        <v>150.83000000000001</v>
      </c>
      <c r="V57" s="16">
        <v>161.08000000000001</v>
      </c>
      <c r="W57" s="16">
        <v>348.67</v>
      </c>
      <c r="X57" s="16">
        <v>74.8</v>
      </c>
      <c r="Y57" s="16">
        <v>121</v>
      </c>
      <c r="Z57" s="85"/>
      <c r="AA57" s="16">
        <v>199.88800000000001</v>
      </c>
      <c r="AB57" s="88">
        <f t="shared" si="2"/>
        <v>170.40725</v>
      </c>
      <c r="AC57" s="114">
        <f t="shared" si="3"/>
        <v>156.51078920094514</v>
      </c>
      <c r="AD57" s="88">
        <f t="shared" si="4"/>
        <v>155.95500000000001</v>
      </c>
      <c r="AE57" s="88" t="s">
        <v>2891</v>
      </c>
      <c r="AF57" s="40"/>
      <c r="AG57" s="19">
        <f t="shared" si="37"/>
        <v>74.8</v>
      </c>
      <c r="AH57" s="18">
        <v>2.0600000000000002E-6</v>
      </c>
      <c r="AI57" s="34">
        <v>1.2905601319911401E-8</v>
      </c>
      <c r="AJ57" s="16">
        <v>7.0794578438413597E-8</v>
      </c>
      <c r="AK57" s="16">
        <v>6.0255958607435721E-7</v>
      </c>
      <c r="AL57" s="16">
        <v>6.4565422903465397E-8</v>
      </c>
      <c r="AM57" s="16">
        <v>2.5118864315095751E-8</v>
      </c>
      <c r="AN57" s="94"/>
      <c r="AO57" s="16">
        <v>2.43501E-7</v>
      </c>
      <c r="AP57" s="94">
        <f t="shared" si="5"/>
        <v>4.3992072186446341E-7</v>
      </c>
      <c r="AQ57" s="114">
        <f t="shared" si="6"/>
        <v>1.2388561688871664E-7</v>
      </c>
      <c r="AR57" s="94">
        <f t="shared" si="7"/>
        <v>7.0794578438413597E-8</v>
      </c>
      <c r="AS57" s="114" t="s">
        <v>2891</v>
      </c>
      <c r="AT57" s="98"/>
      <c r="AU57" s="18">
        <v>7.8879999999999992E-3</v>
      </c>
      <c r="AV57" s="16">
        <v>5.4233999999999997E-2</v>
      </c>
      <c r="AW57" s="16">
        <v>1.19655824238458E-3</v>
      </c>
      <c r="AX57" s="16">
        <v>9.2299999999999999E-4</v>
      </c>
      <c r="AY57" s="16">
        <v>3.2899999999999999E-2</v>
      </c>
      <c r="AZ57" s="16">
        <v>4.6699999999999997E-3</v>
      </c>
      <c r="BA57" s="16">
        <v>8.6799999999999996E-4</v>
      </c>
      <c r="BB57" s="68">
        <v>-7.5</v>
      </c>
      <c r="BC57" s="16">
        <f t="shared" si="45"/>
        <v>1.5362344873097941E-2</v>
      </c>
      <c r="BD57" s="67">
        <v>-8.0500000000000007</v>
      </c>
      <c r="BE57" s="16">
        <f t="shared" si="46"/>
        <v>4.3296970574537158E-3</v>
      </c>
      <c r="BF57" s="16">
        <v>0.16800000000000001</v>
      </c>
      <c r="BG57" s="16">
        <v>1.7999999999999999E-2</v>
      </c>
      <c r="BH57" s="16">
        <v>2.3300000000000001E-2</v>
      </c>
      <c r="BI57" s="68"/>
      <c r="BJ57" s="94" t="str">
        <f t="shared" si="10"/>
        <v/>
      </c>
      <c r="BK57" s="68">
        <v>7.2674099999999998E-8</v>
      </c>
      <c r="BL57" s="39">
        <f t="shared" si="38"/>
        <v>3.5305077779999999E-2</v>
      </c>
      <c r="BM57" s="94">
        <f t="shared" si="39"/>
        <v>2.8228975227148938E-2</v>
      </c>
      <c r="BN57" s="114">
        <f t="shared" si="40"/>
        <v>1.0032104272245101E-2</v>
      </c>
      <c r="BO57" s="94">
        <f t="shared" si="41"/>
        <v>1.5362344873097941E-2</v>
      </c>
      <c r="BP57" s="114" t="s">
        <v>2891</v>
      </c>
      <c r="BQ57" s="98"/>
      <c r="BR57" s="18">
        <f t="shared" si="11"/>
        <v>-5.6861327796308467</v>
      </c>
      <c r="BS57" s="114">
        <f t="shared" si="12"/>
        <v>-7.8892217552553072</v>
      </c>
      <c r="BT57" s="114">
        <f t="shared" si="13"/>
        <v>-7.1500000000000012</v>
      </c>
      <c r="BU57" s="114">
        <f t="shared" si="14"/>
        <v>-6.2200000000000006</v>
      </c>
      <c r="BV57" s="114">
        <f t="shared" si="15"/>
        <v>-7.1900000000000013</v>
      </c>
      <c r="BW57" s="114">
        <f t="shared" si="16"/>
        <v>-7.6000000000000005</v>
      </c>
      <c r="BX57" s="114" t="str">
        <f t="shared" si="17"/>
        <v>N/A</v>
      </c>
      <c r="BY57" s="114">
        <f t="shared" si="18"/>
        <v>-6.6134992509027759</v>
      </c>
      <c r="BZ57" s="114">
        <f t="shared" si="19"/>
        <v>-6.9069791122555628</v>
      </c>
      <c r="CA57" s="114">
        <f t="shared" si="20"/>
        <v>-7.1500000000000012</v>
      </c>
      <c r="CB57" s="98" t="str">
        <f t="shared" si="21"/>
        <v>---</v>
      </c>
      <c r="CC57" s="18">
        <f t="shared" si="22"/>
        <v>-2.1030330980668452</v>
      </c>
      <c r="CD57" s="114">
        <f t="shared" si="23"/>
        <v>-1.2657283632233367</v>
      </c>
      <c r="CE57" s="114">
        <f t="shared" si="24"/>
        <v>-2.9220661572840365</v>
      </c>
      <c r="CF57" s="114">
        <f t="shared" si="25"/>
        <v>-3.034798298974088</v>
      </c>
      <c r="CG57" s="114">
        <f t="shared" si="26"/>
        <v>-1.4828041020500258</v>
      </c>
      <c r="CH57" s="114">
        <f t="shared" si="27"/>
        <v>-2.3306831194338877</v>
      </c>
      <c r="CI57" s="114">
        <f t="shared" si="28"/>
        <v>-3.0614802748235079</v>
      </c>
      <c r="CJ57" s="114">
        <f t="shared" si="29"/>
        <v>-1.8135424895308896</v>
      </c>
      <c r="CK57" s="114">
        <f t="shared" si="30"/>
        <v>-2.3635424895308903</v>
      </c>
      <c r="CL57" s="114">
        <f t="shared" si="31"/>
        <v>-0.77469071827413716</v>
      </c>
      <c r="CM57" s="114">
        <f t="shared" si="32"/>
        <v>-1.744727494896694</v>
      </c>
      <c r="CN57" s="114">
        <f t="shared" si="33"/>
        <v>-1.6326440789739809</v>
      </c>
      <c r="CO57" s="114" t="str">
        <f t="shared" si="34"/>
        <v>N/A</v>
      </c>
      <c r="CP57" s="114">
        <f t="shared" si="35"/>
        <v>-1.452162827381563</v>
      </c>
      <c r="CQ57" s="114">
        <f t="shared" si="42"/>
        <v>-1.9986079624956832</v>
      </c>
      <c r="CR57" s="114">
        <f t="shared" si="43"/>
        <v>-1.8135424895308896</v>
      </c>
      <c r="CS57" s="98" t="str">
        <f t="shared" si="44"/>
        <v>---</v>
      </c>
    </row>
    <row r="58" spans="1:97" x14ac:dyDescent="0.25">
      <c r="A58" s="15" t="s">
        <v>2593</v>
      </c>
      <c r="B58" s="1" t="s">
        <v>484</v>
      </c>
      <c r="C58" s="1">
        <v>485.8</v>
      </c>
      <c r="D58" s="27">
        <v>6.77</v>
      </c>
      <c r="E58" s="16">
        <v>7.1648494722414098</v>
      </c>
      <c r="F58" s="16">
        <v>6.7562466790000002</v>
      </c>
      <c r="G58" s="16">
        <v>6.2465838219999998</v>
      </c>
      <c r="H58" s="16">
        <v>6.6427999999999896</v>
      </c>
      <c r="I58" s="16">
        <v>6.5247000000000002</v>
      </c>
      <c r="J58" s="16">
        <v>6.37</v>
      </c>
      <c r="K58" s="16">
        <v>6.19</v>
      </c>
      <c r="L58" s="16"/>
      <c r="M58" s="16">
        <v>6.4405700000000001</v>
      </c>
      <c r="N58" s="16">
        <f t="shared" si="0"/>
        <v>6.5673055525823774</v>
      </c>
      <c r="O58" s="16">
        <f t="shared" si="36"/>
        <v>6.672774899268008</v>
      </c>
      <c r="P58" s="16">
        <f t="shared" si="1"/>
        <v>6.5247000000000002</v>
      </c>
      <c r="Q58" s="16" t="s">
        <v>2891</v>
      </c>
      <c r="R58" s="36"/>
      <c r="S58" s="18">
        <v>161.72999999999999</v>
      </c>
      <c r="T58" s="16">
        <v>199.65</v>
      </c>
      <c r="U58" s="16">
        <v>150.83000000000001</v>
      </c>
      <c r="V58" s="16">
        <v>175.34</v>
      </c>
      <c r="W58" s="16">
        <v>348.67</v>
      </c>
      <c r="X58" s="16">
        <v>83.5</v>
      </c>
      <c r="Y58" s="16">
        <v>129</v>
      </c>
      <c r="Z58" s="85"/>
      <c r="AA58" s="16">
        <v>200.33799999999999</v>
      </c>
      <c r="AB58" s="88">
        <f t="shared" si="2"/>
        <v>181.13225</v>
      </c>
      <c r="AC58" s="114">
        <f t="shared" si="3"/>
        <v>168.26172694672047</v>
      </c>
      <c r="AD58" s="88">
        <f t="shared" si="4"/>
        <v>168.535</v>
      </c>
      <c r="AE58" s="88" t="s">
        <v>2891</v>
      </c>
      <c r="AF58" s="40"/>
      <c r="AG58" s="19">
        <f t="shared" si="37"/>
        <v>83.5</v>
      </c>
      <c r="AH58" s="18">
        <v>1.68E-6</v>
      </c>
      <c r="AI58" s="34">
        <v>5.7521390125960099E-9</v>
      </c>
      <c r="AJ58" s="16">
        <v>8.5113803820237355E-8</v>
      </c>
      <c r="AK58" s="16">
        <v>6.0255958607435721E-7</v>
      </c>
      <c r="AL58" s="16">
        <v>3.8904514499428027E-7</v>
      </c>
      <c r="AM58" s="16">
        <v>2.5118864315095751E-8</v>
      </c>
      <c r="AN58" s="94"/>
      <c r="AO58" s="16">
        <v>4.0331300000000001E-7</v>
      </c>
      <c r="AP58" s="94">
        <f t="shared" si="5"/>
        <v>4.5584321974522378E-7</v>
      </c>
      <c r="AQ58" s="114">
        <f t="shared" si="6"/>
        <v>1.528964028328925E-7</v>
      </c>
      <c r="AR58" s="94">
        <f t="shared" si="7"/>
        <v>3.8904514499428027E-7</v>
      </c>
      <c r="AS58" s="114" t="s">
        <v>2891</v>
      </c>
      <c r="AT58" s="98"/>
      <c r="AU58" s="18">
        <v>6.561E-3</v>
      </c>
      <c r="AV58" s="16">
        <v>5.4233999999999997E-2</v>
      </c>
      <c r="AW58" s="16">
        <v>7.7436894142132598E-4</v>
      </c>
      <c r="AX58" s="16">
        <v>6.8000000000000005E-4</v>
      </c>
      <c r="AY58" s="16">
        <v>3.2899999999999999E-2</v>
      </c>
      <c r="AZ58" s="16">
        <v>1.01E-2</v>
      </c>
      <c r="BA58" s="16">
        <v>8.6799999999999996E-4</v>
      </c>
      <c r="BB58" s="68">
        <v>-7.5</v>
      </c>
      <c r="BC58" s="16">
        <f t="shared" si="45"/>
        <v>1.5362344873097941E-2</v>
      </c>
      <c r="BD58" s="67">
        <v>-7.45</v>
      </c>
      <c r="BE58" s="16">
        <f t="shared" si="46"/>
        <v>1.7236834448967037E-2</v>
      </c>
      <c r="BF58" s="16">
        <v>0.17199999999999999</v>
      </c>
      <c r="BG58" s="16">
        <v>1.9800000000000002E-2</v>
      </c>
      <c r="BH58" s="16">
        <v>1.8499999999999999E-2</v>
      </c>
      <c r="BI58" s="68"/>
      <c r="BJ58" s="94" t="str">
        <f t="shared" si="10"/>
        <v/>
      </c>
      <c r="BK58" s="68">
        <v>7.2990299999999997E-8</v>
      </c>
      <c r="BL58" s="39">
        <f t="shared" si="38"/>
        <v>3.5458687740000001E-2</v>
      </c>
      <c r="BM58" s="94">
        <f t="shared" si="39"/>
        <v>2.9575018154114327E-2</v>
      </c>
      <c r="BN58" s="114">
        <f t="shared" si="40"/>
        <v>1.0935182682774554E-2</v>
      </c>
      <c r="BO58" s="94">
        <f t="shared" si="41"/>
        <v>1.7236834448967037E-2</v>
      </c>
      <c r="BP58" s="114" t="s">
        <v>2891</v>
      </c>
      <c r="BQ58" s="98"/>
      <c r="BR58" s="18">
        <f t="shared" si="11"/>
        <v>-5.7746907182741367</v>
      </c>
      <c r="BS58" s="114">
        <f t="shared" si="12"/>
        <v>-8.2401706268543382</v>
      </c>
      <c r="BT58" s="114">
        <f t="shared" si="13"/>
        <v>-7.0700000000000012</v>
      </c>
      <c r="BU58" s="114">
        <f t="shared" si="14"/>
        <v>-6.2200000000000006</v>
      </c>
      <c r="BV58" s="114">
        <f t="shared" si="15"/>
        <v>-6.41</v>
      </c>
      <c r="BW58" s="114">
        <f t="shared" si="16"/>
        <v>-7.6000000000000005</v>
      </c>
      <c r="BX58" s="114" t="str">
        <f t="shared" si="17"/>
        <v>N/A</v>
      </c>
      <c r="BY58" s="114">
        <f t="shared" si="18"/>
        <v>-6.3943577791397344</v>
      </c>
      <c r="BZ58" s="114">
        <f t="shared" si="19"/>
        <v>-6.8156027320383163</v>
      </c>
      <c r="CA58" s="114">
        <f t="shared" si="20"/>
        <v>-6.41</v>
      </c>
      <c r="CB58" s="98" t="str">
        <f t="shared" si="21"/>
        <v>---</v>
      </c>
      <c r="CC58" s="18">
        <f t="shared" si="22"/>
        <v>-2.1830299622427005</v>
      </c>
      <c r="CD58" s="114">
        <f t="shared" si="23"/>
        <v>-1.2657283632233367</v>
      </c>
      <c r="CE58" s="114">
        <f t="shared" si="24"/>
        <v>-3.1110520741395282</v>
      </c>
      <c r="CF58" s="114">
        <f t="shared" si="25"/>
        <v>-3.1674910872937638</v>
      </c>
      <c r="CG58" s="114">
        <f t="shared" si="26"/>
        <v>-1.4828041020500258</v>
      </c>
      <c r="CH58" s="114">
        <f t="shared" si="27"/>
        <v>-1.9956786262173574</v>
      </c>
      <c r="CI58" s="114">
        <f t="shared" si="28"/>
        <v>-3.0614802748235079</v>
      </c>
      <c r="CJ58" s="114">
        <f t="shared" si="29"/>
        <v>-1.8135424895308896</v>
      </c>
      <c r="CK58" s="114">
        <f t="shared" si="30"/>
        <v>-1.7635424895308898</v>
      </c>
      <c r="CL58" s="114">
        <f t="shared" si="31"/>
        <v>-0.76447155309245107</v>
      </c>
      <c r="CM58" s="114">
        <f t="shared" si="32"/>
        <v>-1.7033348097384688</v>
      </c>
      <c r="CN58" s="114">
        <f t="shared" si="33"/>
        <v>-1.7328282715969863</v>
      </c>
      <c r="CO58" s="114" t="str">
        <f t="shared" si="34"/>
        <v>N/A</v>
      </c>
      <c r="CP58" s="114">
        <f t="shared" si="35"/>
        <v>-1.4502773408677094</v>
      </c>
      <c r="CQ58" s="114">
        <f t="shared" si="42"/>
        <v>-1.9611739572575089</v>
      </c>
      <c r="CR58" s="114">
        <f t="shared" si="43"/>
        <v>-1.7635424895308898</v>
      </c>
      <c r="CS58" s="98" t="str">
        <f t="shared" si="44"/>
        <v>---</v>
      </c>
    </row>
    <row r="59" spans="1:97" x14ac:dyDescent="0.25">
      <c r="A59" s="15" t="s">
        <v>2594</v>
      </c>
      <c r="B59" s="1" t="s">
        <v>485</v>
      </c>
      <c r="C59" s="1">
        <v>485.8</v>
      </c>
      <c r="D59" s="27">
        <v>6.77</v>
      </c>
      <c r="E59" s="16">
        <v>7.2774549996220399</v>
      </c>
      <c r="F59" s="16">
        <v>6.7562466790000002</v>
      </c>
      <c r="G59" s="16">
        <v>6.2465838219999998</v>
      </c>
      <c r="H59" s="16">
        <v>6.6427999999999896</v>
      </c>
      <c r="I59" s="16">
        <v>6.6683000000000003</v>
      </c>
      <c r="J59" s="16">
        <v>6.38</v>
      </c>
      <c r="K59" s="16">
        <v>6.22</v>
      </c>
      <c r="L59" s="16">
        <v>5.12</v>
      </c>
      <c r="M59" s="39">
        <v>6.3505000000000003</v>
      </c>
      <c r="N59" s="16">
        <f t="shared" si="0"/>
        <v>6.443188550062203</v>
      </c>
      <c r="O59" s="16">
        <f t="shared" si="36"/>
        <v>6.679291166691435</v>
      </c>
      <c r="P59" s="16">
        <f t="shared" si="1"/>
        <v>6.5113999999999947</v>
      </c>
      <c r="Q59" s="16" t="s">
        <v>2891</v>
      </c>
      <c r="R59" s="36"/>
      <c r="S59" s="18">
        <v>161.72999999999999</v>
      </c>
      <c r="T59" s="16">
        <v>120.34</v>
      </c>
      <c r="U59" s="16">
        <v>150.83000000000001</v>
      </c>
      <c r="V59" s="16">
        <v>127.52</v>
      </c>
      <c r="W59" s="16">
        <v>348.67</v>
      </c>
      <c r="X59" s="16">
        <v>79</v>
      </c>
      <c r="Y59" s="16">
        <v>121</v>
      </c>
      <c r="Z59" s="85"/>
      <c r="AA59" s="39">
        <v>199.71700000000001</v>
      </c>
      <c r="AB59" s="88">
        <f t="shared" si="2"/>
        <v>163.600875</v>
      </c>
      <c r="AC59" s="114">
        <f t="shared" si="3"/>
        <v>149.47328811568849</v>
      </c>
      <c r="AD59" s="88">
        <f t="shared" si="4"/>
        <v>139.17500000000001</v>
      </c>
      <c r="AE59" s="88" t="s">
        <v>2891</v>
      </c>
      <c r="AF59" s="40"/>
      <c r="AG59" s="19">
        <f t="shared" si="37"/>
        <v>79</v>
      </c>
      <c r="AH59" s="18">
        <v>1.8700000000000001E-6</v>
      </c>
      <c r="AI59" s="34">
        <v>1.24887671514266E-8</v>
      </c>
      <c r="AJ59" s="16">
        <v>5.2480746024977185E-8</v>
      </c>
      <c r="AK59" s="16">
        <v>6.0255958607435721E-7</v>
      </c>
      <c r="AL59" s="16">
        <v>9.9999999999999995E-8</v>
      </c>
      <c r="AM59" s="16">
        <v>2.5118864315095751E-8</v>
      </c>
      <c r="AN59" s="94">
        <v>2.9000000000000002E-6</v>
      </c>
      <c r="AO59" s="34">
        <v>5.4138999999999995E-7</v>
      </c>
      <c r="AP59" s="94">
        <f t="shared" si="5"/>
        <v>7.6300474544573203E-7</v>
      </c>
      <c r="AQ59" s="114">
        <f t="shared" si="6"/>
        <v>2.0325146065743569E-7</v>
      </c>
      <c r="AR59" s="94">
        <f t="shared" si="7"/>
        <v>3.2069499999999997E-7</v>
      </c>
      <c r="AS59" s="114" t="s">
        <v>2891</v>
      </c>
      <c r="AT59" s="98"/>
      <c r="AU59" s="18">
        <v>3.542E-2</v>
      </c>
      <c r="AV59" s="16">
        <v>5.4233999999999997E-2</v>
      </c>
      <c r="AW59" s="16">
        <v>8.1509235627006803E-4</v>
      </c>
      <c r="AX59" s="16">
        <v>7.0600000000000003E-4</v>
      </c>
      <c r="AY59" s="16">
        <v>3.2899999999999999E-2</v>
      </c>
      <c r="AZ59" s="16">
        <v>0.27</v>
      </c>
      <c r="BA59" s="16">
        <v>8.6799999999999996E-4</v>
      </c>
      <c r="BB59" s="68">
        <v>-7.5</v>
      </c>
      <c r="BC59" s="16">
        <f t="shared" si="45"/>
        <v>1.5362344873097941E-2</v>
      </c>
      <c r="BD59" s="67">
        <v>-8.1999999999999993</v>
      </c>
      <c r="BE59" s="16">
        <f t="shared" si="46"/>
        <v>3.065190779484779E-3</v>
      </c>
      <c r="BF59" s="16">
        <v>0.17599999999999999</v>
      </c>
      <c r="BG59" s="16">
        <v>1.8499999999999999E-2</v>
      </c>
      <c r="BH59" s="16">
        <v>2.2700000000000001E-2</v>
      </c>
      <c r="BI59" s="68">
        <v>1.97E-7</v>
      </c>
      <c r="BJ59" s="94">
        <f t="shared" si="10"/>
        <v>9.5702599999999999E-2</v>
      </c>
      <c r="BK59" s="68">
        <v>7.1740000000000006E-8</v>
      </c>
      <c r="BL59" s="39">
        <f t="shared" si="38"/>
        <v>3.4851292000000006E-2</v>
      </c>
      <c r="BM59" s="94">
        <f t="shared" si="39"/>
        <v>5.436603714348949E-2</v>
      </c>
      <c r="BN59" s="114">
        <f t="shared" si="40"/>
        <v>1.6366493508953198E-2</v>
      </c>
      <c r="BO59" s="94">
        <f t="shared" si="41"/>
        <v>2.7799999999999998E-2</v>
      </c>
      <c r="BP59" s="114" t="s">
        <v>2891</v>
      </c>
      <c r="BQ59" s="98"/>
      <c r="BR59" s="18">
        <f t="shared" si="11"/>
        <v>-5.7281583934635014</v>
      </c>
      <c r="BS59" s="114">
        <f t="shared" si="12"/>
        <v>-7.9034804315825475</v>
      </c>
      <c r="BT59" s="114">
        <f t="shared" si="13"/>
        <v>-7.28</v>
      </c>
      <c r="BU59" s="114">
        <f t="shared" si="14"/>
        <v>-6.2200000000000006</v>
      </c>
      <c r="BV59" s="114">
        <f t="shared" si="15"/>
        <v>-7</v>
      </c>
      <c r="BW59" s="114">
        <f t="shared" si="16"/>
        <v>-7.6000000000000005</v>
      </c>
      <c r="BX59" s="114">
        <f t="shared" si="17"/>
        <v>-5.5376020021010435</v>
      </c>
      <c r="BY59" s="114">
        <f t="shared" si="18"/>
        <v>-6.2664897703330187</v>
      </c>
      <c r="BZ59" s="114">
        <f t="shared" si="19"/>
        <v>-6.6919663246850147</v>
      </c>
      <c r="CA59" s="114">
        <f t="shared" si="20"/>
        <v>-6.6332448851665093</v>
      </c>
      <c r="CB59" s="98" t="str">
        <f t="shared" si="21"/>
        <v>---</v>
      </c>
      <c r="CC59" s="18">
        <f t="shared" si="22"/>
        <v>-1.4507514431459441</v>
      </c>
      <c r="CD59" s="114">
        <f t="shared" si="23"/>
        <v>-1.2657283632233367</v>
      </c>
      <c r="CE59" s="114">
        <f t="shared" si="24"/>
        <v>-3.0887931795471428</v>
      </c>
      <c r="CF59" s="114">
        <f t="shared" si="25"/>
        <v>-3.1511952989481964</v>
      </c>
      <c r="CG59" s="114">
        <f t="shared" si="26"/>
        <v>-1.4828041020500258</v>
      </c>
      <c r="CH59" s="114">
        <f t="shared" si="27"/>
        <v>-0.56863623584101264</v>
      </c>
      <c r="CI59" s="114">
        <f t="shared" si="28"/>
        <v>-3.0614802748235079</v>
      </c>
      <c r="CJ59" s="114">
        <f t="shared" si="29"/>
        <v>-1.8135424895308896</v>
      </c>
      <c r="CK59" s="114">
        <f t="shared" si="30"/>
        <v>-2.5135424895308884</v>
      </c>
      <c r="CL59" s="114">
        <f t="shared" si="31"/>
        <v>-0.75448733218585018</v>
      </c>
      <c r="CM59" s="114">
        <f t="shared" si="32"/>
        <v>-1.7328282715969863</v>
      </c>
      <c r="CN59" s="114">
        <f t="shared" si="33"/>
        <v>-1.6439741428068773</v>
      </c>
      <c r="CO59" s="114">
        <f t="shared" si="34"/>
        <v>-1.0190762633692954</v>
      </c>
      <c r="CP59" s="114">
        <f t="shared" si="35"/>
        <v>-1.4577811171909405</v>
      </c>
      <c r="CQ59" s="114">
        <f t="shared" si="42"/>
        <v>-1.7860443574136351</v>
      </c>
      <c r="CR59" s="114">
        <f t="shared" si="43"/>
        <v>-1.5633891224284515</v>
      </c>
      <c r="CS59" s="98" t="str">
        <f t="shared" si="44"/>
        <v>---</v>
      </c>
    </row>
    <row r="60" spans="1:97" x14ac:dyDescent="0.25">
      <c r="A60" s="15" t="s">
        <v>2595</v>
      </c>
      <c r="B60" s="1" t="s">
        <v>486</v>
      </c>
      <c r="C60" s="1">
        <v>485.8</v>
      </c>
      <c r="D60" s="27">
        <v>6.77</v>
      </c>
      <c r="E60" s="16">
        <v>7.2520365774092603</v>
      </c>
      <c r="F60" s="16">
        <v>6.7562466790000002</v>
      </c>
      <c r="G60" s="16">
        <v>6.2465838219999998</v>
      </c>
      <c r="H60" s="16">
        <v>6.6427999999999896</v>
      </c>
      <c r="I60" s="16">
        <v>6.6189999999999998</v>
      </c>
      <c r="J60" s="16">
        <v>6.38</v>
      </c>
      <c r="K60" s="16">
        <v>6.23</v>
      </c>
      <c r="L60" s="16"/>
      <c r="M60" s="16">
        <v>6.4144100000000002</v>
      </c>
      <c r="N60" s="16">
        <f t="shared" si="0"/>
        <v>6.5901196753788058</v>
      </c>
      <c r="O60" s="16">
        <f t="shared" si="36"/>
        <v>6.7129325007593934</v>
      </c>
      <c r="P60" s="16">
        <f t="shared" si="1"/>
        <v>6.6189999999999998</v>
      </c>
      <c r="Q60" s="16" t="s">
        <v>2891</v>
      </c>
      <c r="R60" s="36"/>
      <c r="S60" s="18">
        <v>161.72999999999999</v>
      </c>
      <c r="T60" s="16">
        <v>122.99</v>
      </c>
      <c r="U60" s="16">
        <v>150.83000000000001</v>
      </c>
      <c r="V60" s="16">
        <v>146.94999999999999</v>
      </c>
      <c r="W60" s="16">
        <v>348.67</v>
      </c>
      <c r="X60" s="16">
        <v>78.8</v>
      </c>
      <c r="Y60" s="16">
        <v>121</v>
      </c>
      <c r="Z60" s="85"/>
      <c r="AA60" s="16">
        <v>199.89</v>
      </c>
      <c r="AB60" s="88">
        <f t="shared" si="2"/>
        <v>166.35750000000002</v>
      </c>
      <c r="AC60" s="114">
        <f t="shared" si="3"/>
        <v>152.52968324852296</v>
      </c>
      <c r="AD60" s="88">
        <f t="shared" si="4"/>
        <v>148.88999999999999</v>
      </c>
      <c r="AE60" s="88" t="s">
        <v>2891</v>
      </c>
      <c r="AF60" s="40"/>
      <c r="AG60" s="19">
        <f t="shared" si="37"/>
        <v>78.8</v>
      </c>
      <c r="AH60" s="18">
        <v>1.88E-6</v>
      </c>
      <c r="AI60" s="34">
        <v>6.6537235475051198E-9</v>
      </c>
      <c r="AJ60" s="16">
        <v>5.6234132519034806E-8</v>
      </c>
      <c r="AK60" s="16">
        <v>6.0255958607435721E-7</v>
      </c>
      <c r="AL60" s="16">
        <v>2.1877616239495479E-7</v>
      </c>
      <c r="AM60" s="16">
        <v>2.5118864315095751E-8</v>
      </c>
      <c r="AN60" s="94"/>
      <c r="AO60" s="16">
        <v>2.2537699999999999E-7</v>
      </c>
      <c r="AP60" s="94">
        <f t="shared" si="5"/>
        <v>4.3067420983584962E-7</v>
      </c>
      <c r="AQ60" s="114">
        <f t="shared" si="6"/>
        <v>1.2672900583836596E-7</v>
      </c>
      <c r="AR60" s="94">
        <f t="shared" si="7"/>
        <v>2.1877616239495479E-7</v>
      </c>
      <c r="AS60" s="114" t="s">
        <v>2891</v>
      </c>
      <c r="AT60" s="98"/>
      <c r="AU60" s="18">
        <v>7.247E-3</v>
      </c>
      <c r="AV60" s="16">
        <v>5.4233999999999997E-2</v>
      </c>
      <c r="AW60" s="16">
        <v>7.3144650014720302E-4</v>
      </c>
      <c r="AX60" s="16">
        <v>7.0399999999999998E-4</v>
      </c>
      <c r="AY60" s="16">
        <v>3.2899999999999999E-2</v>
      </c>
      <c r="AZ60" s="16">
        <v>7.2399999999999999E-3</v>
      </c>
      <c r="BA60" s="16">
        <v>8.6799999999999996E-4</v>
      </c>
      <c r="BB60" s="68">
        <v>-7.5</v>
      </c>
      <c r="BC60" s="16">
        <f t="shared" si="45"/>
        <v>1.5362344873097941E-2</v>
      </c>
      <c r="BD60" s="67">
        <v>-7.97</v>
      </c>
      <c r="BE60" s="16">
        <f t="shared" si="46"/>
        <v>5.205440784844282E-3</v>
      </c>
      <c r="BF60" s="16">
        <v>0.17199999999999999</v>
      </c>
      <c r="BG60" s="16">
        <v>1.7999999999999999E-2</v>
      </c>
      <c r="BH60" s="16">
        <v>2.2700000000000001E-2</v>
      </c>
      <c r="BI60" s="68"/>
      <c r="BJ60" s="94" t="str">
        <f t="shared" si="10"/>
        <v/>
      </c>
      <c r="BK60" s="68">
        <v>7.1771599999999994E-8</v>
      </c>
      <c r="BL60" s="39">
        <f t="shared" si="38"/>
        <v>3.4866643279999998E-2</v>
      </c>
      <c r="BM60" s="94">
        <f t="shared" si="39"/>
        <v>2.8619913495237646E-2</v>
      </c>
      <c r="BN60" s="114">
        <f t="shared" si="40"/>
        <v>9.8484653238439437E-3</v>
      </c>
      <c r="BO60" s="94">
        <f t="shared" si="41"/>
        <v>1.5362344873097941E-2</v>
      </c>
      <c r="BP60" s="114" t="s">
        <v>2891</v>
      </c>
      <c r="BQ60" s="98"/>
      <c r="BR60" s="18">
        <f t="shared" si="11"/>
        <v>-5.7258421507363204</v>
      </c>
      <c r="BS60" s="114">
        <f t="shared" si="12"/>
        <v>-8.176935247393736</v>
      </c>
      <c r="BT60" s="114">
        <f t="shared" si="13"/>
        <v>-7.2500000000000009</v>
      </c>
      <c r="BU60" s="114">
        <f t="shared" si="14"/>
        <v>-6.2200000000000006</v>
      </c>
      <c r="BV60" s="114">
        <f t="shared" si="15"/>
        <v>-6.660000000000001</v>
      </c>
      <c r="BW60" s="114">
        <f t="shared" si="16"/>
        <v>-7.6000000000000005</v>
      </c>
      <c r="BX60" s="114" t="str">
        <f t="shared" si="17"/>
        <v>N/A</v>
      </c>
      <c r="BY60" s="114">
        <f t="shared" si="18"/>
        <v>-6.6470904063145335</v>
      </c>
      <c r="BZ60" s="114">
        <f t="shared" si="19"/>
        <v>-6.8971239720635129</v>
      </c>
      <c r="CA60" s="114">
        <f t="shared" si="20"/>
        <v>-6.660000000000001</v>
      </c>
      <c r="CB60" s="98" t="str">
        <f t="shared" si="21"/>
        <v>---</v>
      </c>
      <c r="CC60" s="18">
        <f t="shared" si="22"/>
        <v>-2.1398417386817217</v>
      </c>
      <c r="CD60" s="114">
        <f t="shared" si="23"/>
        <v>-1.2657283632233367</v>
      </c>
      <c r="CE60" s="114">
        <f t="shared" si="24"/>
        <v>-3.1358174337772948</v>
      </c>
      <c r="CF60" s="114">
        <f t="shared" si="25"/>
        <v>-3.152427340857888</v>
      </c>
      <c r="CG60" s="114">
        <f t="shared" si="26"/>
        <v>-1.4828041020500258</v>
      </c>
      <c r="CH60" s="114">
        <f t="shared" si="27"/>
        <v>-2.1402614338028529</v>
      </c>
      <c r="CI60" s="114">
        <f t="shared" si="28"/>
        <v>-3.0614802748235079</v>
      </c>
      <c r="CJ60" s="114">
        <f t="shared" si="29"/>
        <v>-1.8135424895308896</v>
      </c>
      <c r="CK60" s="114">
        <f t="shared" si="30"/>
        <v>-2.2835424895308889</v>
      </c>
      <c r="CL60" s="114">
        <f t="shared" si="31"/>
        <v>-0.76447155309245107</v>
      </c>
      <c r="CM60" s="114">
        <f t="shared" si="32"/>
        <v>-1.744727494896694</v>
      </c>
      <c r="CN60" s="114">
        <f t="shared" si="33"/>
        <v>-1.6439741428068773</v>
      </c>
      <c r="CO60" s="114" t="str">
        <f t="shared" si="34"/>
        <v>N/A</v>
      </c>
      <c r="CP60" s="114">
        <f t="shared" si="35"/>
        <v>-1.4575898614896601</v>
      </c>
      <c r="CQ60" s="114">
        <f t="shared" si="42"/>
        <v>-2.0066314398895448</v>
      </c>
      <c r="CR60" s="114">
        <f t="shared" si="43"/>
        <v>-1.8135424895308896</v>
      </c>
      <c r="CS60" s="98" t="str">
        <f t="shared" si="44"/>
        <v>---</v>
      </c>
    </row>
    <row r="61" spans="1:97" x14ac:dyDescent="0.25">
      <c r="A61" s="15" t="s">
        <v>2596</v>
      </c>
      <c r="B61" s="1" t="s">
        <v>487</v>
      </c>
      <c r="C61" s="1">
        <v>485.8</v>
      </c>
      <c r="D61" s="27">
        <v>6.77</v>
      </c>
      <c r="E61" s="16">
        <v>7.2834474482729403</v>
      </c>
      <c r="F61" s="16">
        <v>6.7562466790000002</v>
      </c>
      <c r="G61" s="16">
        <v>6.2465838219999998</v>
      </c>
      <c r="H61" s="16">
        <v>6.6427999999999896</v>
      </c>
      <c r="I61" s="16">
        <v>6.7302</v>
      </c>
      <c r="J61" s="16">
        <v>6.38</v>
      </c>
      <c r="K61" s="16">
        <v>6.35</v>
      </c>
      <c r="L61" s="16"/>
      <c r="M61" s="16">
        <v>6.6430899999999999</v>
      </c>
      <c r="N61" s="16">
        <f t="shared" si="0"/>
        <v>6.6447075499192145</v>
      </c>
      <c r="O61" s="16">
        <f t="shared" si="36"/>
        <v>6.7564179824103272</v>
      </c>
      <c r="P61" s="16">
        <f t="shared" si="1"/>
        <v>6.6430899999999999</v>
      </c>
      <c r="Q61" s="16" t="s">
        <v>2891</v>
      </c>
      <c r="R61" s="36"/>
      <c r="S61" s="18">
        <v>161.72999999999999</v>
      </c>
      <c r="T61" s="16">
        <v>115.56</v>
      </c>
      <c r="U61" s="16">
        <v>150.83000000000001</v>
      </c>
      <c r="V61" s="16">
        <v>124.9</v>
      </c>
      <c r="W61" s="16">
        <v>348.67</v>
      </c>
      <c r="X61" s="16">
        <v>74.900000000000006</v>
      </c>
      <c r="Y61" s="16">
        <v>115</v>
      </c>
      <c r="Z61" s="85"/>
      <c r="AA61" s="16">
        <v>182.00700000000001</v>
      </c>
      <c r="AB61" s="88">
        <f t="shared" si="2"/>
        <v>159.19962500000003</v>
      </c>
      <c r="AC61" s="114">
        <f t="shared" si="3"/>
        <v>144.72425663684294</v>
      </c>
      <c r="AD61" s="88">
        <f t="shared" si="4"/>
        <v>137.86500000000001</v>
      </c>
      <c r="AE61" s="88" t="s">
        <v>2891</v>
      </c>
      <c r="AF61" s="40"/>
      <c r="AG61" s="19">
        <f t="shared" si="37"/>
        <v>74.900000000000006</v>
      </c>
      <c r="AH61" s="18">
        <v>2.0600000000000002E-6</v>
      </c>
      <c r="AI61" s="34">
        <v>1.7794096455374201E-8</v>
      </c>
      <c r="AJ61" s="16">
        <v>6.3095734448019177E-8</v>
      </c>
      <c r="AK61" s="16">
        <v>6.0255958607435721E-7</v>
      </c>
      <c r="AL61" s="16">
        <v>9.3325430079699072E-8</v>
      </c>
      <c r="AM61" s="16">
        <v>2.5118864315095751E-8</v>
      </c>
      <c r="AN61" s="94"/>
      <c r="AO61" s="16">
        <v>2.9882599999999998E-7</v>
      </c>
      <c r="AP61" s="94">
        <f t="shared" si="5"/>
        <v>4.5153138733893507E-7</v>
      </c>
      <c r="AQ61" s="114">
        <f t="shared" si="6"/>
        <v>1.3847326571686683E-7</v>
      </c>
      <c r="AR61" s="94">
        <f t="shared" si="7"/>
        <v>9.3325430079699072E-8</v>
      </c>
      <c r="AS61" s="114" t="s">
        <v>2891</v>
      </c>
      <c r="AT61" s="98"/>
      <c r="AU61" s="18">
        <v>7.8720000000000005E-3</v>
      </c>
      <c r="AV61" s="16">
        <v>5.4233999999999997E-2</v>
      </c>
      <c r="AW61" s="16">
        <v>9.9222296696708091E-4</v>
      </c>
      <c r="AX61" s="16">
        <v>7.5900000000000002E-4</v>
      </c>
      <c r="AY61" s="16">
        <v>3.2899999999999999E-2</v>
      </c>
      <c r="AZ61" s="16">
        <v>29.36</v>
      </c>
      <c r="BA61" s="16">
        <v>8.6799999999999996E-4</v>
      </c>
      <c r="BB61" s="68">
        <v>-7.5</v>
      </c>
      <c r="BC61" s="16">
        <f t="shared" si="45"/>
        <v>1.5362344873097941E-2</v>
      </c>
      <c r="BD61" s="67">
        <v>-8.14</v>
      </c>
      <c r="BE61" s="16">
        <f t="shared" si="46"/>
        <v>3.5193098940442878E-3</v>
      </c>
      <c r="BF61" s="16">
        <v>0.16800000000000001</v>
      </c>
      <c r="BG61" s="16">
        <v>1.5699999999999999E-2</v>
      </c>
      <c r="BH61" s="16">
        <v>2.86E-2</v>
      </c>
      <c r="BI61" s="68"/>
      <c r="BJ61" s="94" t="str">
        <f t="shared" si="10"/>
        <v/>
      </c>
      <c r="BK61" s="68">
        <v>7.1940200000000005E-8</v>
      </c>
      <c r="BL61" s="39">
        <f t="shared" si="38"/>
        <v>3.4948549160000002E-2</v>
      </c>
      <c r="BM61" s="94">
        <f t="shared" si="39"/>
        <v>2.2864427251457005</v>
      </c>
      <c r="BN61" s="114">
        <f t="shared" si="40"/>
        <v>1.8868542434058767E-2</v>
      </c>
      <c r="BO61" s="94">
        <f t="shared" si="41"/>
        <v>1.5699999999999999E-2</v>
      </c>
      <c r="BP61" s="114" t="s">
        <v>2891</v>
      </c>
      <c r="BQ61" s="98"/>
      <c r="BR61" s="18">
        <f t="shared" si="11"/>
        <v>-5.6861327796308467</v>
      </c>
      <c r="BS61" s="114">
        <f t="shared" si="12"/>
        <v>-7.7497240596077432</v>
      </c>
      <c r="BT61" s="114">
        <f t="shared" si="13"/>
        <v>-7.2000000000000011</v>
      </c>
      <c r="BU61" s="114">
        <f t="shared" si="14"/>
        <v>-6.2200000000000006</v>
      </c>
      <c r="BV61" s="114">
        <f t="shared" si="15"/>
        <v>-7.03</v>
      </c>
      <c r="BW61" s="114">
        <f t="shared" si="16"/>
        <v>-7.6000000000000005</v>
      </c>
      <c r="BX61" s="114" t="str">
        <f t="shared" si="17"/>
        <v>N/A</v>
      </c>
      <c r="BY61" s="114">
        <f t="shared" si="18"/>
        <v>-6.5245816184855281</v>
      </c>
      <c r="BZ61" s="114">
        <f t="shared" si="19"/>
        <v>-6.8586340653891602</v>
      </c>
      <c r="CA61" s="114">
        <f t="shared" si="20"/>
        <v>-7.03</v>
      </c>
      <c r="CB61" s="98" t="str">
        <f t="shared" si="21"/>
        <v>---</v>
      </c>
      <c r="CC61" s="18">
        <f t="shared" si="22"/>
        <v>-2.1039149145767149</v>
      </c>
      <c r="CD61" s="114">
        <f t="shared" si="23"/>
        <v>-1.2657283632233367</v>
      </c>
      <c r="CE61" s="114">
        <f t="shared" si="24"/>
        <v>-3.0033907245769655</v>
      </c>
      <c r="CF61" s="114">
        <f t="shared" si="25"/>
        <v>-3.1197582241045194</v>
      </c>
      <c r="CG61" s="114">
        <f t="shared" si="26"/>
        <v>-1.4828041020500258</v>
      </c>
      <c r="CH61" s="114">
        <f t="shared" si="27"/>
        <v>1.4677560512440329</v>
      </c>
      <c r="CI61" s="114">
        <f t="shared" si="28"/>
        <v>-3.0614802748235079</v>
      </c>
      <c r="CJ61" s="114">
        <f t="shared" si="29"/>
        <v>-1.8135424895308896</v>
      </c>
      <c r="CK61" s="114">
        <f t="shared" si="30"/>
        <v>-2.4535424895308902</v>
      </c>
      <c r="CL61" s="114">
        <f t="shared" si="31"/>
        <v>-0.77469071827413716</v>
      </c>
      <c r="CM61" s="114">
        <f t="shared" si="32"/>
        <v>-1.8041003475907662</v>
      </c>
      <c r="CN61" s="114">
        <f t="shared" si="33"/>
        <v>-1.5436339668709569</v>
      </c>
      <c r="CO61" s="114" t="str">
        <f t="shared" si="34"/>
        <v>N/A</v>
      </c>
      <c r="CP61" s="114">
        <f t="shared" si="35"/>
        <v>-1.4565708486703637</v>
      </c>
      <c r="CQ61" s="114">
        <f t="shared" si="42"/>
        <v>-1.7242616471214645</v>
      </c>
      <c r="CR61" s="114">
        <f t="shared" si="43"/>
        <v>-1.8041003475907662</v>
      </c>
      <c r="CS61" s="98" t="str">
        <f t="shared" si="44"/>
        <v>---</v>
      </c>
    </row>
    <row r="62" spans="1:97" x14ac:dyDescent="0.25">
      <c r="A62" s="15" t="s">
        <v>2597</v>
      </c>
      <c r="B62" s="1" t="s">
        <v>488</v>
      </c>
      <c r="C62" s="1">
        <v>485.8</v>
      </c>
      <c r="D62" s="27">
        <v>6.77</v>
      </c>
      <c r="E62" s="16">
        <v>7.2582950337816898</v>
      </c>
      <c r="F62" s="16">
        <v>6.7562466790000002</v>
      </c>
      <c r="G62" s="16">
        <v>6.2465838219999998</v>
      </c>
      <c r="H62" s="16">
        <v>6.6427999999999896</v>
      </c>
      <c r="I62" s="16">
        <v>6.7111000000000001</v>
      </c>
      <c r="J62" s="16">
        <v>6.37</v>
      </c>
      <c r="K62" s="16">
        <v>6.3</v>
      </c>
      <c r="L62" s="16"/>
      <c r="M62" s="16">
        <v>6.6227099999999997</v>
      </c>
      <c r="N62" s="16">
        <f t="shared" si="0"/>
        <v>6.6308595038646301</v>
      </c>
      <c r="O62" s="16">
        <f t="shared" si="36"/>
        <v>6.7408245240961238</v>
      </c>
      <c r="P62" s="16">
        <f t="shared" si="1"/>
        <v>6.6427999999999896</v>
      </c>
      <c r="Q62" s="16" t="s">
        <v>2891</v>
      </c>
      <c r="R62" s="36"/>
      <c r="S62" s="18">
        <v>161.72999999999999</v>
      </c>
      <c r="T62" s="16">
        <v>132.53</v>
      </c>
      <c r="U62" s="16">
        <v>150.83000000000001</v>
      </c>
      <c r="V62" s="16">
        <v>156.13</v>
      </c>
      <c r="W62" s="16">
        <v>348.67</v>
      </c>
      <c r="X62" s="16">
        <v>73.8</v>
      </c>
      <c r="Y62" s="16">
        <v>115</v>
      </c>
      <c r="Z62" s="85"/>
      <c r="AA62" s="16">
        <v>199.64699999999999</v>
      </c>
      <c r="AB62" s="88">
        <f t="shared" si="2"/>
        <v>167.292125</v>
      </c>
      <c r="AC62" s="114">
        <f t="shared" si="3"/>
        <v>152.86702228315363</v>
      </c>
      <c r="AD62" s="88">
        <f t="shared" si="4"/>
        <v>153.48000000000002</v>
      </c>
      <c r="AE62" s="88" t="s">
        <v>2891</v>
      </c>
      <c r="AF62" s="40"/>
      <c r="AG62" s="19">
        <f t="shared" si="37"/>
        <v>73.8</v>
      </c>
      <c r="AH62" s="18">
        <v>2.1100000000000001E-6</v>
      </c>
      <c r="AI62" s="34">
        <v>1.7424279048637701E-8</v>
      </c>
      <c r="AJ62" s="16">
        <v>5.8884365535558776E-8</v>
      </c>
      <c r="AK62" s="16">
        <v>6.0255958607435721E-7</v>
      </c>
      <c r="AL62" s="16">
        <v>9.120108393559095E-8</v>
      </c>
      <c r="AM62" s="16">
        <v>2.5118864315095751E-8</v>
      </c>
      <c r="AN62" s="94"/>
      <c r="AO62" s="16">
        <v>2.06499E-7</v>
      </c>
      <c r="AP62" s="94">
        <f t="shared" si="5"/>
        <v>4.4452673984417718E-7</v>
      </c>
      <c r="AQ62" s="114">
        <f t="shared" si="6"/>
        <v>1.2969041781820836E-7</v>
      </c>
      <c r="AR62" s="94">
        <f t="shared" si="7"/>
        <v>9.120108393559095E-8</v>
      </c>
      <c r="AS62" s="114" t="s">
        <v>2891</v>
      </c>
      <c r="AT62" s="98"/>
      <c r="AU62" s="18">
        <v>8.0569999999999999E-3</v>
      </c>
      <c r="AV62" s="16">
        <v>5.4233999999999997E-2</v>
      </c>
      <c r="AW62" s="16">
        <v>1.04049174829531E-3</v>
      </c>
      <c r="AX62" s="16">
        <v>7.1400000000000001E-4</v>
      </c>
      <c r="AY62" s="16">
        <v>3.2899999999999999E-2</v>
      </c>
      <c r="AZ62" s="16">
        <v>6.8500000000000005E-2</v>
      </c>
      <c r="BA62" s="16">
        <v>8.6799999999999996E-4</v>
      </c>
      <c r="BB62" s="68">
        <v>-7.5</v>
      </c>
      <c r="BC62" s="16">
        <f t="shared" si="45"/>
        <v>1.5362344873097941E-2</v>
      </c>
      <c r="BD62" s="67">
        <v>-7.65</v>
      </c>
      <c r="BE62" s="16">
        <f t="shared" si="46"/>
        <v>1.0875707291164979E-2</v>
      </c>
      <c r="BF62" s="16">
        <v>0.16800000000000001</v>
      </c>
      <c r="BG62" s="16">
        <v>1.4999999999999999E-2</v>
      </c>
      <c r="BH62" s="16">
        <v>2.93E-2</v>
      </c>
      <c r="BI62" s="68"/>
      <c r="BJ62" s="94" t="str">
        <f t="shared" si="10"/>
        <v/>
      </c>
      <c r="BK62" s="68">
        <v>7.1953199999999993E-8</v>
      </c>
      <c r="BL62" s="39">
        <f t="shared" si="38"/>
        <v>3.495486456E-2</v>
      </c>
      <c r="BM62" s="94">
        <f t="shared" si="39"/>
        <v>3.383126219019679E-2</v>
      </c>
      <c r="BN62" s="114">
        <f t="shared" si="40"/>
        <v>1.2899571865462856E-2</v>
      </c>
      <c r="BO62" s="94">
        <f t="shared" si="41"/>
        <v>1.5362344873097941E-2</v>
      </c>
      <c r="BP62" s="114" t="s">
        <v>2891</v>
      </c>
      <c r="BQ62" s="98"/>
      <c r="BR62" s="18">
        <f t="shared" si="11"/>
        <v>-5.6757175447023069</v>
      </c>
      <c r="BS62" s="114">
        <f t="shared" si="12"/>
        <v>-7.7588451823361702</v>
      </c>
      <c r="BT62" s="114">
        <f t="shared" si="13"/>
        <v>-7.2300000000000013</v>
      </c>
      <c r="BU62" s="114">
        <f t="shared" si="14"/>
        <v>-6.2200000000000006</v>
      </c>
      <c r="BV62" s="114">
        <f t="shared" si="15"/>
        <v>-7.04</v>
      </c>
      <c r="BW62" s="114">
        <f t="shared" si="16"/>
        <v>-7.6000000000000005</v>
      </c>
      <c r="BX62" s="114" t="str">
        <f t="shared" si="17"/>
        <v>N/A</v>
      </c>
      <c r="BY62" s="114">
        <f t="shared" si="18"/>
        <v>-6.6850820471336503</v>
      </c>
      <c r="BZ62" s="114">
        <f t="shared" si="19"/>
        <v>-6.8870921105960177</v>
      </c>
      <c r="CA62" s="114">
        <f t="shared" si="20"/>
        <v>-7.04</v>
      </c>
      <c r="CB62" s="98" t="str">
        <f t="shared" si="21"/>
        <v>---</v>
      </c>
      <c r="CC62" s="18">
        <f t="shared" si="22"/>
        <v>-2.0938266363559515</v>
      </c>
      <c r="CD62" s="114">
        <f t="shared" si="23"/>
        <v>-1.2657283632233367</v>
      </c>
      <c r="CE62" s="114">
        <f t="shared" si="24"/>
        <v>-2.9827613596465143</v>
      </c>
      <c r="CF62" s="114">
        <f t="shared" si="25"/>
        <v>-3.1463017882238256</v>
      </c>
      <c r="CG62" s="114">
        <f t="shared" si="26"/>
        <v>-1.4828041020500258</v>
      </c>
      <c r="CH62" s="114">
        <f t="shared" si="27"/>
        <v>-1.1643094285075744</v>
      </c>
      <c r="CI62" s="114">
        <f t="shared" si="28"/>
        <v>-3.0614802748235079</v>
      </c>
      <c r="CJ62" s="114">
        <f t="shared" si="29"/>
        <v>-1.8135424895308896</v>
      </c>
      <c r="CK62" s="114">
        <f t="shared" si="30"/>
        <v>-1.9635424895308888</v>
      </c>
      <c r="CL62" s="114">
        <f t="shared" si="31"/>
        <v>-0.77469071827413716</v>
      </c>
      <c r="CM62" s="114">
        <f t="shared" si="32"/>
        <v>-1.8239087409443189</v>
      </c>
      <c r="CN62" s="114">
        <f t="shared" si="33"/>
        <v>-1.5331323796458904</v>
      </c>
      <c r="CO62" s="114" t="str">
        <f t="shared" si="34"/>
        <v>N/A</v>
      </c>
      <c r="CP62" s="114">
        <f t="shared" si="35"/>
        <v>-1.4564923762973416</v>
      </c>
      <c r="CQ62" s="114">
        <f t="shared" si="42"/>
        <v>-1.8894247036195537</v>
      </c>
      <c r="CR62" s="114">
        <f t="shared" si="43"/>
        <v>-1.8135424895308896</v>
      </c>
      <c r="CS62" s="98" t="str">
        <f t="shared" si="44"/>
        <v>---</v>
      </c>
    </row>
    <row r="63" spans="1:97" x14ac:dyDescent="0.25">
      <c r="A63" s="15" t="s">
        <v>2598</v>
      </c>
      <c r="B63" s="1" t="s">
        <v>489</v>
      </c>
      <c r="C63" s="1">
        <v>485.8</v>
      </c>
      <c r="D63" s="27">
        <v>6.77</v>
      </c>
      <c r="E63" s="16">
        <v>7.2388382843911803</v>
      </c>
      <c r="F63" s="16">
        <v>6.7562466790000002</v>
      </c>
      <c r="G63" s="16">
        <v>6.2465838219999998</v>
      </c>
      <c r="H63" s="16">
        <v>6.6427999999999896</v>
      </c>
      <c r="I63" s="16">
        <v>6.6740000000000004</v>
      </c>
      <c r="J63" s="16">
        <v>6.38</v>
      </c>
      <c r="K63" s="16">
        <v>6.24</v>
      </c>
      <c r="L63" s="16"/>
      <c r="M63" s="16">
        <v>6.4666699999999997</v>
      </c>
      <c r="N63" s="16">
        <f t="shared" si="0"/>
        <v>6.6016820872656856</v>
      </c>
      <c r="O63" s="16">
        <f t="shared" si="36"/>
        <v>6.7166392284964491</v>
      </c>
      <c r="P63" s="16">
        <f t="shared" si="1"/>
        <v>6.6427999999999896</v>
      </c>
      <c r="Q63" s="16" t="s">
        <v>2891</v>
      </c>
      <c r="R63" s="36"/>
      <c r="S63" s="18">
        <v>161.72999999999999</v>
      </c>
      <c r="T63" s="16">
        <v>121.58</v>
      </c>
      <c r="U63" s="16">
        <v>150.83000000000001</v>
      </c>
      <c r="V63" s="16">
        <v>106.35</v>
      </c>
      <c r="W63" s="16">
        <v>348.67</v>
      </c>
      <c r="X63" s="16">
        <v>76.900000000000006</v>
      </c>
      <c r="Y63" s="16">
        <v>121</v>
      </c>
      <c r="Z63" s="85"/>
      <c r="AA63" s="39">
        <v>199.71600000000001</v>
      </c>
      <c r="AB63" s="88">
        <f t="shared" si="2"/>
        <v>160.84699999999998</v>
      </c>
      <c r="AC63" s="114">
        <f t="shared" si="3"/>
        <v>145.81497836453639</v>
      </c>
      <c r="AD63" s="88">
        <f t="shared" si="4"/>
        <v>136.20500000000001</v>
      </c>
      <c r="AE63" s="88" t="s">
        <v>2891</v>
      </c>
      <c r="AF63" s="40"/>
      <c r="AG63" s="19">
        <f t="shared" si="37"/>
        <v>76.900000000000006</v>
      </c>
      <c r="AH63" s="18">
        <v>1.9599999999999999E-6</v>
      </c>
      <c r="AI63" s="34">
        <v>1.2682895951718401E-8</v>
      </c>
      <c r="AJ63" s="16">
        <v>5.3703179637025192E-8</v>
      </c>
      <c r="AK63" s="16">
        <v>6.0255958607435721E-7</v>
      </c>
      <c r="AL63" s="16">
        <v>1.9498445997580421E-7</v>
      </c>
      <c r="AM63" s="16">
        <v>2.5118864315095751E-8</v>
      </c>
      <c r="AN63" s="94"/>
      <c r="AO63" s="34">
        <v>5.07726E-7</v>
      </c>
      <c r="AP63" s="94">
        <f t="shared" si="5"/>
        <v>4.7953928370771446E-7</v>
      </c>
      <c r="AQ63" s="114">
        <f t="shared" si="6"/>
        <v>1.5341647022638789E-7</v>
      </c>
      <c r="AR63" s="94">
        <f t="shared" si="7"/>
        <v>1.9498445997580421E-7</v>
      </c>
      <c r="AS63" s="114" t="s">
        <v>2891</v>
      </c>
      <c r="AT63" s="98"/>
      <c r="AU63" s="18">
        <v>7.5449999999999996E-3</v>
      </c>
      <c r="AV63" s="16">
        <v>5.4233999999999997E-2</v>
      </c>
      <c r="AW63" s="16">
        <v>9.2651000484237104E-4</v>
      </c>
      <c r="AX63" s="16">
        <v>8.3600000000000005E-4</v>
      </c>
      <c r="AY63" s="16">
        <v>3.2899999999999999E-2</v>
      </c>
      <c r="AZ63" s="16">
        <v>7.6300000000000007E-2</v>
      </c>
      <c r="BA63" s="16">
        <v>8.6799999999999996E-4</v>
      </c>
      <c r="BB63" s="68">
        <v>-7.5</v>
      </c>
      <c r="BC63" s="16">
        <f t="shared" si="45"/>
        <v>1.5362344873097941E-2</v>
      </c>
      <c r="BD63" s="67">
        <v>-8.1999999999999993</v>
      </c>
      <c r="BE63" s="16">
        <f t="shared" si="46"/>
        <v>3.065190779484779E-3</v>
      </c>
      <c r="BF63" s="16">
        <v>0.16800000000000001</v>
      </c>
      <c r="BG63" s="16">
        <v>1.7600000000000001E-2</v>
      </c>
      <c r="BH63" s="16">
        <v>2.2700000000000001E-2</v>
      </c>
      <c r="BI63" s="68"/>
      <c r="BJ63" s="94" t="str">
        <f t="shared" si="10"/>
        <v/>
      </c>
      <c r="BK63" s="68">
        <v>7.23185E-8</v>
      </c>
      <c r="BL63" s="39">
        <f t="shared" si="38"/>
        <v>3.5132327300000002E-2</v>
      </c>
      <c r="BM63" s="94">
        <f t="shared" si="39"/>
        <v>3.3497644073648088E-2</v>
      </c>
      <c r="BN63" s="114">
        <f t="shared" si="40"/>
        <v>1.1696438166932539E-2</v>
      </c>
      <c r="BO63" s="94">
        <f t="shared" si="41"/>
        <v>1.7600000000000001E-2</v>
      </c>
      <c r="BP63" s="114" t="s">
        <v>2891</v>
      </c>
      <c r="BQ63" s="98"/>
      <c r="BR63" s="18">
        <f t="shared" si="11"/>
        <v>-5.7077439286435236</v>
      </c>
      <c r="BS63" s="114">
        <f t="shared" si="12"/>
        <v>-7.8967815704091677</v>
      </c>
      <c r="BT63" s="114">
        <f t="shared" si="13"/>
        <v>-7.2700000000000005</v>
      </c>
      <c r="BU63" s="114">
        <f t="shared" si="14"/>
        <v>-6.2200000000000006</v>
      </c>
      <c r="BV63" s="114">
        <f t="shared" si="15"/>
        <v>-6.7100000000000009</v>
      </c>
      <c r="BW63" s="114">
        <f t="shared" si="16"/>
        <v>-7.6000000000000005</v>
      </c>
      <c r="BX63" s="114" t="str">
        <f t="shared" si="17"/>
        <v>N/A</v>
      </c>
      <c r="BY63" s="114">
        <f t="shared" si="18"/>
        <v>-6.2943705963601992</v>
      </c>
      <c r="BZ63" s="114">
        <f t="shared" si="19"/>
        <v>-6.8141280136304134</v>
      </c>
      <c r="CA63" s="114">
        <f t="shared" si="20"/>
        <v>-6.7100000000000009</v>
      </c>
      <c r="CB63" s="98" t="str">
        <f t="shared" si="21"/>
        <v>---</v>
      </c>
      <c r="CC63" s="18">
        <f t="shared" si="22"/>
        <v>-2.1223407558883913</v>
      </c>
      <c r="CD63" s="114">
        <f t="shared" si="23"/>
        <v>-1.2657283632233367</v>
      </c>
      <c r="CE63" s="114">
        <f t="shared" si="24"/>
        <v>-3.0331498866263851</v>
      </c>
      <c r="CF63" s="114">
        <f t="shared" si="25"/>
        <v>-3.0777937225609837</v>
      </c>
      <c r="CG63" s="114">
        <f t="shared" si="26"/>
        <v>-1.4828041020500258</v>
      </c>
      <c r="CH63" s="114">
        <f t="shared" si="27"/>
        <v>-1.1174754620451195</v>
      </c>
      <c r="CI63" s="114">
        <f t="shared" si="28"/>
        <v>-3.0614802748235079</v>
      </c>
      <c r="CJ63" s="114">
        <f t="shared" si="29"/>
        <v>-1.8135424895308896</v>
      </c>
      <c r="CK63" s="114">
        <f t="shared" si="30"/>
        <v>-2.5135424895308884</v>
      </c>
      <c r="CL63" s="114">
        <f t="shared" si="31"/>
        <v>-0.77469071827413716</v>
      </c>
      <c r="CM63" s="114">
        <f t="shared" si="32"/>
        <v>-1.7544873321858501</v>
      </c>
      <c r="CN63" s="114">
        <f t="shared" si="33"/>
        <v>-1.6439741428068773</v>
      </c>
      <c r="CO63" s="114" t="str">
        <f t="shared" si="34"/>
        <v>N/A</v>
      </c>
      <c r="CP63" s="114">
        <f t="shared" si="35"/>
        <v>-1.4542930799241838</v>
      </c>
      <c r="CQ63" s="114">
        <f t="shared" si="42"/>
        <v>-1.9319463707285054</v>
      </c>
      <c r="CR63" s="114">
        <f t="shared" si="43"/>
        <v>-1.7544873321858501</v>
      </c>
      <c r="CS63" s="98" t="str">
        <f t="shared" si="44"/>
        <v>---</v>
      </c>
    </row>
    <row r="64" spans="1:97" x14ac:dyDescent="0.25">
      <c r="A64" s="15" t="s">
        <v>2599</v>
      </c>
      <c r="B64" s="1" t="s">
        <v>490</v>
      </c>
      <c r="C64" s="1">
        <v>485.8</v>
      </c>
      <c r="D64" s="27">
        <v>6.77</v>
      </c>
      <c r="E64" s="16">
        <v>7.2735589469522903</v>
      </c>
      <c r="F64" s="16">
        <v>6.7562466790000002</v>
      </c>
      <c r="G64" s="16">
        <v>6.2465838219999998</v>
      </c>
      <c r="H64" s="16">
        <v>6.6427999999999896</v>
      </c>
      <c r="I64" s="16">
        <v>6.5758999999999999</v>
      </c>
      <c r="J64" s="16">
        <v>6.38</v>
      </c>
      <c r="K64" s="16">
        <v>6.22</v>
      </c>
      <c r="L64" s="16"/>
      <c r="M64" s="16">
        <v>6.4529399999999999</v>
      </c>
      <c r="N64" s="16">
        <f t="shared" si="0"/>
        <v>6.5908921608835858</v>
      </c>
      <c r="O64" s="16">
        <f t="shared" si="36"/>
        <v>6.7195823167217412</v>
      </c>
      <c r="P64" s="16">
        <f t="shared" si="1"/>
        <v>6.5758999999999999</v>
      </c>
      <c r="Q64" s="16" t="s">
        <v>2891</v>
      </c>
      <c r="R64" s="36"/>
      <c r="S64" s="18">
        <v>161.72999999999999</v>
      </c>
      <c r="T64" s="16">
        <v>136.57</v>
      </c>
      <c r="U64" s="16">
        <v>150.83000000000001</v>
      </c>
      <c r="V64" s="16">
        <v>109.76</v>
      </c>
      <c r="W64" s="16">
        <v>348.67</v>
      </c>
      <c r="X64" s="16">
        <v>79.3</v>
      </c>
      <c r="Y64" s="16">
        <v>121</v>
      </c>
      <c r="Z64" s="85"/>
      <c r="AA64" s="39">
        <v>199.566</v>
      </c>
      <c r="AB64" s="88">
        <f t="shared" si="2"/>
        <v>163.42824999999999</v>
      </c>
      <c r="AC64" s="114">
        <f t="shared" si="3"/>
        <v>149.0921155298326</v>
      </c>
      <c r="AD64" s="88">
        <f t="shared" si="4"/>
        <v>143.69999999999999</v>
      </c>
      <c r="AE64" s="88" t="s">
        <v>2891</v>
      </c>
      <c r="AF64" s="40"/>
      <c r="AG64" s="19">
        <f t="shared" si="37"/>
        <v>79.3</v>
      </c>
      <c r="AH64" s="18">
        <v>1.86E-6</v>
      </c>
      <c r="AI64" s="34">
        <v>1.0916076031057099E-8</v>
      </c>
      <c r="AJ64" s="16">
        <v>7.0794578438413597E-8</v>
      </c>
      <c r="AK64" s="16">
        <v>6.0255958607435721E-7</v>
      </c>
      <c r="AL64" s="16">
        <v>4.3651583224016566E-8</v>
      </c>
      <c r="AM64" s="16">
        <v>2.5118864315095751E-8</v>
      </c>
      <c r="AN64" s="94"/>
      <c r="AO64" s="34">
        <v>3.3319100000000001E-7</v>
      </c>
      <c r="AP64" s="94">
        <f t="shared" si="5"/>
        <v>4.2089024115470573E-7</v>
      </c>
      <c r="AQ64" s="114">
        <f t="shared" si="6"/>
        <v>1.1788744001092797E-7</v>
      </c>
      <c r="AR64" s="94">
        <f t="shared" si="7"/>
        <v>7.0794578438413597E-8</v>
      </c>
      <c r="AS64" s="114" t="s">
        <v>2891</v>
      </c>
      <c r="AT64" s="98"/>
      <c r="AU64" s="18">
        <v>7.1710000000000003E-3</v>
      </c>
      <c r="AV64" s="16">
        <v>5.4233999999999997E-2</v>
      </c>
      <c r="AW64" s="16">
        <v>8.00377274926781E-4</v>
      </c>
      <c r="AX64" s="16">
        <v>7.0500000000000001E-4</v>
      </c>
      <c r="AY64" s="16">
        <v>3.2899999999999999E-2</v>
      </c>
      <c r="AZ64" s="16">
        <v>8.7400000000000005E-2</v>
      </c>
      <c r="BA64" s="16">
        <v>8.6799999999999996E-4</v>
      </c>
      <c r="BB64" s="68">
        <v>-7.5</v>
      </c>
      <c r="BC64" s="16">
        <f t="shared" si="45"/>
        <v>1.5362344873097941E-2</v>
      </c>
      <c r="BD64" s="67">
        <v>-8.42</v>
      </c>
      <c r="BE64" s="16">
        <f t="shared" si="46"/>
        <v>1.8469600873252839E-3</v>
      </c>
      <c r="BF64" s="16">
        <v>0.17199999999999999</v>
      </c>
      <c r="BG64" s="16">
        <v>1.8499999999999999E-2</v>
      </c>
      <c r="BH64" s="16">
        <v>2.2700000000000001E-2</v>
      </c>
      <c r="BI64" s="68"/>
      <c r="BJ64" s="94" t="str">
        <f t="shared" si="10"/>
        <v/>
      </c>
      <c r="BK64" s="68">
        <v>7.1556200000000006E-8</v>
      </c>
      <c r="BL64" s="39">
        <f t="shared" si="38"/>
        <v>3.4762001960000004E-2</v>
      </c>
      <c r="BM64" s="94">
        <f t="shared" si="39"/>
        <v>3.4557668015026924E-2</v>
      </c>
      <c r="BN64" s="114">
        <f t="shared" si="40"/>
        <v>1.1104147948662641E-2</v>
      </c>
      <c r="BO64" s="94">
        <f t="shared" si="41"/>
        <v>1.8499999999999999E-2</v>
      </c>
      <c r="BP64" s="114" t="s">
        <v>2891</v>
      </c>
      <c r="BQ64" s="98"/>
      <c r="BR64" s="18">
        <f t="shared" si="11"/>
        <v>-5.7304870557820839</v>
      </c>
      <c r="BS64" s="114">
        <f t="shared" si="12"/>
        <v>-7.9619334481071649</v>
      </c>
      <c r="BT64" s="114">
        <f t="shared" si="13"/>
        <v>-7.1500000000000012</v>
      </c>
      <c r="BU64" s="114">
        <f t="shared" si="14"/>
        <v>-6.2200000000000006</v>
      </c>
      <c r="BV64" s="114">
        <f t="shared" si="15"/>
        <v>-7.36</v>
      </c>
      <c r="BW64" s="114">
        <f t="shared" si="16"/>
        <v>-7.6000000000000005</v>
      </c>
      <c r="BX64" s="114" t="str">
        <f t="shared" si="17"/>
        <v>N/A</v>
      </c>
      <c r="BY64" s="114">
        <f t="shared" si="18"/>
        <v>-6.4773067380669485</v>
      </c>
      <c r="BZ64" s="114">
        <f t="shared" si="19"/>
        <v>-6.9285324631365999</v>
      </c>
      <c r="CA64" s="114">
        <f t="shared" si="20"/>
        <v>-7.1500000000000012</v>
      </c>
      <c r="CB64" s="98" t="str">
        <f t="shared" si="21"/>
        <v>---</v>
      </c>
      <c r="CC64" s="18">
        <f t="shared" si="22"/>
        <v>-2.1444202774982819</v>
      </c>
      <c r="CD64" s="114">
        <f t="shared" si="23"/>
        <v>-1.2657283632233367</v>
      </c>
      <c r="CE64" s="114">
        <f t="shared" si="24"/>
        <v>-3.0967052507629735</v>
      </c>
      <c r="CF64" s="114">
        <f t="shared" si="25"/>
        <v>-3.1518108830086011</v>
      </c>
      <c r="CG64" s="114">
        <f t="shared" si="26"/>
        <v>-1.4828041020500258</v>
      </c>
      <c r="CH64" s="114">
        <f t="shared" si="27"/>
        <v>-1.058488567365597</v>
      </c>
      <c r="CI64" s="114">
        <f t="shared" si="28"/>
        <v>-3.0614802748235079</v>
      </c>
      <c r="CJ64" s="114">
        <f t="shared" si="29"/>
        <v>-1.8135424895308896</v>
      </c>
      <c r="CK64" s="114">
        <f t="shared" si="30"/>
        <v>-2.7335424895308886</v>
      </c>
      <c r="CL64" s="114">
        <f t="shared" si="31"/>
        <v>-0.76447155309245107</v>
      </c>
      <c r="CM64" s="114">
        <f t="shared" si="32"/>
        <v>-1.7328282715969863</v>
      </c>
      <c r="CN64" s="114">
        <f t="shared" si="33"/>
        <v>-1.6439741428068773</v>
      </c>
      <c r="CO64" s="114" t="str">
        <f t="shared" si="34"/>
        <v>N/A</v>
      </c>
      <c r="CP64" s="114">
        <f t="shared" si="35"/>
        <v>-1.4588952202801957</v>
      </c>
      <c r="CQ64" s="114">
        <f t="shared" si="42"/>
        <v>-1.9545147604285087</v>
      </c>
      <c r="CR64" s="114">
        <f t="shared" si="43"/>
        <v>-1.7328282715969863</v>
      </c>
      <c r="CS64" s="98" t="str">
        <f t="shared" si="44"/>
        <v>---</v>
      </c>
    </row>
    <row r="65" spans="1:97" x14ac:dyDescent="0.25">
      <c r="A65" s="15" t="s">
        <v>2600</v>
      </c>
      <c r="B65" s="1" t="s">
        <v>491</v>
      </c>
      <c r="C65" s="1">
        <v>485.8</v>
      </c>
      <c r="D65" s="27">
        <v>6.77</v>
      </c>
      <c r="E65" s="16">
        <v>7.3350729785697304</v>
      </c>
      <c r="F65" s="16">
        <v>6.7562466790000002</v>
      </c>
      <c r="G65" s="16">
        <v>6.2465838219999998</v>
      </c>
      <c r="H65" s="16">
        <v>6.6427999999999896</v>
      </c>
      <c r="I65" s="16">
        <v>6.6196999999999999</v>
      </c>
      <c r="J65" s="16">
        <v>6.39</v>
      </c>
      <c r="K65" s="16">
        <v>6.19</v>
      </c>
      <c r="L65" s="16"/>
      <c r="M65" s="16">
        <v>6.5647399999999996</v>
      </c>
      <c r="N65" s="16">
        <f t="shared" si="0"/>
        <v>6.6127937199521902</v>
      </c>
      <c r="O65" s="16">
        <f t="shared" si="36"/>
        <v>6.7552126893897961</v>
      </c>
      <c r="P65" s="16">
        <f t="shared" si="1"/>
        <v>6.6196999999999999</v>
      </c>
      <c r="Q65" s="16" t="s">
        <v>2891</v>
      </c>
      <c r="R65" s="36"/>
      <c r="S65" s="18">
        <v>161.72999999999999</v>
      </c>
      <c r="T65" s="16">
        <v>140.83000000000001</v>
      </c>
      <c r="U65" s="16">
        <v>150.83000000000001</v>
      </c>
      <c r="V65" s="16">
        <v>146.02000000000001</v>
      </c>
      <c r="W65" s="16">
        <v>348.67</v>
      </c>
      <c r="X65" s="16">
        <v>102</v>
      </c>
      <c r="Y65" s="16">
        <v>129</v>
      </c>
      <c r="Z65" s="85"/>
      <c r="AA65" s="39">
        <v>182.02</v>
      </c>
      <c r="AB65" s="88">
        <f t="shared" si="2"/>
        <v>170.13749999999999</v>
      </c>
      <c r="AC65" s="114">
        <f t="shared" si="3"/>
        <v>159.50109791976007</v>
      </c>
      <c r="AD65" s="88">
        <f t="shared" si="4"/>
        <v>148.42500000000001</v>
      </c>
      <c r="AE65" s="88" t="s">
        <v>2891</v>
      </c>
      <c r="AF65" s="40"/>
      <c r="AG65" s="19">
        <f t="shared" si="37"/>
        <v>102</v>
      </c>
      <c r="AH65" s="18">
        <v>1.08E-6</v>
      </c>
      <c r="AI65" s="34">
        <v>6.69308512845988E-9</v>
      </c>
      <c r="AJ65" s="16">
        <v>4.0738027780411254E-8</v>
      </c>
      <c r="AK65" s="16">
        <v>6.0255958607435721E-7</v>
      </c>
      <c r="AL65" s="16">
        <v>7.7624711662868932E-8</v>
      </c>
      <c r="AM65" s="16">
        <v>2.5118864315095751E-8</v>
      </c>
      <c r="AN65" s="94"/>
      <c r="AO65" s="34">
        <v>1.94098E-7</v>
      </c>
      <c r="AP65" s="94">
        <f t="shared" si="5"/>
        <v>2.8954746785159906E-7</v>
      </c>
      <c r="AQ65" s="114">
        <f t="shared" si="6"/>
        <v>9.4470427505606432E-8</v>
      </c>
      <c r="AR65" s="94">
        <f t="shared" si="7"/>
        <v>7.7624711662868932E-8</v>
      </c>
      <c r="AS65" s="114" t="s">
        <v>2891</v>
      </c>
      <c r="AT65" s="98"/>
      <c r="AU65" s="18">
        <v>4.4330000000000003E-3</v>
      </c>
      <c r="AV65" s="16">
        <v>5.4233999999999997E-2</v>
      </c>
      <c r="AW65" s="16">
        <v>4.3886112823390198E-4</v>
      </c>
      <c r="AX65" s="16">
        <v>6.7900000000000002E-4</v>
      </c>
      <c r="AY65" s="16">
        <v>3.2899999999999999E-2</v>
      </c>
      <c r="AZ65" s="16">
        <v>5.6500000000000002E-2</v>
      </c>
      <c r="BA65" s="16">
        <v>8.6799999999999996E-4</v>
      </c>
      <c r="BB65" s="68">
        <v>-7.5</v>
      </c>
      <c r="BC65" s="16">
        <f t="shared" si="45"/>
        <v>1.5362344873097941E-2</v>
      </c>
      <c r="BD65" s="67">
        <v>-8.3800000000000008</v>
      </c>
      <c r="BE65" s="16">
        <f t="shared" si="46"/>
        <v>2.0251514648988787E-3</v>
      </c>
      <c r="BF65" s="16">
        <v>0.18</v>
      </c>
      <c r="BG65" s="16">
        <v>1.9800000000000002E-2</v>
      </c>
      <c r="BH65" s="16">
        <v>1.7600000000000001E-2</v>
      </c>
      <c r="BI65" s="68"/>
      <c r="BJ65" s="94" t="str">
        <f t="shared" si="10"/>
        <v/>
      </c>
      <c r="BK65" s="68">
        <v>7.1756900000000006E-8</v>
      </c>
      <c r="BL65" s="39">
        <f t="shared" si="38"/>
        <v>3.4859502020000002E-2</v>
      </c>
      <c r="BM65" s="94">
        <f t="shared" si="39"/>
        <v>3.22846045758639E-2</v>
      </c>
      <c r="BN65" s="114">
        <f t="shared" si="40"/>
        <v>9.8168132688470234E-3</v>
      </c>
      <c r="BO65" s="94">
        <f t="shared" si="41"/>
        <v>1.7600000000000001E-2</v>
      </c>
      <c r="BP65" s="114" t="s">
        <v>2891</v>
      </c>
      <c r="BQ65" s="98"/>
      <c r="BR65" s="18">
        <f t="shared" si="11"/>
        <v>-5.9665762445130506</v>
      </c>
      <c r="BS65" s="114">
        <f t="shared" si="12"/>
        <v>-8.1743736512275973</v>
      </c>
      <c r="BT65" s="114">
        <f t="shared" si="13"/>
        <v>-7.3900000000000006</v>
      </c>
      <c r="BU65" s="114">
        <f t="shared" si="14"/>
        <v>-6.2200000000000006</v>
      </c>
      <c r="BV65" s="114">
        <f t="shared" si="15"/>
        <v>-7.1100000000000012</v>
      </c>
      <c r="BW65" s="114">
        <f t="shared" si="16"/>
        <v>-7.6000000000000005</v>
      </c>
      <c r="BX65" s="114" t="str">
        <f t="shared" si="17"/>
        <v>N/A</v>
      </c>
      <c r="BY65" s="114">
        <f t="shared" si="18"/>
        <v>-6.7119789395907139</v>
      </c>
      <c r="BZ65" s="114">
        <f t="shared" si="19"/>
        <v>-7.0247041193330517</v>
      </c>
      <c r="CA65" s="114">
        <f t="shared" si="20"/>
        <v>-7.1100000000000012</v>
      </c>
      <c r="CB65" s="98" t="str">
        <f t="shared" si="21"/>
        <v>---</v>
      </c>
      <c r="CC65" s="18">
        <f t="shared" si="22"/>
        <v>-2.3533022687006655</v>
      </c>
      <c r="CD65" s="114">
        <f t="shared" si="23"/>
        <v>-1.2657283632233367</v>
      </c>
      <c r="CE65" s="114">
        <f t="shared" si="24"/>
        <v>-3.3576728847306514</v>
      </c>
      <c r="CF65" s="114">
        <f t="shared" si="25"/>
        <v>-3.1681302257194983</v>
      </c>
      <c r="CG65" s="114">
        <f t="shared" si="26"/>
        <v>-1.4828041020500258</v>
      </c>
      <c r="CH65" s="114">
        <f t="shared" si="27"/>
        <v>-1.2479515521805615</v>
      </c>
      <c r="CI65" s="114">
        <f t="shared" si="28"/>
        <v>-3.0614802748235079</v>
      </c>
      <c r="CJ65" s="114">
        <f t="shared" si="29"/>
        <v>-1.8135424895308896</v>
      </c>
      <c r="CK65" s="114">
        <f t="shared" si="30"/>
        <v>-2.6935424895308904</v>
      </c>
      <c r="CL65" s="114">
        <f t="shared" si="31"/>
        <v>-0.74472749489669399</v>
      </c>
      <c r="CM65" s="114">
        <f t="shared" si="32"/>
        <v>-1.7033348097384688</v>
      </c>
      <c r="CN65" s="114">
        <f t="shared" si="33"/>
        <v>-1.7544873321858501</v>
      </c>
      <c r="CO65" s="114" t="str">
        <f t="shared" si="34"/>
        <v>N/A</v>
      </c>
      <c r="CP65" s="114">
        <f t="shared" si="35"/>
        <v>-1.4576788212280576</v>
      </c>
      <c r="CQ65" s="114">
        <f t="shared" si="42"/>
        <v>-2.0080294698876227</v>
      </c>
      <c r="CR65" s="114">
        <f t="shared" si="43"/>
        <v>-1.7544873321858501</v>
      </c>
      <c r="CS65" s="98" t="str">
        <f t="shared" si="44"/>
        <v>---</v>
      </c>
    </row>
    <row r="66" spans="1:97" x14ac:dyDescent="0.25">
      <c r="A66" s="15" t="s">
        <v>2601</v>
      </c>
      <c r="B66" s="1" t="s">
        <v>492</v>
      </c>
      <c r="C66" s="1">
        <v>485.8</v>
      </c>
      <c r="D66" s="27">
        <v>6.77</v>
      </c>
      <c r="E66" s="16">
        <v>7.3244695822329504</v>
      </c>
      <c r="F66" s="16">
        <v>6.7562466790000002</v>
      </c>
      <c r="G66" s="16">
        <v>6.2465838219999998</v>
      </c>
      <c r="H66" s="16">
        <v>6.6427999999999896</v>
      </c>
      <c r="I66" s="16">
        <v>6.6056999999999997</v>
      </c>
      <c r="J66" s="16">
        <v>6.38</v>
      </c>
      <c r="K66" s="16">
        <v>6.2</v>
      </c>
      <c r="L66" s="16"/>
      <c r="M66" s="16">
        <v>6.5250500000000002</v>
      </c>
      <c r="N66" s="16">
        <f t="shared" si="0"/>
        <v>6.6056500092481052</v>
      </c>
      <c r="O66" s="16">
        <f t="shared" si="36"/>
        <v>6.7466997762494909</v>
      </c>
      <c r="P66" s="16">
        <f t="shared" si="1"/>
        <v>6.6056999999999997</v>
      </c>
      <c r="Q66" s="16" t="s">
        <v>2891</v>
      </c>
      <c r="R66" s="36"/>
      <c r="S66" s="18">
        <v>161.72999999999999</v>
      </c>
      <c r="T66" s="16">
        <v>148.58000000000001</v>
      </c>
      <c r="U66" s="16">
        <v>150.83000000000001</v>
      </c>
      <c r="V66" s="16">
        <v>123.73</v>
      </c>
      <c r="W66" s="16">
        <v>348.67</v>
      </c>
      <c r="X66" s="16">
        <v>96.5</v>
      </c>
      <c r="Y66" s="16">
        <v>129</v>
      </c>
      <c r="Z66" s="85"/>
      <c r="AA66" s="16">
        <v>182.01900000000001</v>
      </c>
      <c r="AB66" s="88">
        <f t="shared" si="2"/>
        <v>167.632375</v>
      </c>
      <c r="AC66" s="114">
        <f t="shared" si="3"/>
        <v>156.19612366581708</v>
      </c>
      <c r="AD66" s="88">
        <f t="shared" si="4"/>
        <v>149.70500000000001</v>
      </c>
      <c r="AE66" s="88" t="s">
        <v>2891</v>
      </c>
      <c r="AF66" s="40"/>
      <c r="AG66" s="19">
        <f t="shared" si="37"/>
        <v>96.5</v>
      </c>
      <c r="AH66" s="18">
        <v>1.24E-6</v>
      </c>
      <c r="AI66" s="34">
        <v>6.6546394058163303E-9</v>
      </c>
      <c r="AJ66" s="16">
        <v>5.0118723362727164E-8</v>
      </c>
      <c r="AK66" s="16">
        <v>6.0255958607435721E-7</v>
      </c>
      <c r="AL66" s="16">
        <v>1.2589254117941642E-6</v>
      </c>
      <c r="AM66" s="16">
        <v>2.5118864315095751E-8</v>
      </c>
      <c r="AN66" s="94"/>
      <c r="AO66" s="16">
        <v>2.0196199999999999E-7</v>
      </c>
      <c r="AP66" s="94">
        <f t="shared" si="5"/>
        <v>4.8361988927888015E-7</v>
      </c>
      <c r="AQ66" s="114">
        <f t="shared" si="6"/>
        <v>1.4848684588639244E-7</v>
      </c>
      <c r="AR66" s="94">
        <f t="shared" si="7"/>
        <v>2.0196199999999999E-7</v>
      </c>
      <c r="AS66" s="114" t="s">
        <v>2891</v>
      </c>
      <c r="AT66" s="98"/>
      <c r="AU66" s="18">
        <v>4.9810000000000002E-3</v>
      </c>
      <c r="AV66" s="16">
        <v>5.4233999999999997E-2</v>
      </c>
      <c r="AW66" s="16">
        <v>4.5841233957810701E-4</v>
      </c>
      <c r="AX66" s="16">
        <v>8.0000000000000004E-4</v>
      </c>
      <c r="AY66" s="16">
        <v>3.2899999999999999E-2</v>
      </c>
      <c r="AZ66" s="16">
        <v>1.2800000000000001E-2</v>
      </c>
      <c r="BA66" s="16">
        <v>8.6799999999999996E-4</v>
      </c>
      <c r="BB66" s="68">
        <v>-7.5</v>
      </c>
      <c r="BC66" s="16">
        <f t="shared" si="45"/>
        <v>1.5362344873097941E-2</v>
      </c>
      <c r="BD66" s="67">
        <v>-8.52</v>
      </c>
      <c r="BE66" s="16">
        <f t="shared" si="46"/>
        <v>1.4670925457712989E-3</v>
      </c>
      <c r="BF66" s="16">
        <v>0.16800000000000001</v>
      </c>
      <c r="BG66" s="16">
        <v>1.9300000000000001E-2</v>
      </c>
      <c r="BH66" s="16">
        <v>1.7999999999999999E-2</v>
      </c>
      <c r="BI66" s="68"/>
      <c r="BJ66" s="94" t="str">
        <f t="shared" si="10"/>
        <v/>
      </c>
      <c r="BK66" s="68">
        <v>7.2139499999999996E-8</v>
      </c>
      <c r="BL66" s="39">
        <f t="shared" si="38"/>
        <v>3.5045369100000001E-2</v>
      </c>
      <c r="BM66" s="94">
        <f t="shared" si="39"/>
        <v>2.8016632219880565E-2</v>
      </c>
      <c r="BN66" s="114">
        <f t="shared" si="40"/>
        <v>8.7135625846648211E-3</v>
      </c>
      <c r="BO66" s="94">
        <f t="shared" si="41"/>
        <v>1.5362344873097941E-2</v>
      </c>
      <c r="BP66" s="114" t="s">
        <v>2891</v>
      </c>
      <c r="BQ66" s="98"/>
      <c r="BR66" s="18">
        <f t="shared" si="11"/>
        <v>-5.9065783148377653</v>
      </c>
      <c r="BS66" s="114">
        <f t="shared" si="12"/>
        <v>-8.1768754726171107</v>
      </c>
      <c r="BT66" s="114">
        <f t="shared" si="13"/>
        <v>-7.3000000000000007</v>
      </c>
      <c r="BU66" s="114">
        <f t="shared" si="14"/>
        <v>-6.2200000000000006</v>
      </c>
      <c r="BV66" s="114">
        <f t="shared" si="15"/>
        <v>-5.9000000000000012</v>
      </c>
      <c r="BW66" s="114">
        <f t="shared" si="16"/>
        <v>-7.6000000000000005</v>
      </c>
      <c r="BX66" s="114" t="str">
        <f t="shared" si="17"/>
        <v>N/A</v>
      </c>
      <c r="BY66" s="114">
        <f t="shared" si="18"/>
        <v>-6.6947303372008378</v>
      </c>
      <c r="BZ66" s="114">
        <f t="shared" si="19"/>
        <v>-6.828312017807959</v>
      </c>
      <c r="CA66" s="114">
        <f t="shared" si="20"/>
        <v>-6.6947303372008378</v>
      </c>
      <c r="CB66" s="98" t="str">
        <f t="shared" si="21"/>
        <v>---</v>
      </c>
      <c r="CC66" s="18">
        <f t="shared" si="22"/>
        <v>-2.3026834582676168</v>
      </c>
      <c r="CD66" s="114">
        <f t="shared" si="23"/>
        <v>-1.2657283632233367</v>
      </c>
      <c r="CE66" s="114">
        <f t="shared" si="24"/>
        <v>-3.3387437005115368</v>
      </c>
      <c r="CF66" s="114">
        <f t="shared" si="25"/>
        <v>-3.0969100130080562</v>
      </c>
      <c r="CG66" s="114">
        <f t="shared" si="26"/>
        <v>-1.4828041020500258</v>
      </c>
      <c r="CH66" s="114">
        <f t="shared" si="27"/>
        <v>-1.8927900303521317</v>
      </c>
      <c r="CI66" s="114">
        <f t="shared" si="28"/>
        <v>-3.0614802748235079</v>
      </c>
      <c r="CJ66" s="114">
        <f t="shared" si="29"/>
        <v>-1.8135424895308896</v>
      </c>
      <c r="CK66" s="114">
        <f t="shared" si="30"/>
        <v>-2.8335424895308883</v>
      </c>
      <c r="CL66" s="114">
        <f t="shared" si="31"/>
        <v>-0.77469071827413716</v>
      </c>
      <c r="CM66" s="114">
        <f t="shared" si="32"/>
        <v>-1.7144426909922261</v>
      </c>
      <c r="CN66" s="114">
        <f t="shared" si="33"/>
        <v>-1.744727494896694</v>
      </c>
      <c r="CO66" s="114" t="str">
        <f t="shared" si="34"/>
        <v>N/A</v>
      </c>
      <c r="CP66" s="114">
        <f t="shared" si="35"/>
        <v>-1.4553693616399423</v>
      </c>
      <c r="CQ66" s="114">
        <f t="shared" si="42"/>
        <v>-2.0598042451616143</v>
      </c>
      <c r="CR66" s="114">
        <f t="shared" si="43"/>
        <v>-1.8135424895308896</v>
      </c>
      <c r="CS66" s="98" t="str">
        <f t="shared" si="44"/>
        <v>---</v>
      </c>
    </row>
    <row r="67" spans="1:97" x14ac:dyDescent="0.25">
      <c r="A67" s="15" t="s">
        <v>2602</v>
      </c>
      <c r="B67" s="1" t="s">
        <v>493</v>
      </c>
      <c r="C67" s="1">
        <v>485.8</v>
      </c>
      <c r="D67" s="27">
        <v>6.77</v>
      </c>
      <c r="E67" s="16">
        <v>7.27955612345239</v>
      </c>
      <c r="F67" s="16">
        <v>6.7562466790000002</v>
      </c>
      <c r="G67" s="16">
        <v>6.2465838219999998</v>
      </c>
      <c r="H67" s="16">
        <v>6.6427999999999896</v>
      </c>
      <c r="I67" s="16">
        <v>6.6645000000000003</v>
      </c>
      <c r="J67" s="16">
        <v>6.38</v>
      </c>
      <c r="K67" s="16">
        <v>6.29</v>
      </c>
      <c r="L67" s="16"/>
      <c r="M67" s="16">
        <v>6.5875599999999999</v>
      </c>
      <c r="N67" s="16">
        <f t="shared" si="0"/>
        <v>6.6241385138280418</v>
      </c>
      <c r="O67" s="16">
        <f t="shared" si="36"/>
        <v>6.7414319473026438</v>
      </c>
      <c r="P67" s="16">
        <f t="shared" si="1"/>
        <v>6.6427999999999896</v>
      </c>
      <c r="Q67" s="16" t="s">
        <v>2891</v>
      </c>
      <c r="R67" s="36"/>
      <c r="S67" s="18">
        <v>161.72999999999999</v>
      </c>
      <c r="T67" s="16">
        <v>132.49</v>
      </c>
      <c r="U67" s="16">
        <v>150.83000000000001</v>
      </c>
      <c r="V67" s="16">
        <v>111.2</v>
      </c>
      <c r="W67" s="16">
        <v>348.67</v>
      </c>
      <c r="X67" s="16">
        <v>74.099999999999994</v>
      </c>
      <c r="Y67" s="16">
        <v>115</v>
      </c>
      <c r="Z67" s="85"/>
      <c r="AA67" s="16">
        <v>181.995</v>
      </c>
      <c r="AB67" s="88">
        <f t="shared" si="2"/>
        <v>159.50187499999998</v>
      </c>
      <c r="AC67" s="114">
        <f t="shared" si="3"/>
        <v>144.90038402124503</v>
      </c>
      <c r="AD67" s="88">
        <f t="shared" si="4"/>
        <v>141.66000000000003</v>
      </c>
      <c r="AE67" s="88" t="s">
        <v>2891</v>
      </c>
      <c r="AF67" s="40"/>
      <c r="AG67" s="19">
        <f t="shared" si="37"/>
        <v>74.099999999999994</v>
      </c>
      <c r="AH67" s="18">
        <v>2.0899999999999999E-6</v>
      </c>
      <c r="AI67" s="34">
        <v>1.5750267463854401E-8</v>
      </c>
      <c r="AJ67" s="16">
        <v>7.7624711662868932E-8</v>
      </c>
      <c r="AK67" s="16">
        <v>6.0255958607435721E-7</v>
      </c>
      <c r="AL67" s="16">
        <v>2.3442288153199206E-7</v>
      </c>
      <c r="AM67" s="16">
        <v>2.5118864315095751E-8</v>
      </c>
      <c r="AN67" s="94"/>
      <c r="AO67" s="16">
        <v>1.74566E-7</v>
      </c>
      <c r="AP67" s="94">
        <f t="shared" si="5"/>
        <v>4.6000604443545254E-7</v>
      </c>
      <c r="AQ67" s="114">
        <f t="shared" si="6"/>
        <v>1.4836859457562261E-7</v>
      </c>
      <c r="AR67" s="94">
        <f t="shared" si="7"/>
        <v>1.74566E-7</v>
      </c>
      <c r="AS67" s="114" t="s">
        <v>2891</v>
      </c>
      <c r="AT67" s="98"/>
      <c r="AU67" s="18">
        <v>8.0059999999999992E-3</v>
      </c>
      <c r="AV67" s="16">
        <v>5.4233999999999997E-2</v>
      </c>
      <c r="AW67" s="16">
        <v>9.8662750110823207E-4</v>
      </c>
      <c r="AX67" s="16">
        <v>7.6000000000000004E-4</v>
      </c>
      <c r="AY67" s="16">
        <v>3.2899999999999999E-2</v>
      </c>
      <c r="AZ67" s="16">
        <v>3.1300000000000001E-2</v>
      </c>
      <c r="BA67" s="16">
        <v>8.6799999999999996E-4</v>
      </c>
      <c r="BB67" s="68">
        <v>-7.5</v>
      </c>
      <c r="BC67" s="16">
        <f t="shared" si="45"/>
        <v>1.5362344873097941E-2</v>
      </c>
      <c r="BD67" s="67">
        <v>-8.4700000000000006</v>
      </c>
      <c r="BE67" s="16">
        <f t="shared" si="46"/>
        <v>1.6461049105242389E-3</v>
      </c>
      <c r="BF67" s="16">
        <v>0.16800000000000001</v>
      </c>
      <c r="BG67" s="16">
        <v>1.54E-2</v>
      </c>
      <c r="BH67" s="16">
        <v>2.86E-2</v>
      </c>
      <c r="BI67" s="68"/>
      <c r="BJ67" s="94" t="str">
        <f t="shared" si="10"/>
        <v/>
      </c>
      <c r="BK67" s="68">
        <v>7.17585E-8</v>
      </c>
      <c r="BL67" s="39">
        <f t="shared" si="38"/>
        <v>3.4860279299999998E-2</v>
      </c>
      <c r="BM67" s="94">
        <f t="shared" si="39"/>
        <v>3.0224873583440812E-2</v>
      </c>
      <c r="BN67" s="114">
        <f t="shared" si="40"/>
        <v>1.0505385487895553E-2</v>
      </c>
      <c r="BO67" s="94">
        <f t="shared" si="41"/>
        <v>1.54E-2</v>
      </c>
      <c r="BP67" s="114" t="s">
        <v>2891</v>
      </c>
      <c r="BQ67" s="98"/>
      <c r="BR67" s="18">
        <f t="shared" si="11"/>
        <v>-5.6798537138889458</v>
      </c>
      <c r="BS67" s="114">
        <f t="shared" si="12"/>
        <v>-7.8027120668210603</v>
      </c>
      <c r="BT67" s="114">
        <f t="shared" si="13"/>
        <v>-7.1100000000000012</v>
      </c>
      <c r="BU67" s="114">
        <f t="shared" si="14"/>
        <v>-6.2200000000000006</v>
      </c>
      <c r="BV67" s="114">
        <f t="shared" si="15"/>
        <v>-6.63</v>
      </c>
      <c r="BW67" s="114">
        <f t="shared" si="16"/>
        <v>-7.6000000000000005</v>
      </c>
      <c r="BX67" s="114" t="str">
        <f t="shared" si="17"/>
        <v>N/A</v>
      </c>
      <c r="BY67" s="114">
        <f t="shared" si="18"/>
        <v>-6.7580403393834283</v>
      </c>
      <c r="BZ67" s="114">
        <f t="shared" si="19"/>
        <v>-6.8286580171562061</v>
      </c>
      <c r="CA67" s="114">
        <f t="shared" si="20"/>
        <v>-6.7580403393834283</v>
      </c>
      <c r="CB67" s="98" t="str">
        <f t="shared" si="21"/>
        <v>---</v>
      </c>
      <c r="CC67" s="18">
        <f t="shared" si="22"/>
        <v>-2.0965844142309136</v>
      </c>
      <c r="CD67" s="114">
        <f t="shared" si="23"/>
        <v>-1.2657283632233367</v>
      </c>
      <c r="CE67" s="114">
        <f t="shared" si="24"/>
        <v>-3.0058467832453624</v>
      </c>
      <c r="CF67" s="114">
        <f t="shared" si="25"/>
        <v>-3.1191864077192086</v>
      </c>
      <c r="CG67" s="114">
        <f t="shared" si="26"/>
        <v>-1.4828041020500258</v>
      </c>
      <c r="CH67" s="114">
        <f t="shared" si="27"/>
        <v>-1.5044556624535514</v>
      </c>
      <c r="CI67" s="114">
        <f t="shared" si="28"/>
        <v>-3.0614802748235079</v>
      </c>
      <c r="CJ67" s="114">
        <f t="shared" si="29"/>
        <v>-1.8135424895308896</v>
      </c>
      <c r="CK67" s="114">
        <f t="shared" si="30"/>
        <v>-2.7835424895308902</v>
      </c>
      <c r="CL67" s="114">
        <f t="shared" si="31"/>
        <v>-0.77469071827413716</v>
      </c>
      <c r="CM67" s="114">
        <f t="shared" si="32"/>
        <v>-1.8124792791635369</v>
      </c>
      <c r="CN67" s="114">
        <f t="shared" si="33"/>
        <v>-1.5436339668709569</v>
      </c>
      <c r="CO67" s="114" t="str">
        <f t="shared" si="34"/>
        <v>N/A</v>
      </c>
      <c r="CP67" s="114">
        <f t="shared" si="35"/>
        <v>-1.457669137651646</v>
      </c>
      <c r="CQ67" s="114">
        <f t="shared" si="42"/>
        <v>-1.9785880068283048</v>
      </c>
      <c r="CR67" s="114">
        <f t="shared" si="43"/>
        <v>-1.8124792791635369</v>
      </c>
      <c r="CS67" s="98" t="str">
        <f t="shared" si="44"/>
        <v>---</v>
      </c>
    </row>
    <row r="68" spans="1:97" x14ac:dyDescent="0.25">
      <c r="A68" s="15" t="s">
        <v>2603</v>
      </c>
      <c r="B68" s="1" t="s">
        <v>494</v>
      </c>
      <c r="C68" s="1">
        <v>485.8</v>
      </c>
      <c r="D68" s="27">
        <v>6.77</v>
      </c>
      <c r="E68" s="16">
        <v>7.2349389854252797</v>
      </c>
      <c r="F68" s="16">
        <v>6.7562466790000002</v>
      </c>
      <c r="G68" s="16">
        <v>6.2465838219999998</v>
      </c>
      <c r="H68" s="16">
        <v>6.6427999999999896</v>
      </c>
      <c r="I68" s="16">
        <v>6.5838999999999999</v>
      </c>
      <c r="J68" s="16">
        <v>6.37</v>
      </c>
      <c r="K68" s="16">
        <v>6.24</v>
      </c>
      <c r="L68" s="16"/>
      <c r="M68" s="16">
        <v>6.4602700000000004</v>
      </c>
      <c r="N68" s="16">
        <f t="shared" ref="N68:N131" si="47">AVERAGE(D68:M68)</f>
        <v>6.5894154984916966</v>
      </c>
      <c r="O68" s="16">
        <f t="shared" si="36"/>
        <v>6.7059755174638287</v>
      </c>
      <c r="P68" s="16">
        <f t="shared" ref="P68:P131" si="48">MEDIAN(D68:M68)</f>
        <v>6.5838999999999999</v>
      </c>
      <c r="Q68" s="16" t="s">
        <v>2891</v>
      </c>
      <c r="R68" s="36"/>
      <c r="S68" s="18">
        <v>161.72999999999999</v>
      </c>
      <c r="T68" s="16">
        <v>138.18</v>
      </c>
      <c r="U68" s="16">
        <v>150.83000000000001</v>
      </c>
      <c r="V68" s="16">
        <v>169.95</v>
      </c>
      <c r="W68" s="16">
        <v>348.67</v>
      </c>
      <c r="X68" s="16">
        <v>77.2</v>
      </c>
      <c r="Y68" s="16">
        <v>121</v>
      </c>
      <c r="Z68" s="85"/>
      <c r="AA68" s="16">
        <v>199.565</v>
      </c>
      <c r="AB68" s="88">
        <f t="shared" ref="AB68:AB131" si="49">AVERAGE(S68,T68,U68,V68,W68,X68,Y68,Z68,AA68)</f>
        <v>170.89062500000003</v>
      </c>
      <c r="AC68" s="114">
        <f t="shared" ref="AC68:AC131" si="50">GEOMEAN(S68,T68,U68,V68,W68,X68,Y68,Z68,AA68)</f>
        <v>157.16950593642818</v>
      </c>
      <c r="AD68" s="88">
        <f t="shared" ref="AD68:AD131" si="51">MEDIAN(S68,T68,U68,V68,W68,X68,Y68,Z68,AA68)</f>
        <v>156.28</v>
      </c>
      <c r="AE68" s="88" t="s">
        <v>2891</v>
      </c>
      <c r="AF68" s="40"/>
      <c r="AG68" s="19">
        <f t="shared" si="37"/>
        <v>77.2</v>
      </c>
      <c r="AH68" s="18">
        <v>1.95E-6</v>
      </c>
      <c r="AI68" s="34">
        <v>1.10841252422368E-8</v>
      </c>
      <c r="AJ68" s="16">
        <v>7.7624711662868932E-8</v>
      </c>
      <c r="AK68" s="16">
        <v>6.0255958607435721E-7</v>
      </c>
      <c r="AL68" s="16">
        <v>7.9432823472428114E-7</v>
      </c>
      <c r="AM68" s="16">
        <v>2.5118864315095751E-8</v>
      </c>
      <c r="AN68" s="94"/>
      <c r="AO68" s="16">
        <v>2.5429399999999999E-7</v>
      </c>
      <c r="AP68" s="94">
        <f t="shared" ref="AP68:AP131" si="52">AVERAGE($AH68:$AM68,$AN68,$AO68)</f>
        <v>5.3071564600269141E-7</v>
      </c>
      <c r="AQ68" s="114">
        <f t="shared" ref="AQ68:AQ131" si="53">GEOMEAN($AH68:$AM68,$AN68,$AO68)</f>
        <v>1.7550763791745555E-7</v>
      </c>
      <c r="AR68" s="94">
        <f t="shared" ref="AR68:AR131" si="54">MEDIAN($AH68:$AM68,$AN68,$AO68)</f>
        <v>2.5429399999999999E-7</v>
      </c>
      <c r="AS68" s="114" t="s">
        <v>2891</v>
      </c>
      <c r="AT68" s="98"/>
      <c r="AU68" s="18">
        <v>7.4970000000000002E-3</v>
      </c>
      <c r="AV68" s="16">
        <v>5.4233999999999997E-2</v>
      </c>
      <c r="AW68" s="16">
        <v>9.0966234666127498E-4</v>
      </c>
      <c r="AX68" s="16">
        <v>7.9600000000000005E-4</v>
      </c>
      <c r="AY68" s="16">
        <v>3.2899999999999999E-2</v>
      </c>
      <c r="AZ68" s="16">
        <v>0.53</v>
      </c>
      <c r="BA68" s="16">
        <v>8.6799999999999996E-4</v>
      </c>
      <c r="BB68" s="68">
        <v>-7.5</v>
      </c>
      <c r="BC68" s="16">
        <f t="shared" si="45"/>
        <v>1.5362344873097941E-2</v>
      </c>
      <c r="BD68" s="67">
        <v>-8.48</v>
      </c>
      <c r="BE68" s="16">
        <f t="shared" si="46"/>
        <v>1.6086349881624207E-3</v>
      </c>
      <c r="BF68" s="16">
        <v>0.17199999999999999</v>
      </c>
      <c r="BG68" s="16">
        <v>1.7600000000000001E-2</v>
      </c>
      <c r="BH68" s="16">
        <v>2.3300000000000001E-2</v>
      </c>
      <c r="BI68" s="68"/>
      <c r="BJ68" s="94" t="str">
        <f t="shared" ref="BJ68:BJ131" si="55">IF(ISNUMBER(BI68),1000*$C68*BI68,"")</f>
        <v/>
      </c>
      <c r="BK68" s="68">
        <v>7.2140900000000005E-8</v>
      </c>
      <c r="BL68" s="39">
        <f t="shared" si="38"/>
        <v>3.504604922E-2</v>
      </c>
      <c r="BM68" s="94">
        <f t="shared" si="39"/>
        <v>6.8624745494455505E-2</v>
      </c>
      <c r="BN68" s="114">
        <f t="shared" si="40"/>
        <v>1.2893669750302964E-2</v>
      </c>
      <c r="BO68" s="94">
        <f t="shared" si="41"/>
        <v>1.7600000000000001E-2</v>
      </c>
      <c r="BP68" s="114" t="s">
        <v>2891</v>
      </c>
      <c r="BQ68" s="98"/>
      <c r="BR68" s="18">
        <f t="shared" ref="BR68:BR131" si="56">LOG(AH68)</f>
        <v>-5.7099653886374817</v>
      </c>
      <c r="BS68" s="114">
        <f t="shared" ref="BS68:BS131" si="57">LOG(AI68)</f>
        <v>-7.9552985756627175</v>
      </c>
      <c r="BT68" s="114">
        <f t="shared" ref="BT68:BT131" si="58">LOG(AJ68)</f>
        <v>-7.1100000000000012</v>
      </c>
      <c r="BU68" s="114">
        <f t="shared" ref="BU68:BU131" si="59">LOG(AK68)</f>
        <v>-6.2200000000000006</v>
      </c>
      <c r="BV68" s="114">
        <f t="shared" ref="BV68:BV131" si="60">LOG(AL68)</f>
        <v>-6.1000000000000005</v>
      </c>
      <c r="BW68" s="114">
        <f t="shared" ref="BW68:BW131" si="61">LOG(AM68)</f>
        <v>-7.6000000000000005</v>
      </c>
      <c r="BX68" s="114" t="str">
        <f t="shared" ref="BX68:BX131" si="62">IF(ISNUMBER(AN68),LOG(AN68),"N/A")</f>
        <v>N/A</v>
      </c>
      <c r="BY68" s="114">
        <f t="shared" ref="BY68:BY131" si="63">IF(ISNUMBER(AO68),LOG(AO68),"N/A")</f>
        <v>-6.5946638867673988</v>
      </c>
      <c r="BZ68" s="114">
        <f t="shared" ref="BZ68:BZ131" si="64">AVERAGE(BR68:BY68)</f>
        <v>-6.7557039787239432</v>
      </c>
      <c r="CA68" s="114">
        <f t="shared" ref="CA68:CA131" si="65">MEDIAN(BR68:BY68)</f>
        <v>-6.5946638867673988</v>
      </c>
      <c r="CB68" s="98" t="str">
        <f t="shared" ref="CB68:CB131" si="66">IF(ISNUMBER(AS68),LOG(AS68),AS68)</f>
        <v>---</v>
      </c>
      <c r="CC68" s="18">
        <f t="shared" ref="CC68:CC131" si="67">LOG(AU68)</f>
        <v>-2.1251124891538877</v>
      </c>
      <c r="CD68" s="114">
        <f t="shared" ref="CD68:CD131" si="68">LOG(AV68)</f>
        <v>-1.2657283632233367</v>
      </c>
      <c r="CE68" s="114">
        <f t="shared" ref="CE68:CE131" si="69">LOG(AW68)</f>
        <v>-3.0411197815183901</v>
      </c>
      <c r="CF68" s="114">
        <f t="shared" ref="CF68:CF131" si="70">LOG(AX68)</f>
        <v>-3.0990869322623311</v>
      </c>
      <c r="CG68" s="114">
        <f t="shared" ref="CG68:CG131" si="71">LOG(AY68)</f>
        <v>-1.4828041020500258</v>
      </c>
      <c r="CH68" s="114">
        <f t="shared" ref="CH68:CH131" si="72">IF(ISNUMBER(AZ68),LOG(AZ68),"N/A")</f>
        <v>-0.27572413039921095</v>
      </c>
      <c r="CI68" s="114">
        <f t="shared" ref="CI68:CI131" si="73">LOG(BA68)</f>
        <v>-3.0614802748235079</v>
      </c>
      <c r="CJ68" s="114">
        <f t="shared" ref="CJ68:CJ131" si="74">LOG(BC68)</f>
        <v>-1.8135424895308896</v>
      </c>
      <c r="CK68" s="114">
        <f t="shared" ref="CK68:CK131" si="75">LOG(BE68)</f>
        <v>-2.79354248953089</v>
      </c>
      <c r="CL68" s="114">
        <f t="shared" ref="CL68:CL131" si="76">LOG(BF68)</f>
        <v>-0.76447155309245107</v>
      </c>
      <c r="CM68" s="114">
        <f t="shared" ref="CM68:CM131" si="77">LOG(BG68)</f>
        <v>-1.7544873321858501</v>
      </c>
      <c r="CN68" s="114">
        <f t="shared" ref="CN68:CN131" si="78">LOG(BH68)</f>
        <v>-1.6326440789739809</v>
      </c>
      <c r="CO68" s="114" t="str">
        <f t="shared" ref="CO68:CO131" si="79">IF(ISNUMBER(BJ68),LOG(BJ68),"N/A")</f>
        <v>N/A</v>
      </c>
      <c r="CP68" s="114">
        <f t="shared" ref="CP68:CP131" si="80">IF(ISNUMBER(BL68),LOG(BL68),"N/A")</f>
        <v>-1.4553609334366009</v>
      </c>
      <c r="CQ68" s="114">
        <f t="shared" si="42"/>
        <v>-1.8896234577062581</v>
      </c>
      <c r="CR68" s="114">
        <f t="shared" si="43"/>
        <v>-1.7544873321858501</v>
      </c>
      <c r="CS68" s="98" t="str">
        <f t="shared" si="44"/>
        <v>---</v>
      </c>
    </row>
    <row r="69" spans="1:97" x14ac:dyDescent="0.25">
      <c r="A69" s="15" t="s">
        <v>2604</v>
      </c>
      <c r="B69" s="1" t="s">
        <v>495</v>
      </c>
      <c r="C69" s="1">
        <v>485.8</v>
      </c>
      <c r="D69" s="27">
        <v>6.77</v>
      </c>
      <c r="E69" s="16">
        <v>7.3082340131549204</v>
      </c>
      <c r="F69" s="16">
        <v>6.7562466790000002</v>
      </c>
      <c r="G69" s="16">
        <v>6.2465838219999998</v>
      </c>
      <c r="H69" s="16">
        <v>6.6427999999999896</v>
      </c>
      <c r="I69" s="16">
        <v>6.5824999999999996</v>
      </c>
      <c r="J69" s="16">
        <v>6.38</v>
      </c>
      <c r="K69" s="16">
        <v>6.2</v>
      </c>
      <c r="L69" s="16"/>
      <c r="M69" s="16">
        <v>6.5343799999999996</v>
      </c>
      <c r="N69" s="16">
        <f t="shared" si="47"/>
        <v>6.6023049460172123</v>
      </c>
      <c r="O69" s="16">
        <f t="shared" ref="O69:O132" si="81">IF(ISNUMBER(M69),IF(ISNUMBER(L69),LOG10(AVERAGE(10^D69,10^E69,10^F69,10^G69,10^H69,10^I69,10^J69,10^K69,10^L69,10^M69)),LOG10(AVERAGE(10^D69,10^E69,10^F69,10^G69,10^H69,10^I69,10^J69,10^K69,10^M69))),LOG10(AVERAGE(10^D69,10^E69,10^F69,10^G69,10^H69,10^I69,10^J69,10^K69)))</f>
        <v>6.7387447902657973</v>
      </c>
      <c r="P69" s="16">
        <f t="shared" si="48"/>
        <v>6.5824999999999996</v>
      </c>
      <c r="Q69" s="16" t="s">
        <v>2891</v>
      </c>
      <c r="R69" s="36"/>
      <c r="S69" s="18">
        <v>161.72999999999999</v>
      </c>
      <c r="T69" s="16">
        <v>159.91</v>
      </c>
      <c r="U69" s="16">
        <v>150.83000000000001</v>
      </c>
      <c r="V69" s="16">
        <v>157.91999999999999</v>
      </c>
      <c r="W69" s="16">
        <v>348.67</v>
      </c>
      <c r="X69" s="16">
        <v>94.3</v>
      </c>
      <c r="Y69" s="16">
        <v>129</v>
      </c>
      <c r="Z69" s="85"/>
      <c r="AA69" s="16">
        <v>182.01900000000001</v>
      </c>
      <c r="AB69" s="88">
        <f t="shared" si="49"/>
        <v>173.04737499999999</v>
      </c>
      <c r="AC69" s="114">
        <f t="shared" si="50"/>
        <v>162.05146931891031</v>
      </c>
      <c r="AD69" s="88">
        <f t="shared" si="51"/>
        <v>158.91499999999999</v>
      </c>
      <c r="AE69" s="88" t="s">
        <v>2891</v>
      </c>
      <c r="AF69" s="40"/>
      <c r="AG69" s="19">
        <f t="shared" ref="AG69:AG132" si="82">IF(ISNUMBER(AE69),AE69,X69)</f>
        <v>94.3</v>
      </c>
      <c r="AH69" s="18">
        <v>1.3E-6</v>
      </c>
      <c r="AI69" s="34">
        <v>6.3855918551237303E-9</v>
      </c>
      <c r="AJ69" s="16">
        <v>4.5708818961487464E-8</v>
      </c>
      <c r="AK69" s="16">
        <v>6.0255958607435721E-7</v>
      </c>
      <c r="AL69" s="16">
        <v>1.2589254117941651E-7</v>
      </c>
      <c r="AM69" s="16">
        <v>2.5118864315095751E-8</v>
      </c>
      <c r="AN69" s="94"/>
      <c r="AO69" s="16">
        <v>2.09765E-7</v>
      </c>
      <c r="AP69" s="94">
        <f t="shared" si="52"/>
        <v>3.3077577176935443E-7</v>
      </c>
      <c r="AQ69" s="114">
        <f t="shared" si="53"/>
        <v>1.0613036256659602E-7</v>
      </c>
      <c r="AR69" s="94">
        <f t="shared" si="54"/>
        <v>1.2589254117941651E-7</v>
      </c>
      <c r="AS69" s="114" t="s">
        <v>2891</v>
      </c>
      <c r="AT69" s="98"/>
      <c r="AU69" s="18">
        <v>5.2189999999999997E-3</v>
      </c>
      <c r="AV69" s="16">
        <v>5.4233999999999997E-2</v>
      </c>
      <c r="AW69" s="16">
        <v>4.9143935105169898E-4</v>
      </c>
      <c r="AX69" s="16">
        <v>7.4299999999999995E-4</v>
      </c>
      <c r="AY69" s="16">
        <v>3.2899999999999999E-2</v>
      </c>
      <c r="AZ69" s="16">
        <v>0.2</v>
      </c>
      <c r="BA69" s="16">
        <v>8.6799999999999996E-4</v>
      </c>
      <c r="BB69" s="68">
        <v>-7.5</v>
      </c>
      <c r="BC69" s="16">
        <f t="shared" si="45"/>
        <v>1.5362344873097941E-2</v>
      </c>
      <c r="BD69" s="67">
        <v>-8.3800000000000008</v>
      </c>
      <c r="BE69" s="16">
        <f t="shared" si="46"/>
        <v>2.0251514648988787E-3</v>
      </c>
      <c r="BF69" s="16">
        <v>0.16800000000000001</v>
      </c>
      <c r="BG69" s="16">
        <v>1.89E-2</v>
      </c>
      <c r="BH69" s="16">
        <v>1.7999999999999999E-2</v>
      </c>
      <c r="BI69" s="68"/>
      <c r="BJ69" s="94" t="str">
        <f t="shared" si="55"/>
        <v/>
      </c>
      <c r="BK69" s="68">
        <v>7.2287399999999999E-8</v>
      </c>
      <c r="BL69" s="39">
        <f t="shared" ref="BL69:BL132" si="83">IF(ISNUMBER(BK69),1000*$C69*BK69,"---")</f>
        <v>3.5117218919999998E-2</v>
      </c>
      <c r="BM69" s="94">
        <f t="shared" ref="BM69:BM132" si="84">AVERAGE($AU69,$AV69,$AW69,$AX69,$AY69,$AZ69,$BA69,$BC69,$BE69,$BF69,$BG69,$BH69,$BJ69,$BL69)</f>
        <v>4.2450781123772971E-2</v>
      </c>
      <c r="BN69" s="114">
        <f t="shared" ref="BN69:BN132" si="85">GEOMEAN($AU69,$AV69,$AW69,$AX69,$AY69,$AZ69,$BA69,$BC69,$BE69,$BF69,$BG69,$BH69,$BJ69,$BL69)</f>
        <v>1.1055544971505904E-2</v>
      </c>
      <c r="BO69" s="94">
        <f t="shared" ref="BO69:BO132" si="86">MEDIAN($AU69,$AV69,$AW69,$AX69,$AY69,$AZ69,$BA69,$BC69,$BE69,$BF69,$BG69,$BH69,$BJ69,$BL69)</f>
        <v>1.7999999999999999E-2</v>
      </c>
      <c r="BP69" s="114" t="s">
        <v>2891</v>
      </c>
      <c r="BQ69" s="98"/>
      <c r="BR69" s="18">
        <f t="shared" si="56"/>
        <v>-5.8860566476931631</v>
      </c>
      <c r="BS69" s="114">
        <f t="shared" si="57"/>
        <v>-8.1947988435059731</v>
      </c>
      <c r="BT69" s="114">
        <f t="shared" si="58"/>
        <v>-7.3400000000000007</v>
      </c>
      <c r="BU69" s="114">
        <f t="shared" si="59"/>
        <v>-6.2200000000000006</v>
      </c>
      <c r="BV69" s="114">
        <f t="shared" si="60"/>
        <v>-6.9</v>
      </c>
      <c r="BW69" s="114">
        <f t="shared" si="61"/>
        <v>-7.6000000000000005</v>
      </c>
      <c r="BX69" s="114" t="str">
        <f t="shared" si="62"/>
        <v>N/A</v>
      </c>
      <c r="BY69" s="114">
        <f t="shared" si="63"/>
        <v>-6.678266973601505</v>
      </c>
      <c r="BZ69" s="114">
        <f t="shared" si="64"/>
        <v>-6.9741603521143771</v>
      </c>
      <c r="CA69" s="114">
        <f t="shared" si="65"/>
        <v>-6.9</v>
      </c>
      <c r="CB69" s="98" t="str">
        <f t="shared" si="66"/>
        <v>---</v>
      </c>
      <c r="CC69" s="18">
        <f t="shared" si="67"/>
        <v>-2.2824127031445398</v>
      </c>
      <c r="CD69" s="114">
        <f t="shared" si="68"/>
        <v>-1.2657283632233367</v>
      </c>
      <c r="CE69" s="114">
        <f t="shared" si="69"/>
        <v>-3.308530071176309</v>
      </c>
      <c r="CF69" s="114">
        <f t="shared" si="70"/>
        <v>-3.1290111862394245</v>
      </c>
      <c r="CG69" s="114">
        <f t="shared" si="71"/>
        <v>-1.4828041020500258</v>
      </c>
      <c r="CH69" s="114">
        <f t="shared" si="72"/>
        <v>-0.69897000433601875</v>
      </c>
      <c r="CI69" s="114">
        <f t="shared" si="73"/>
        <v>-3.0614802748235079</v>
      </c>
      <c r="CJ69" s="114">
        <f t="shared" si="74"/>
        <v>-1.8135424895308896</v>
      </c>
      <c r="CK69" s="114">
        <f t="shared" si="75"/>
        <v>-2.6935424895308904</v>
      </c>
      <c r="CL69" s="114">
        <f t="shared" si="76"/>
        <v>-0.77469071827413716</v>
      </c>
      <c r="CM69" s="114">
        <f t="shared" si="77"/>
        <v>-1.7235381958267559</v>
      </c>
      <c r="CN69" s="114">
        <f t="shared" si="78"/>
        <v>-1.744727494896694</v>
      </c>
      <c r="CO69" s="114" t="str">
        <f t="shared" si="79"/>
        <v>N/A</v>
      </c>
      <c r="CP69" s="114">
        <f t="shared" si="80"/>
        <v>-1.4544798850074541</v>
      </c>
      <c r="CQ69" s="114">
        <f t="shared" si="42"/>
        <v>-1.9564198444661527</v>
      </c>
      <c r="CR69" s="114">
        <f t="shared" si="43"/>
        <v>-1.744727494896694</v>
      </c>
      <c r="CS69" s="98" t="str">
        <f t="shared" si="44"/>
        <v>---</v>
      </c>
    </row>
    <row r="70" spans="1:97" x14ac:dyDescent="0.25">
      <c r="A70" s="15" t="s">
        <v>2605</v>
      </c>
      <c r="B70" s="1" t="s">
        <v>496</v>
      </c>
      <c r="C70" s="1">
        <v>485.8</v>
      </c>
      <c r="D70" s="27">
        <v>6.77</v>
      </c>
      <c r="E70" s="16">
        <v>7.2228385803034802</v>
      </c>
      <c r="F70" s="16">
        <v>6.7562466790000002</v>
      </c>
      <c r="G70" s="16">
        <v>6.2465838219999998</v>
      </c>
      <c r="H70" s="16">
        <v>6.6427999999999896</v>
      </c>
      <c r="I70" s="16">
        <v>6.6132</v>
      </c>
      <c r="J70" s="16">
        <v>6.37</v>
      </c>
      <c r="K70" s="16">
        <v>6.29</v>
      </c>
      <c r="L70" s="16"/>
      <c r="M70" s="39">
        <v>6.4740700000000002</v>
      </c>
      <c r="N70" s="16">
        <f t="shared" si="47"/>
        <v>6.5984154534781627</v>
      </c>
      <c r="O70" s="16">
        <f t="shared" si="81"/>
        <v>6.7069334452291507</v>
      </c>
      <c r="P70" s="16">
        <f t="shared" si="48"/>
        <v>6.6132</v>
      </c>
      <c r="Q70" s="16" t="s">
        <v>2891</v>
      </c>
      <c r="R70" s="36"/>
      <c r="S70" s="18">
        <v>161.72999999999999</v>
      </c>
      <c r="T70" s="16">
        <v>129.51</v>
      </c>
      <c r="U70" s="16">
        <v>150.83000000000001</v>
      </c>
      <c r="V70" s="16">
        <v>115.76</v>
      </c>
      <c r="W70" s="16">
        <v>348.67</v>
      </c>
      <c r="X70" s="16">
        <v>74.7</v>
      </c>
      <c r="Y70" s="16">
        <v>115</v>
      </c>
      <c r="Z70" s="85">
        <v>151</v>
      </c>
      <c r="AA70" s="39">
        <v>182.00700000000001</v>
      </c>
      <c r="AB70" s="88">
        <f t="shared" si="49"/>
        <v>158.8007777777778</v>
      </c>
      <c r="AC70" s="114">
        <f t="shared" si="50"/>
        <v>145.97992410002649</v>
      </c>
      <c r="AD70" s="88">
        <f t="shared" si="51"/>
        <v>150.83000000000001</v>
      </c>
      <c r="AE70" s="88">
        <v>106</v>
      </c>
      <c r="AF70" s="151" t="s">
        <v>2752</v>
      </c>
      <c r="AG70" s="19">
        <f t="shared" si="82"/>
        <v>106</v>
      </c>
      <c r="AH70" s="18">
        <v>9.8400000000000002E-7</v>
      </c>
      <c r="AI70" s="34">
        <v>1.0578556079942199E-8</v>
      </c>
      <c r="AJ70" s="16">
        <v>8.5113803820237355E-8</v>
      </c>
      <c r="AK70" s="16">
        <v>6.0255958607435721E-7</v>
      </c>
      <c r="AL70" s="16">
        <v>5.0118723362727164E-8</v>
      </c>
      <c r="AM70" s="16">
        <v>2.5118864315095751E-8</v>
      </c>
      <c r="AN70" s="94">
        <v>4.01E-7</v>
      </c>
      <c r="AO70" s="34">
        <v>1.0694299999999999E-7</v>
      </c>
      <c r="AP70" s="94">
        <f t="shared" si="52"/>
        <v>2.8317906670654499E-7</v>
      </c>
      <c r="AQ70" s="114">
        <f t="shared" si="53"/>
        <v>1.1414707265817924E-7</v>
      </c>
      <c r="AR70" s="94">
        <f t="shared" si="54"/>
        <v>9.6028401910118681E-8</v>
      </c>
      <c r="AS70" s="114">
        <v>2.1661892281111396E-7</v>
      </c>
      <c r="AT70" s="156" t="s">
        <v>2940</v>
      </c>
      <c r="AU70" s="18">
        <v>4.0730000000000002E-3</v>
      </c>
      <c r="AV70" s="16">
        <v>5.4233999999999997E-2</v>
      </c>
      <c r="AW70" s="16">
        <v>7.9254796944309405E-4</v>
      </c>
      <c r="AX70" s="16">
        <v>7.7099999999999998E-4</v>
      </c>
      <c r="AY70" s="16">
        <v>3.2899999999999999E-2</v>
      </c>
      <c r="AZ70" s="16">
        <v>5.1500000000000001E-3</v>
      </c>
      <c r="BA70" s="16">
        <v>8.6799999999999996E-4</v>
      </c>
      <c r="BB70" s="68">
        <v>-7.5</v>
      </c>
      <c r="BC70" s="16">
        <f t="shared" si="45"/>
        <v>1.5362344873097941E-2</v>
      </c>
      <c r="BD70" s="67">
        <v>-8.35</v>
      </c>
      <c r="BE70" s="16">
        <f t="shared" si="46"/>
        <v>2.1699888906693745E-3</v>
      </c>
      <c r="BF70" s="16">
        <v>0.17199999999999999</v>
      </c>
      <c r="BG70" s="16">
        <v>1.54E-2</v>
      </c>
      <c r="BH70" s="16">
        <v>2.93E-2</v>
      </c>
      <c r="BI70" s="68">
        <v>2.8299999999999998E-7</v>
      </c>
      <c r="BJ70" s="94">
        <f t="shared" si="55"/>
        <v>0.1374814</v>
      </c>
      <c r="BK70" s="68">
        <v>7.1617300000000002E-8</v>
      </c>
      <c r="BL70" s="39">
        <f t="shared" si="83"/>
        <v>3.4791684340000004E-2</v>
      </c>
      <c r="BM70" s="94">
        <f t="shared" si="84"/>
        <v>3.6092426148086457E-2</v>
      </c>
      <c r="BN70" s="114">
        <f t="shared" si="85"/>
        <v>1.0663049657850365E-2</v>
      </c>
      <c r="BO70" s="94">
        <f t="shared" si="86"/>
        <v>1.5381172436548971E-2</v>
      </c>
      <c r="BP70" s="114">
        <v>1.8000000000000002E-2</v>
      </c>
      <c r="BQ70" s="156" t="s">
        <v>2752</v>
      </c>
      <c r="BR70" s="18">
        <f t="shared" si="56"/>
        <v>-6.0070049015686582</v>
      </c>
      <c r="BS70" s="114">
        <f t="shared" si="57"/>
        <v>-7.9755736072827377</v>
      </c>
      <c r="BT70" s="114">
        <f t="shared" si="58"/>
        <v>-7.0700000000000012</v>
      </c>
      <c r="BU70" s="114">
        <f t="shared" si="59"/>
        <v>-6.2200000000000006</v>
      </c>
      <c r="BV70" s="114">
        <f t="shared" si="60"/>
        <v>-7.3000000000000007</v>
      </c>
      <c r="BW70" s="114">
        <f t="shared" si="61"/>
        <v>-7.6000000000000005</v>
      </c>
      <c r="BX70" s="114">
        <f t="shared" si="62"/>
        <v>-6.3968556273798178</v>
      </c>
      <c r="BY70" s="114">
        <f t="shared" si="63"/>
        <v>-6.9708476370939998</v>
      </c>
      <c r="BZ70" s="114">
        <f t="shared" si="64"/>
        <v>-6.9425352216656506</v>
      </c>
      <c r="CA70" s="114">
        <f t="shared" si="65"/>
        <v>-7.020423818547</v>
      </c>
      <c r="CB70" s="98">
        <f t="shared" si="66"/>
        <v>-6.6643036081285549</v>
      </c>
      <c r="CC70" s="18">
        <f t="shared" si="67"/>
        <v>-2.3900855899140021</v>
      </c>
      <c r="CD70" s="114">
        <f t="shared" si="68"/>
        <v>-1.2657283632233367</v>
      </c>
      <c r="CE70" s="114">
        <f t="shared" si="69"/>
        <v>-3.1009744423796595</v>
      </c>
      <c r="CF70" s="114">
        <f t="shared" si="70"/>
        <v>-3.1129456219490432</v>
      </c>
      <c r="CG70" s="114">
        <f t="shared" si="71"/>
        <v>-1.4828041020500258</v>
      </c>
      <c r="CH70" s="114">
        <f t="shared" si="72"/>
        <v>-2.2881927709588088</v>
      </c>
      <c r="CI70" s="114">
        <f t="shared" si="73"/>
        <v>-3.0614802748235079</v>
      </c>
      <c r="CJ70" s="114">
        <f t="shared" si="74"/>
        <v>-1.8135424895308896</v>
      </c>
      <c r="CK70" s="114">
        <f t="shared" si="75"/>
        <v>-2.6635424895308892</v>
      </c>
      <c r="CL70" s="114">
        <f t="shared" si="76"/>
        <v>-0.76447155309245107</v>
      </c>
      <c r="CM70" s="114">
        <f t="shared" si="77"/>
        <v>-1.8124792791635369</v>
      </c>
      <c r="CN70" s="114">
        <f t="shared" si="78"/>
        <v>-1.5331323796458904</v>
      </c>
      <c r="CO70" s="114">
        <f t="shared" si="79"/>
        <v>-0.86175605400659805</v>
      </c>
      <c r="CP70" s="114">
        <f t="shared" si="80"/>
        <v>-1.4585245456168654</v>
      </c>
      <c r="CQ70" s="114">
        <f t="shared" ref="CQ70:CQ133" si="87">AVERAGE(CC70:CP70)</f>
        <v>-1.972118568277536</v>
      </c>
      <c r="CR70" s="114">
        <f t="shared" ref="CR70:CR133" si="88">MEDIAN(CC70:CP70)</f>
        <v>-1.8130108843472132</v>
      </c>
      <c r="CS70" s="98">
        <f t="shared" ref="CS70:CS133" si="89">IF(ISNUMBER(BP70),LOG(BP70),BP70)</f>
        <v>-1.744727494896694</v>
      </c>
    </row>
    <row r="71" spans="1:97" x14ac:dyDescent="0.25">
      <c r="A71" s="15" t="s">
        <v>2606</v>
      </c>
      <c r="B71" s="1" t="s">
        <v>497</v>
      </c>
      <c r="C71" s="1">
        <v>485.8</v>
      </c>
      <c r="D71" s="27">
        <v>6.77</v>
      </c>
      <c r="E71" s="16">
        <v>7.24504578825632</v>
      </c>
      <c r="F71" s="16">
        <v>6.7562466790000002</v>
      </c>
      <c r="G71" s="16">
        <v>6.2465838219999998</v>
      </c>
      <c r="H71" s="16">
        <v>6.6427999999999896</v>
      </c>
      <c r="I71" s="16">
        <v>6.6958000000000002</v>
      </c>
      <c r="J71" s="16">
        <v>6.38</v>
      </c>
      <c r="K71" s="16">
        <v>6.35</v>
      </c>
      <c r="L71" s="16"/>
      <c r="M71" s="16">
        <v>6.5862499999999997</v>
      </c>
      <c r="N71" s="16">
        <f t="shared" si="47"/>
        <v>6.6303029210284787</v>
      </c>
      <c r="O71" s="16">
        <f t="shared" si="81"/>
        <v>6.7340913457800387</v>
      </c>
      <c r="P71" s="16">
        <f t="shared" si="48"/>
        <v>6.6427999999999896</v>
      </c>
      <c r="Q71" s="16" t="s">
        <v>2891</v>
      </c>
      <c r="R71" s="36"/>
      <c r="S71" s="18">
        <v>161.72999999999999</v>
      </c>
      <c r="T71" s="16">
        <v>123.84</v>
      </c>
      <c r="U71" s="16">
        <v>150.83000000000001</v>
      </c>
      <c r="V71" s="16">
        <v>138.04</v>
      </c>
      <c r="W71" s="16">
        <v>348.67</v>
      </c>
      <c r="X71" s="16">
        <v>75.2</v>
      </c>
      <c r="Y71" s="16">
        <v>115</v>
      </c>
      <c r="Z71" s="85"/>
      <c r="AA71" s="16">
        <v>181.995</v>
      </c>
      <c r="AB71" s="88">
        <f t="shared" si="49"/>
        <v>161.91312499999998</v>
      </c>
      <c r="AC71" s="114">
        <f t="shared" si="50"/>
        <v>147.8909985785601</v>
      </c>
      <c r="AD71" s="88">
        <f t="shared" si="51"/>
        <v>144.435</v>
      </c>
      <c r="AE71" s="88" t="s">
        <v>2891</v>
      </c>
      <c r="AF71" s="40"/>
      <c r="AG71" s="19">
        <f t="shared" si="82"/>
        <v>75.2</v>
      </c>
      <c r="AH71" s="18">
        <v>2.04E-6</v>
      </c>
      <c r="AI71" s="34">
        <v>1.5391397969051901E-8</v>
      </c>
      <c r="AJ71" s="16">
        <v>7.0794578438413597E-8</v>
      </c>
      <c r="AK71" s="16">
        <v>6.0255958607435721E-7</v>
      </c>
      <c r="AL71" s="16">
        <v>1.1481536214968794E-7</v>
      </c>
      <c r="AM71" s="16">
        <v>2.5118864315095751E-8</v>
      </c>
      <c r="AN71" s="94"/>
      <c r="AO71" s="16">
        <v>2.1734199999999999E-7</v>
      </c>
      <c r="AP71" s="94">
        <f t="shared" si="52"/>
        <v>4.4086025556380087E-7</v>
      </c>
      <c r="AQ71" s="114">
        <f t="shared" si="53"/>
        <v>1.3552125458257667E-7</v>
      </c>
      <c r="AR71" s="94">
        <f t="shared" si="54"/>
        <v>1.1481536214968794E-7</v>
      </c>
      <c r="AS71" s="114" t="s">
        <v>2891</v>
      </c>
      <c r="AT71" s="98"/>
      <c r="AU71" s="18">
        <v>7.8220000000000008E-3</v>
      </c>
      <c r="AV71" s="16">
        <v>5.4233999999999997E-2</v>
      </c>
      <c r="AW71" s="16">
        <v>1.00956841151806E-3</v>
      </c>
      <c r="AX71" s="16">
        <v>7.8700000000000005E-4</v>
      </c>
      <c r="AY71" s="16">
        <v>3.2899999999999999E-2</v>
      </c>
      <c r="AZ71" s="16">
        <v>2.1299999999999999E-3</v>
      </c>
      <c r="BA71" s="16">
        <v>8.6799999999999996E-4</v>
      </c>
      <c r="BB71" s="68">
        <v>-7.5</v>
      </c>
      <c r="BC71" s="16">
        <f t="shared" si="45"/>
        <v>1.5362344873097941E-2</v>
      </c>
      <c r="BD71" s="67">
        <v>-8.49</v>
      </c>
      <c r="BE71" s="16">
        <f t="shared" si="46"/>
        <v>1.5720179853641332E-3</v>
      </c>
      <c r="BF71" s="16">
        <v>0.16800000000000001</v>
      </c>
      <c r="BG71" s="16">
        <v>1.5699999999999999E-2</v>
      </c>
      <c r="BH71" s="16">
        <v>2.86E-2</v>
      </c>
      <c r="BI71" s="68"/>
      <c r="BJ71" s="94" t="str">
        <f t="shared" si="55"/>
        <v/>
      </c>
      <c r="BK71" s="68">
        <v>7.1787799999999996E-8</v>
      </c>
      <c r="BL71" s="39">
        <f t="shared" si="83"/>
        <v>3.4874513239999995E-2</v>
      </c>
      <c r="BM71" s="94">
        <f t="shared" si="84"/>
        <v>2.7989188039229243E-2</v>
      </c>
      <c r="BN71" s="114">
        <f t="shared" si="85"/>
        <v>8.5488397696011024E-3</v>
      </c>
      <c r="BO71" s="94">
        <f t="shared" si="86"/>
        <v>1.5362344873097941E-2</v>
      </c>
      <c r="BP71" s="114" t="s">
        <v>2891</v>
      </c>
      <c r="BQ71" s="98"/>
      <c r="BR71" s="18">
        <f t="shared" si="56"/>
        <v>-5.6903698325741017</v>
      </c>
      <c r="BS71" s="114">
        <f t="shared" si="57"/>
        <v>-7.8127219323015895</v>
      </c>
      <c r="BT71" s="114">
        <f t="shared" si="58"/>
        <v>-7.1500000000000012</v>
      </c>
      <c r="BU71" s="114">
        <f t="shared" si="59"/>
        <v>-6.2200000000000006</v>
      </c>
      <c r="BV71" s="114">
        <f t="shared" si="60"/>
        <v>-6.9400000000000013</v>
      </c>
      <c r="BW71" s="114">
        <f t="shared" si="61"/>
        <v>-7.6000000000000005</v>
      </c>
      <c r="BX71" s="114" t="str">
        <f t="shared" si="62"/>
        <v>N/A</v>
      </c>
      <c r="BY71" s="114">
        <f t="shared" si="63"/>
        <v>-6.6628563408414312</v>
      </c>
      <c r="BZ71" s="114">
        <f t="shared" si="64"/>
        <v>-6.8679925865310176</v>
      </c>
      <c r="CA71" s="114">
        <f t="shared" si="65"/>
        <v>-6.9400000000000013</v>
      </c>
      <c r="CB71" s="98" t="str">
        <f t="shared" si="66"/>
        <v>---</v>
      </c>
      <c r="CC71" s="18">
        <f t="shared" si="67"/>
        <v>-2.1066821883838882</v>
      </c>
      <c r="CD71" s="114">
        <f t="shared" si="68"/>
        <v>-1.2657283632233367</v>
      </c>
      <c r="CE71" s="114">
        <f t="shared" si="69"/>
        <v>-2.9958642465686602</v>
      </c>
      <c r="CF71" s="114">
        <f t="shared" si="70"/>
        <v>-3.1040252676409352</v>
      </c>
      <c r="CG71" s="114">
        <f t="shared" si="71"/>
        <v>-1.4828041020500258</v>
      </c>
      <c r="CH71" s="114">
        <f t="shared" si="72"/>
        <v>-2.6716203965612624</v>
      </c>
      <c r="CI71" s="114">
        <f t="shared" si="73"/>
        <v>-3.0614802748235079</v>
      </c>
      <c r="CJ71" s="114">
        <f t="shared" si="74"/>
        <v>-1.8135424895308896</v>
      </c>
      <c r="CK71" s="114">
        <f t="shared" si="75"/>
        <v>-2.8035424895308885</v>
      </c>
      <c r="CL71" s="114">
        <f t="shared" si="76"/>
        <v>-0.77469071827413716</v>
      </c>
      <c r="CM71" s="114">
        <f t="shared" si="77"/>
        <v>-1.8041003475907662</v>
      </c>
      <c r="CN71" s="114">
        <f t="shared" si="78"/>
        <v>-1.5436339668709569</v>
      </c>
      <c r="CO71" s="114" t="str">
        <f t="shared" si="79"/>
        <v>N/A</v>
      </c>
      <c r="CP71" s="114">
        <f t="shared" si="80"/>
        <v>-1.457491845328591</v>
      </c>
      <c r="CQ71" s="114">
        <f t="shared" si="87"/>
        <v>-2.0680928227982958</v>
      </c>
      <c r="CR71" s="114">
        <f t="shared" si="88"/>
        <v>-1.8135424895308896</v>
      </c>
      <c r="CS71" s="98" t="str">
        <f t="shared" si="89"/>
        <v>---</v>
      </c>
    </row>
    <row r="72" spans="1:97" x14ac:dyDescent="0.25">
      <c r="A72" s="15" t="s">
        <v>2607</v>
      </c>
      <c r="B72" s="1" t="s">
        <v>498</v>
      </c>
      <c r="C72" s="1">
        <v>485.8</v>
      </c>
      <c r="D72" s="27">
        <v>6.77</v>
      </c>
      <c r="E72" s="16">
        <v>7.2241184117534898</v>
      </c>
      <c r="F72" s="16">
        <v>6.7562466790000002</v>
      </c>
      <c r="G72" s="16">
        <v>6.2465838219999998</v>
      </c>
      <c r="H72" s="16">
        <v>6.6427999999999896</v>
      </c>
      <c r="I72" s="16">
        <v>6.7016</v>
      </c>
      <c r="J72" s="16">
        <v>6.37</v>
      </c>
      <c r="K72" s="16">
        <v>6.4</v>
      </c>
      <c r="L72" s="16"/>
      <c r="M72" s="16">
        <v>6.40341</v>
      </c>
      <c r="N72" s="16">
        <f t="shared" si="47"/>
        <v>6.6127509903059414</v>
      </c>
      <c r="O72" s="16">
        <f t="shared" si="81"/>
        <v>6.7171453586201704</v>
      </c>
      <c r="P72" s="16">
        <f t="shared" si="48"/>
        <v>6.6427999999999896</v>
      </c>
      <c r="Q72" s="16" t="s">
        <v>2891</v>
      </c>
      <c r="R72" s="36"/>
      <c r="S72" s="18">
        <v>161.72999999999999</v>
      </c>
      <c r="T72" s="16">
        <v>137.18</v>
      </c>
      <c r="U72" s="16">
        <v>150.83000000000001</v>
      </c>
      <c r="V72" s="16">
        <v>131.54</v>
      </c>
      <c r="W72" s="16">
        <v>348.67</v>
      </c>
      <c r="X72" s="16">
        <v>77.900000000000006</v>
      </c>
      <c r="Y72" s="16">
        <v>112</v>
      </c>
      <c r="Z72" s="85"/>
      <c r="AA72" s="16">
        <v>181.99</v>
      </c>
      <c r="AB72" s="88">
        <f t="shared" si="49"/>
        <v>162.72999999999999</v>
      </c>
      <c r="AC72" s="114">
        <f t="shared" si="50"/>
        <v>149.05809536173106</v>
      </c>
      <c r="AD72" s="88">
        <f t="shared" si="51"/>
        <v>144.005</v>
      </c>
      <c r="AE72" s="88" t="s">
        <v>2891</v>
      </c>
      <c r="AF72" s="40"/>
      <c r="AG72" s="19">
        <f t="shared" si="82"/>
        <v>77.900000000000006</v>
      </c>
      <c r="AH72" s="18">
        <v>1.9199999999999998E-6</v>
      </c>
      <c r="AI72" s="34">
        <v>3.23295155712694E-8</v>
      </c>
      <c r="AJ72" s="16">
        <v>8.3176377110266823E-8</v>
      </c>
      <c r="AK72" s="16">
        <v>6.0255958607435721E-7</v>
      </c>
      <c r="AL72" s="16">
        <v>1.3182567385564048E-7</v>
      </c>
      <c r="AM72" s="16">
        <v>2.5118864315095751E-8</v>
      </c>
      <c r="AN72" s="94"/>
      <c r="AO72" s="16">
        <v>1.18973E-7</v>
      </c>
      <c r="AP72" s="94">
        <f t="shared" si="52"/>
        <v>4.1628328813237561E-7</v>
      </c>
      <c r="AQ72" s="114">
        <f t="shared" si="53"/>
        <v>1.4304688516757613E-7</v>
      </c>
      <c r="AR72" s="94">
        <f t="shared" si="54"/>
        <v>1.18973E-7</v>
      </c>
      <c r="AS72" s="114" t="s">
        <v>2891</v>
      </c>
      <c r="AT72" s="98"/>
      <c r="AU72" s="18">
        <v>7.3870000000000003E-3</v>
      </c>
      <c r="AV72" s="16">
        <v>5.4233999999999997E-2</v>
      </c>
      <c r="AW72" s="16">
        <v>1.36013194884348E-3</v>
      </c>
      <c r="AX72" s="16">
        <v>7.76E-4</v>
      </c>
      <c r="AY72" s="16">
        <v>3.2899999999999999E-2</v>
      </c>
      <c r="AZ72" s="16">
        <v>6.4999999999999997E-3</v>
      </c>
      <c r="BA72" s="16">
        <v>8.6799999999999996E-4</v>
      </c>
      <c r="BB72" s="68">
        <v>-7.5</v>
      </c>
      <c r="BC72" s="16">
        <f t="shared" si="45"/>
        <v>1.5362344873097941E-2</v>
      </c>
      <c r="BD72" s="67">
        <v>-8.07</v>
      </c>
      <c r="BE72" s="16">
        <f t="shared" si="46"/>
        <v>4.1348285895871405E-3</v>
      </c>
      <c r="BF72" s="16">
        <v>0.16500000000000001</v>
      </c>
      <c r="BG72" s="16">
        <v>1.34E-2</v>
      </c>
      <c r="BH72" s="16">
        <v>2.93E-2</v>
      </c>
      <c r="BI72" s="68"/>
      <c r="BJ72" s="94" t="str">
        <f t="shared" si="55"/>
        <v/>
      </c>
      <c r="BK72" s="68">
        <v>7.1800700000000006E-8</v>
      </c>
      <c r="BL72" s="39">
        <f t="shared" si="83"/>
        <v>3.4880780060000005E-2</v>
      </c>
      <c r="BM72" s="94">
        <f t="shared" si="84"/>
        <v>2.81617758055022E-2</v>
      </c>
      <c r="BN72" s="114">
        <f t="shared" si="85"/>
        <v>1.0092116023882776E-2</v>
      </c>
      <c r="BO72" s="94">
        <f t="shared" si="86"/>
        <v>1.34E-2</v>
      </c>
      <c r="BP72" s="114" t="s">
        <v>2891</v>
      </c>
      <c r="BQ72" s="98"/>
      <c r="BR72" s="18">
        <f t="shared" si="56"/>
        <v>-5.7166987712964508</v>
      </c>
      <c r="BS72" s="114">
        <f t="shared" si="57"/>
        <v>-7.4904008028521245</v>
      </c>
      <c r="BT72" s="114">
        <f t="shared" si="58"/>
        <v>-7.0800000000000018</v>
      </c>
      <c r="BU72" s="114">
        <f t="shared" si="59"/>
        <v>-6.2200000000000006</v>
      </c>
      <c r="BV72" s="114">
        <f t="shared" si="60"/>
        <v>-6.8800000000000008</v>
      </c>
      <c r="BW72" s="114">
        <f t="shared" si="61"/>
        <v>-7.6000000000000005</v>
      </c>
      <c r="BX72" s="114" t="str">
        <f t="shared" si="62"/>
        <v>N/A</v>
      </c>
      <c r="BY72" s="114">
        <f t="shared" si="63"/>
        <v>-6.9245515871912309</v>
      </c>
      <c r="BZ72" s="114">
        <f t="shared" si="64"/>
        <v>-6.8445215944771158</v>
      </c>
      <c r="CA72" s="114">
        <f t="shared" si="65"/>
        <v>-6.9245515871912309</v>
      </c>
      <c r="CB72" s="98" t="str">
        <f t="shared" si="66"/>
        <v>---</v>
      </c>
      <c r="CC72" s="18">
        <f t="shared" si="67"/>
        <v>-2.1315319009790135</v>
      </c>
      <c r="CD72" s="114">
        <f t="shared" si="68"/>
        <v>-1.2657283632233367</v>
      </c>
      <c r="CE72" s="114">
        <f t="shared" si="69"/>
        <v>-2.8664189578982286</v>
      </c>
      <c r="CF72" s="114">
        <f t="shared" si="70"/>
        <v>-3.1101382787418115</v>
      </c>
      <c r="CG72" s="114">
        <f t="shared" si="71"/>
        <v>-1.4828041020500258</v>
      </c>
      <c r="CH72" s="114">
        <f t="shared" si="72"/>
        <v>-2.1870866433571443</v>
      </c>
      <c r="CI72" s="114">
        <f t="shared" si="73"/>
        <v>-3.0614802748235079</v>
      </c>
      <c r="CJ72" s="114">
        <f t="shared" si="74"/>
        <v>-1.8135424895308896</v>
      </c>
      <c r="CK72" s="114">
        <f t="shared" si="75"/>
        <v>-2.3835424895308885</v>
      </c>
      <c r="CL72" s="114">
        <f t="shared" si="76"/>
        <v>-0.78251605578609373</v>
      </c>
      <c r="CM72" s="114">
        <f t="shared" si="77"/>
        <v>-1.8728952016351923</v>
      </c>
      <c r="CN72" s="114">
        <f t="shared" si="78"/>
        <v>-1.5331323796458904</v>
      </c>
      <c r="CO72" s="114" t="str">
        <f t="shared" si="79"/>
        <v>N/A</v>
      </c>
      <c r="CP72" s="114">
        <f t="shared" si="80"/>
        <v>-1.4574138112404622</v>
      </c>
      <c r="CQ72" s="114">
        <f t="shared" si="87"/>
        <v>-1.9960177652648066</v>
      </c>
      <c r="CR72" s="114">
        <f t="shared" si="88"/>
        <v>-1.8728952016351923</v>
      </c>
      <c r="CS72" s="98" t="str">
        <f t="shared" si="89"/>
        <v>---</v>
      </c>
    </row>
    <row r="73" spans="1:97" x14ac:dyDescent="0.25">
      <c r="A73" s="15" t="s">
        <v>2608</v>
      </c>
      <c r="B73" s="1" t="s">
        <v>499</v>
      </c>
      <c r="C73" s="1">
        <v>485.8</v>
      </c>
      <c r="D73" s="27">
        <v>6.77</v>
      </c>
      <c r="E73" s="16">
        <v>7.2693762201630303</v>
      </c>
      <c r="F73" s="16">
        <v>6.7562466790000002</v>
      </c>
      <c r="G73" s="16">
        <v>6.2465838219999998</v>
      </c>
      <c r="H73" s="16">
        <v>6.6427999999999896</v>
      </c>
      <c r="I73" s="16">
        <v>6.5922000000000001</v>
      </c>
      <c r="J73" s="16">
        <v>6.37</v>
      </c>
      <c r="K73" s="16">
        <v>6.3</v>
      </c>
      <c r="L73" s="16"/>
      <c r="M73" s="16">
        <v>6.5569100000000002</v>
      </c>
      <c r="N73" s="16">
        <f t="shared" si="47"/>
        <v>6.6115685245736673</v>
      </c>
      <c r="O73" s="16">
        <f t="shared" si="81"/>
        <v>6.7288040098136275</v>
      </c>
      <c r="P73" s="16">
        <f t="shared" si="48"/>
        <v>6.5922000000000001</v>
      </c>
      <c r="Q73" s="16" t="s">
        <v>2891</v>
      </c>
      <c r="R73" s="36"/>
      <c r="S73" s="18">
        <v>161.72999999999999</v>
      </c>
      <c r="T73" s="16">
        <v>141.27000000000001</v>
      </c>
      <c r="U73" s="16">
        <v>150.83000000000001</v>
      </c>
      <c r="V73" s="16">
        <v>142.87</v>
      </c>
      <c r="W73" s="16">
        <v>348.67</v>
      </c>
      <c r="X73" s="16">
        <v>73.3</v>
      </c>
      <c r="Y73" s="16">
        <v>115</v>
      </c>
      <c r="Z73" s="85"/>
      <c r="AA73" s="16">
        <v>182.006</v>
      </c>
      <c r="AB73" s="88">
        <f t="shared" si="49"/>
        <v>164.45950000000002</v>
      </c>
      <c r="AC73" s="114">
        <f t="shared" si="50"/>
        <v>150.51210379383431</v>
      </c>
      <c r="AD73" s="88">
        <f t="shared" si="51"/>
        <v>146.85000000000002</v>
      </c>
      <c r="AE73" s="88" t="s">
        <v>2891</v>
      </c>
      <c r="AF73" s="40"/>
      <c r="AG73" s="19">
        <f t="shared" si="82"/>
        <v>73.3</v>
      </c>
      <c r="AH73" s="18">
        <v>2.1299999999999999E-6</v>
      </c>
      <c r="AI73" s="34">
        <v>1.8217225848860099E-8</v>
      </c>
      <c r="AJ73" s="16">
        <v>7.5857757502918145E-8</v>
      </c>
      <c r="AK73" s="16">
        <v>6.0255958607435721E-7</v>
      </c>
      <c r="AL73" s="16">
        <v>1.174897554939528E-7</v>
      </c>
      <c r="AM73" s="16">
        <v>2.5118864315095751E-8</v>
      </c>
      <c r="AN73" s="94" t="s">
        <v>2318</v>
      </c>
      <c r="AO73" s="16">
        <v>2.9566399999999999E-7</v>
      </c>
      <c r="AP73" s="94">
        <f t="shared" si="52"/>
        <v>4.664153127478834E-7</v>
      </c>
      <c r="AQ73" s="114">
        <f t="shared" si="53"/>
        <v>1.4789431172394901E-7</v>
      </c>
      <c r="AR73" s="94">
        <f t="shared" si="54"/>
        <v>1.174897554939528E-7</v>
      </c>
      <c r="AS73" s="114">
        <v>1.007618997291242E-6</v>
      </c>
      <c r="AT73" s="156" t="s">
        <v>2938</v>
      </c>
      <c r="AU73" s="18">
        <v>8.1429999999999992E-3</v>
      </c>
      <c r="AV73" s="16">
        <v>5.4233999999999997E-2</v>
      </c>
      <c r="AW73" s="16">
        <v>9.5350044270208899E-4</v>
      </c>
      <c r="AX73" s="16">
        <v>8.5099999999999998E-4</v>
      </c>
      <c r="AY73" s="16">
        <v>3.2899999999999999E-2</v>
      </c>
      <c r="AZ73" s="16">
        <v>0.67</v>
      </c>
      <c r="BA73" s="16">
        <v>8.6799999999999996E-4</v>
      </c>
      <c r="BB73" s="68">
        <v>-7.5</v>
      </c>
      <c r="BC73" s="16">
        <f t="shared" si="45"/>
        <v>1.5362344873097941E-2</v>
      </c>
      <c r="BD73" s="67">
        <v>-8.19</v>
      </c>
      <c r="BE73" s="16">
        <f t="shared" si="46"/>
        <v>3.1365882446503564E-3</v>
      </c>
      <c r="BF73" s="16">
        <v>0.16500000000000001</v>
      </c>
      <c r="BG73" s="16">
        <v>1.47E-2</v>
      </c>
      <c r="BH73" s="16">
        <v>2.93E-2</v>
      </c>
      <c r="BI73" s="68"/>
      <c r="BJ73" s="94" t="str">
        <f t="shared" si="55"/>
        <v/>
      </c>
      <c r="BK73" s="68">
        <v>7.2123000000000003E-8</v>
      </c>
      <c r="BL73" s="39">
        <f t="shared" si="83"/>
        <v>3.5037353399999999E-2</v>
      </c>
      <c r="BM73" s="94">
        <f t="shared" si="84"/>
        <v>7.9268137458496188E-2</v>
      </c>
      <c r="BN73" s="114">
        <f t="shared" si="85"/>
        <v>1.4038606891395118E-2</v>
      </c>
      <c r="BO73" s="94">
        <f t="shared" si="86"/>
        <v>1.5362344873097941E-2</v>
      </c>
      <c r="BP73" s="114" t="s">
        <v>2891</v>
      </c>
      <c r="BQ73" s="98"/>
      <c r="BR73" s="18">
        <f t="shared" si="56"/>
        <v>-5.6716203965612619</v>
      </c>
      <c r="BS73" s="114">
        <f t="shared" si="57"/>
        <v>-7.7395177574542275</v>
      </c>
      <c r="BT73" s="114">
        <f t="shared" si="58"/>
        <v>-7.120000000000001</v>
      </c>
      <c r="BU73" s="114">
        <f t="shared" si="59"/>
        <v>-6.2200000000000006</v>
      </c>
      <c r="BV73" s="114">
        <f t="shared" si="60"/>
        <v>-6.9300000000000006</v>
      </c>
      <c r="BW73" s="114">
        <f t="shared" si="61"/>
        <v>-7.6000000000000005</v>
      </c>
      <c r="BX73" s="114" t="str">
        <f t="shared" si="62"/>
        <v>N/A</v>
      </c>
      <c r="BY73" s="114">
        <f t="shared" si="63"/>
        <v>-6.529201551879507</v>
      </c>
      <c r="BZ73" s="114">
        <f t="shared" si="64"/>
        <v>-6.8300485294135722</v>
      </c>
      <c r="CA73" s="114">
        <f t="shared" si="65"/>
        <v>-6.9300000000000006</v>
      </c>
      <c r="CB73" s="98">
        <f t="shared" si="66"/>
        <v>-5.996703653062589</v>
      </c>
      <c r="CC73" s="18">
        <f t="shared" si="67"/>
        <v>-2.0892155652071627</v>
      </c>
      <c r="CD73" s="114">
        <f t="shared" si="68"/>
        <v>-1.2657283632233367</v>
      </c>
      <c r="CE73" s="114">
        <f t="shared" si="69"/>
        <v>-3.0206791009787204</v>
      </c>
      <c r="CF73" s="114">
        <f t="shared" si="70"/>
        <v>-3.070070439915412</v>
      </c>
      <c r="CG73" s="114">
        <f t="shared" si="71"/>
        <v>-1.4828041020500258</v>
      </c>
      <c r="CH73" s="114">
        <f t="shared" si="72"/>
        <v>-0.17392519729917355</v>
      </c>
      <c r="CI73" s="114">
        <f t="shared" si="73"/>
        <v>-3.0614802748235079</v>
      </c>
      <c r="CJ73" s="114">
        <f t="shared" si="74"/>
        <v>-1.8135424895308896</v>
      </c>
      <c r="CK73" s="114">
        <f t="shared" si="75"/>
        <v>-2.5035424895308882</v>
      </c>
      <c r="CL73" s="114">
        <f t="shared" si="76"/>
        <v>-0.78251605578609373</v>
      </c>
      <c r="CM73" s="114">
        <f t="shared" si="77"/>
        <v>-1.832682665251824</v>
      </c>
      <c r="CN73" s="114">
        <f t="shared" si="78"/>
        <v>-1.5331323796458904</v>
      </c>
      <c r="CO73" s="114" t="str">
        <f t="shared" si="79"/>
        <v>N/A</v>
      </c>
      <c r="CP73" s="114">
        <f t="shared" si="80"/>
        <v>-1.4554687063619962</v>
      </c>
      <c r="CQ73" s="114">
        <f t="shared" si="87"/>
        <v>-1.8526759868926861</v>
      </c>
      <c r="CR73" s="114">
        <f t="shared" si="88"/>
        <v>-1.8135424895308896</v>
      </c>
      <c r="CS73" s="98" t="str">
        <f t="shared" si="89"/>
        <v>---</v>
      </c>
    </row>
    <row r="74" spans="1:97" x14ac:dyDescent="0.25">
      <c r="A74" s="15" t="s">
        <v>2609</v>
      </c>
      <c r="B74" s="1" t="s">
        <v>500</v>
      </c>
      <c r="C74" s="1">
        <v>485.8</v>
      </c>
      <c r="D74" s="27">
        <v>6.77</v>
      </c>
      <c r="E74" s="16">
        <v>7.2045031078527</v>
      </c>
      <c r="F74" s="16">
        <v>6.7562466790000002</v>
      </c>
      <c r="G74" s="16">
        <v>6.2465838219999998</v>
      </c>
      <c r="H74" s="16">
        <v>6.6427999999999896</v>
      </c>
      <c r="I74" s="16">
        <v>6.6063000000000001</v>
      </c>
      <c r="J74" s="16">
        <v>6.37</v>
      </c>
      <c r="K74" s="16">
        <v>6.3</v>
      </c>
      <c r="L74" s="16"/>
      <c r="M74" s="16">
        <v>6.4880399999999998</v>
      </c>
      <c r="N74" s="16">
        <f t="shared" si="47"/>
        <v>6.5982748454280751</v>
      </c>
      <c r="O74" s="16">
        <f t="shared" si="81"/>
        <v>6.7010908623589742</v>
      </c>
      <c r="P74" s="16">
        <f t="shared" si="48"/>
        <v>6.6063000000000001</v>
      </c>
      <c r="Q74" s="16" t="s">
        <v>2891</v>
      </c>
      <c r="R74" s="36"/>
      <c r="S74" s="18">
        <v>161.72999999999999</v>
      </c>
      <c r="T74" s="16">
        <v>121.18</v>
      </c>
      <c r="U74" s="16">
        <v>150.83000000000001</v>
      </c>
      <c r="V74" s="16">
        <v>107.27</v>
      </c>
      <c r="W74" s="16">
        <v>348.67</v>
      </c>
      <c r="X74" s="16">
        <v>74.599999999999994</v>
      </c>
      <c r="Y74" s="16">
        <v>115</v>
      </c>
      <c r="Z74" s="85"/>
      <c r="AA74" s="16">
        <v>182.00700000000001</v>
      </c>
      <c r="AB74" s="88">
        <f t="shared" si="49"/>
        <v>157.66087500000003</v>
      </c>
      <c r="AC74" s="114">
        <f t="shared" si="50"/>
        <v>142.7712825482555</v>
      </c>
      <c r="AD74" s="88">
        <f t="shared" si="51"/>
        <v>136.005</v>
      </c>
      <c r="AE74" s="88" t="s">
        <v>2891</v>
      </c>
      <c r="AF74" s="40"/>
      <c r="AG74" s="19">
        <f t="shared" si="82"/>
        <v>74.599999999999994</v>
      </c>
      <c r="AH74" s="18">
        <v>2.0700000000000001E-6</v>
      </c>
      <c r="AI74" s="34">
        <v>1.34708086622664E-8</v>
      </c>
      <c r="AJ74" s="16">
        <v>7.413102413009154E-8</v>
      </c>
      <c r="AK74" s="16">
        <v>6.0255958607435721E-7</v>
      </c>
      <c r="AL74" s="16">
        <v>1.6595869074375559E-7</v>
      </c>
      <c r="AM74" s="16">
        <v>2.5118864315095751E-8</v>
      </c>
      <c r="AN74" s="94"/>
      <c r="AO74" s="16">
        <v>1.01105E-7</v>
      </c>
      <c r="AP74" s="94">
        <f t="shared" si="52"/>
        <v>4.3604913913222379E-7</v>
      </c>
      <c r="AQ74" s="114">
        <f t="shared" si="53"/>
        <v>1.2672919138169277E-7</v>
      </c>
      <c r="AR74" s="94">
        <f t="shared" si="54"/>
        <v>1.01105E-7</v>
      </c>
      <c r="AS74" s="114" t="s">
        <v>2891</v>
      </c>
      <c r="AT74" s="98"/>
      <c r="AU74" s="18">
        <v>7.9220000000000002E-3</v>
      </c>
      <c r="AV74" s="16">
        <v>5.4233999999999997E-2</v>
      </c>
      <c r="AW74" s="16">
        <v>1.1516170057653901E-3</v>
      </c>
      <c r="AX74" s="16">
        <v>7.4799999999999997E-4</v>
      </c>
      <c r="AY74" s="16">
        <v>3.2899999999999999E-2</v>
      </c>
      <c r="AZ74" s="16">
        <v>4.7199999999999999E-2</v>
      </c>
      <c r="BA74" s="16">
        <v>8.6799999999999996E-4</v>
      </c>
      <c r="BB74" s="68">
        <v>-7.5</v>
      </c>
      <c r="BC74" s="16">
        <f t="shared" si="45"/>
        <v>1.5362344873097941E-2</v>
      </c>
      <c r="BD74" s="67">
        <v>-8.33</v>
      </c>
      <c r="BE74" s="16">
        <f t="shared" si="46"/>
        <v>2.2722573163732043E-3</v>
      </c>
      <c r="BF74" s="16">
        <v>0.17199999999999999</v>
      </c>
      <c r="BG74" s="16">
        <v>1.4999999999999999E-2</v>
      </c>
      <c r="BH74" s="16">
        <v>2.93E-2</v>
      </c>
      <c r="BI74" s="68"/>
      <c r="BJ74" s="94" t="str">
        <f t="shared" si="55"/>
        <v/>
      </c>
      <c r="BK74" s="68">
        <v>7.1818599999999994E-8</v>
      </c>
      <c r="BL74" s="39">
        <f t="shared" si="83"/>
        <v>3.488947588E-2</v>
      </c>
      <c r="BM74" s="94">
        <f t="shared" si="84"/>
        <v>3.1834438082710505E-2</v>
      </c>
      <c r="BN74" s="114">
        <f t="shared" si="85"/>
        <v>1.1244198513144614E-2</v>
      </c>
      <c r="BO74" s="94">
        <f t="shared" si="86"/>
        <v>1.5362344873097941E-2</v>
      </c>
      <c r="BP74" s="114" t="s">
        <v>2891</v>
      </c>
      <c r="BQ74" s="98"/>
      <c r="BR74" s="18">
        <f t="shared" si="56"/>
        <v>-5.6840296545430826</v>
      </c>
      <c r="BS74" s="114">
        <f t="shared" si="57"/>
        <v>-7.8706063324864806</v>
      </c>
      <c r="BT74" s="114">
        <f t="shared" si="58"/>
        <v>-7.1300000000000017</v>
      </c>
      <c r="BU74" s="114">
        <f t="shared" si="59"/>
        <v>-6.2200000000000006</v>
      </c>
      <c r="BV74" s="114">
        <f t="shared" si="60"/>
        <v>-6.7800000000000011</v>
      </c>
      <c r="BW74" s="114">
        <f t="shared" si="61"/>
        <v>-7.6000000000000005</v>
      </c>
      <c r="BX74" s="114" t="str">
        <f t="shared" si="62"/>
        <v>N/A</v>
      </c>
      <c r="BY74" s="114">
        <f t="shared" si="63"/>
        <v>-6.9952273664790763</v>
      </c>
      <c r="BZ74" s="114">
        <f t="shared" si="64"/>
        <v>-6.8971233362155209</v>
      </c>
      <c r="CA74" s="114">
        <f t="shared" si="65"/>
        <v>-6.9952273664790763</v>
      </c>
      <c r="CB74" s="98" t="str">
        <f t="shared" si="66"/>
        <v>---</v>
      </c>
      <c r="CC74" s="18">
        <f t="shared" si="67"/>
        <v>-2.1011651619317258</v>
      </c>
      <c r="CD74" s="114">
        <f t="shared" si="68"/>
        <v>-1.2657283632233367</v>
      </c>
      <c r="CE74" s="114">
        <f t="shared" si="69"/>
        <v>-2.938691930581435</v>
      </c>
      <c r="CF74" s="114">
        <f t="shared" si="70"/>
        <v>-3.1260984021355385</v>
      </c>
      <c r="CG74" s="114">
        <f t="shared" si="71"/>
        <v>-1.4828041020500258</v>
      </c>
      <c r="CH74" s="114">
        <f t="shared" si="72"/>
        <v>-1.3260580013659122</v>
      </c>
      <c r="CI74" s="114">
        <f t="shared" si="73"/>
        <v>-3.0614802748235079</v>
      </c>
      <c r="CJ74" s="114">
        <f t="shared" si="74"/>
        <v>-1.8135424895308896</v>
      </c>
      <c r="CK74" s="114">
        <f t="shared" si="75"/>
        <v>-2.6435424895308892</v>
      </c>
      <c r="CL74" s="114">
        <f t="shared" si="76"/>
        <v>-0.76447155309245107</v>
      </c>
      <c r="CM74" s="114">
        <f t="shared" si="77"/>
        <v>-1.8239087409443189</v>
      </c>
      <c r="CN74" s="114">
        <f t="shared" si="78"/>
        <v>-1.5331323796458904</v>
      </c>
      <c r="CO74" s="114" t="str">
        <f t="shared" si="79"/>
        <v>N/A</v>
      </c>
      <c r="CP74" s="114">
        <f t="shared" si="80"/>
        <v>-1.4573055546027218</v>
      </c>
      <c r="CQ74" s="114">
        <f t="shared" si="87"/>
        <v>-1.949071495650665</v>
      </c>
      <c r="CR74" s="114">
        <f t="shared" si="88"/>
        <v>-1.8135424895308896</v>
      </c>
      <c r="CS74" s="98" t="str">
        <f t="shared" si="89"/>
        <v>---</v>
      </c>
    </row>
    <row r="75" spans="1:97" x14ac:dyDescent="0.25">
      <c r="A75" s="15" t="s">
        <v>2610</v>
      </c>
      <c r="B75" s="1" t="s">
        <v>501</v>
      </c>
      <c r="C75" s="1">
        <v>485.8</v>
      </c>
      <c r="D75" s="27">
        <v>6.77</v>
      </c>
      <c r="E75" s="16">
        <v>7.2298496226086</v>
      </c>
      <c r="F75" s="16">
        <v>6.7562466790000002</v>
      </c>
      <c r="G75" s="16">
        <v>6.2465838219999998</v>
      </c>
      <c r="H75" s="16">
        <v>6.6427999999999896</v>
      </c>
      <c r="I75" s="16">
        <v>6.5864000000000003</v>
      </c>
      <c r="J75" s="16">
        <v>6.37</v>
      </c>
      <c r="K75" s="16">
        <v>6.22</v>
      </c>
      <c r="L75" s="16"/>
      <c r="M75" s="16">
        <v>6.4803499999999996</v>
      </c>
      <c r="N75" s="16">
        <f t="shared" si="47"/>
        <v>6.5891366804009532</v>
      </c>
      <c r="O75" s="16">
        <f t="shared" si="81"/>
        <v>6.7048380584443059</v>
      </c>
      <c r="P75" s="16">
        <f t="shared" si="48"/>
        <v>6.5864000000000003</v>
      </c>
      <c r="Q75" s="16" t="s">
        <v>2891</v>
      </c>
      <c r="R75" s="36"/>
      <c r="S75" s="18">
        <v>161.72999999999999</v>
      </c>
      <c r="T75" s="16">
        <v>143.63999999999999</v>
      </c>
      <c r="U75" s="16">
        <v>150.83000000000001</v>
      </c>
      <c r="V75" s="16">
        <v>127.46</v>
      </c>
      <c r="W75" s="16">
        <v>348.67</v>
      </c>
      <c r="X75" s="16">
        <v>77.599999999999994</v>
      </c>
      <c r="Y75" s="16">
        <v>121</v>
      </c>
      <c r="Z75" s="85" t="s">
        <v>2318</v>
      </c>
      <c r="AA75" s="16">
        <v>199.88900000000001</v>
      </c>
      <c r="AB75" s="88">
        <f t="shared" si="49"/>
        <v>166.35237500000005</v>
      </c>
      <c r="AC75" s="114">
        <f t="shared" si="50"/>
        <v>152.48329730726977</v>
      </c>
      <c r="AD75" s="88">
        <f t="shared" si="51"/>
        <v>147.23500000000001</v>
      </c>
      <c r="AE75" s="88">
        <v>134.5</v>
      </c>
      <c r="AF75" s="151" t="s">
        <v>2751</v>
      </c>
      <c r="AG75" s="19">
        <f t="shared" si="82"/>
        <v>134.5</v>
      </c>
      <c r="AH75" s="18">
        <v>4.8500000000000002E-7</v>
      </c>
      <c r="AI75" s="34">
        <v>3.5439488679723302E-9</v>
      </c>
      <c r="AJ75" s="16">
        <v>6.4565422903465397E-8</v>
      </c>
      <c r="AK75" s="16">
        <v>6.0255958607435721E-7</v>
      </c>
      <c r="AL75" s="16">
        <v>1.230268770812379E-6</v>
      </c>
      <c r="AM75" s="16">
        <v>2.5118864315095751E-8</v>
      </c>
      <c r="AN75" s="94"/>
      <c r="AO75" s="16">
        <v>2.2319999999999999E-7</v>
      </c>
      <c r="AP75" s="94">
        <f t="shared" si="52"/>
        <v>3.7632237042475282E-7</v>
      </c>
      <c r="AQ75" s="114">
        <f t="shared" si="53"/>
        <v>1.24407395063359E-7</v>
      </c>
      <c r="AR75" s="94">
        <f t="shared" si="54"/>
        <v>2.2319999999999999E-7</v>
      </c>
      <c r="AS75" s="114" t="s">
        <v>2891</v>
      </c>
      <c r="AT75" s="98"/>
      <c r="AU75" s="18">
        <v>2.2269999999999998E-3</v>
      </c>
      <c r="AV75" s="16">
        <v>5.4233999999999997E-2</v>
      </c>
      <c r="AW75" s="16">
        <v>4.1652678588560802E-4</v>
      </c>
      <c r="AX75" s="16">
        <v>7.7899999999999996E-4</v>
      </c>
      <c r="AY75" s="16">
        <v>3.2899999999999999E-2</v>
      </c>
      <c r="AZ75" s="16">
        <v>0.16</v>
      </c>
      <c r="BA75" s="16">
        <v>8.6799999999999996E-4</v>
      </c>
      <c r="BB75" s="68">
        <v>-7.5</v>
      </c>
      <c r="BC75" s="16">
        <f t="shared" si="45"/>
        <v>1.5362344873097941E-2</v>
      </c>
      <c r="BD75" s="67">
        <v>-8.0500000000000007</v>
      </c>
      <c r="BE75" s="16">
        <f t="shared" si="46"/>
        <v>4.3296970574537158E-3</v>
      </c>
      <c r="BF75" s="16">
        <v>0.16800000000000001</v>
      </c>
      <c r="BG75" s="16">
        <v>1.89E-2</v>
      </c>
      <c r="BH75" s="16">
        <v>2.3300000000000001E-2</v>
      </c>
      <c r="BI75" s="68"/>
      <c r="BJ75" s="94" t="str">
        <f t="shared" si="55"/>
        <v/>
      </c>
      <c r="BK75" s="68">
        <v>7.2153600000000004E-8</v>
      </c>
      <c r="BL75" s="39">
        <f t="shared" si="83"/>
        <v>3.505221888E-2</v>
      </c>
      <c r="BM75" s="94">
        <f t="shared" si="84"/>
        <v>3.972067596895671E-2</v>
      </c>
      <c r="BN75" s="114">
        <f t="shared" si="85"/>
        <v>1.0906220179603382E-2</v>
      </c>
      <c r="BO75" s="94">
        <f t="shared" si="86"/>
        <v>1.89E-2</v>
      </c>
      <c r="BP75" s="114" t="s">
        <v>2891</v>
      </c>
      <c r="BQ75" s="98"/>
      <c r="BR75" s="18">
        <f t="shared" si="56"/>
        <v>-6.314258261397736</v>
      </c>
      <c r="BS75" s="114">
        <f t="shared" si="57"/>
        <v>-8.450512552732409</v>
      </c>
      <c r="BT75" s="114">
        <f t="shared" si="58"/>
        <v>-7.1900000000000013</v>
      </c>
      <c r="BU75" s="114">
        <f t="shared" si="59"/>
        <v>-6.2200000000000006</v>
      </c>
      <c r="BV75" s="114">
        <f t="shared" si="60"/>
        <v>-5.910000000000001</v>
      </c>
      <c r="BW75" s="114">
        <f t="shared" si="61"/>
        <v>-7.6000000000000005</v>
      </c>
      <c r="BX75" s="114" t="str">
        <f t="shared" si="62"/>
        <v>N/A</v>
      </c>
      <c r="BY75" s="114">
        <f t="shared" si="63"/>
        <v>-6.6513058097344588</v>
      </c>
      <c r="BZ75" s="114">
        <f t="shared" si="64"/>
        <v>-6.9051538034092301</v>
      </c>
      <c r="CA75" s="114">
        <f t="shared" si="65"/>
        <v>-6.6513058097344588</v>
      </c>
      <c r="CB75" s="98" t="str">
        <f t="shared" si="66"/>
        <v>---</v>
      </c>
      <c r="CC75" s="18">
        <f t="shared" si="67"/>
        <v>-2.6522797829659619</v>
      </c>
      <c r="CD75" s="114">
        <f t="shared" si="68"/>
        <v>-1.2657283632233367</v>
      </c>
      <c r="CE75" s="114">
        <f t="shared" si="69"/>
        <v>-3.3803570648736168</v>
      </c>
      <c r="CF75" s="114">
        <f t="shared" si="70"/>
        <v>-3.1084625423274357</v>
      </c>
      <c r="CG75" s="114">
        <f t="shared" si="71"/>
        <v>-1.4828041020500258</v>
      </c>
      <c r="CH75" s="114">
        <f t="shared" si="72"/>
        <v>-0.79588001734407521</v>
      </c>
      <c r="CI75" s="114">
        <f t="shared" si="73"/>
        <v>-3.0614802748235079</v>
      </c>
      <c r="CJ75" s="114">
        <f t="shared" si="74"/>
        <v>-1.8135424895308896</v>
      </c>
      <c r="CK75" s="114">
        <f t="shared" si="75"/>
        <v>-2.3635424895308903</v>
      </c>
      <c r="CL75" s="114">
        <f t="shared" si="76"/>
        <v>-0.77469071827413716</v>
      </c>
      <c r="CM75" s="114">
        <f t="shared" si="77"/>
        <v>-1.7235381958267559</v>
      </c>
      <c r="CN75" s="114">
        <f t="shared" si="78"/>
        <v>-1.6326440789739809</v>
      </c>
      <c r="CO75" s="114" t="str">
        <f t="shared" si="79"/>
        <v>N/A</v>
      </c>
      <c r="CP75" s="114">
        <f t="shared" si="80"/>
        <v>-1.4552844850628319</v>
      </c>
      <c r="CQ75" s="114">
        <f t="shared" si="87"/>
        <v>-1.9623257388313418</v>
      </c>
      <c r="CR75" s="114">
        <f t="shared" si="88"/>
        <v>-1.7235381958267559</v>
      </c>
      <c r="CS75" s="98" t="str">
        <f t="shared" si="89"/>
        <v>---</v>
      </c>
    </row>
    <row r="76" spans="1:97" x14ac:dyDescent="0.25">
      <c r="A76" s="15" t="s">
        <v>2611</v>
      </c>
      <c r="B76" s="1" t="s">
        <v>502</v>
      </c>
      <c r="C76" s="1">
        <v>485.8</v>
      </c>
      <c r="D76" s="27">
        <v>6.77</v>
      </c>
      <c r="E76" s="16">
        <v>7.2057959072207396</v>
      </c>
      <c r="F76" s="16">
        <v>6.7562466790000002</v>
      </c>
      <c r="G76" s="16">
        <v>6.2465838219999998</v>
      </c>
      <c r="H76" s="16">
        <v>6.6427999999999896</v>
      </c>
      <c r="I76" s="16">
        <v>6.7061000000000002</v>
      </c>
      <c r="J76" s="16">
        <v>6.37</v>
      </c>
      <c r="K76" s="16">
        <v>6.39</v>
      </c>
      <c r="L76" s="16"/>
      <c r="M76" s="16">
        <v>6.4076700000000004</v>
      </c>
      <c r="N76" s="16">
        <f t="shared" si="47"/>
        <v>6.6105773786911923</v>
      </c>
      <c r="O76" s="16">
        <f t="shared" si="81"/>
        <v>6.7108811052808788</v>
      </c>
      <c r="P76" s="16">
        <f t="shared" si="48"/>
        <v>6.6427999999999896</v>
      </c>
      <c r="Q76" s="16" t="s">
        <v>2891</v>
      </c>
      <c r="R76" s="36"/>
      <c r="S76" s="18">
        <v>161.72999999999999</v>
      </c>
      <c r="T76" s="16">
        <v>130.62</v>
      </c>
      <c r="U76" s="16">
        <v>150.83000000000001</v>
      </c>
      <c r="V76" s="16">
        <v>130.18</v>
      </c>
      <c r="W76" s="16">
        <v>348.67</v>
      </c>
      <c r="X76" s="16">
        <v>77.5</v>
      </c>
      <c r="Y76" s="16">
        <v>112</v>
      </c>
      <c r="Z76" s="85"/>
      <c r="AA76" s="16">
        <v>181.99</v>
      </c>
      <c r="AB76" s="88">
        <f t="shared" si="49"/>
        <v>161.69000000000003</v>
      </c>
      <c r="AC76" s="114">
        <f t="shared" si="50"/>
        <v>147.86036094160087</v>
      </c>
      <c r="AD76" s="88">
        <f t="shared" si="51"/>
        <v>140.72500000000002</v>
      </c>
      <c r="AE76" s="88" t="s">
        <v>2891</v>
      </c>
      <c r="AF76" s="40"/>
      <c r="AG76" s="19">
        <f t="shared" si="82"/>
        <v>77.5</v>
      </c>
      <c r="AH76" s="18">
        <v>1.9400000000000001E-6</v>
      </c>
      <c r="AI76" s="34">
        <v>2.9968641408316398E-8</v>
      </c>
      <c r="AJ76" s="16">
        <v>7.7624711662868932E-8</v>
      </c>
      <c r="AK76" s="16">
        <v>6.0255958607435721E-7</v>
      </c>
      <c r="AL76" s="16">
        <v>2.0417379446695257E-7</v>
      </c>
      <c r="AM76" s="16">
        <v>2.5118864315095751E-8</v>
      </c>
      <c r="AN76" s="94"/>
      <c r="AO76" s="16">
        <v>1.19097E-7</v>
      </c>
      <c r="AP76" s="94">
        <f t="shared" si="52"/>
        <v>4.2836322827537006E-7</v>
      </c>
      <c r="AQ76" s="114">
        <f t="shared" si="53"/>
        <v>1.493958437106179E-7</v>
      </c>
      <c r="AR76" s="94">
        <f t="shared" si="54"/>
        <v>1.19097E-7</v>
      </c>
      <c r="AS76" s="114" t="s">
        <v>2891</v>
      </c>
      <c r="AT76" s="98"/>
      <c r="AU76" s="18">
        <v>7.45E-3</v>
      </c>
      <c r="AV76" s="16">
        <v>5.4233999999999997E-2</v>
      </c>
      <c r="AW76" s="16">
        <v>1.4385981484613499E-3</v>
      </c>
      <c r="AX76" s="16">
        <v>7.5699999999999997E-4</v>
      </c>
      <c r="AY76" s="16">
        <v>3.2899999999999999E-2</v>
      </c>
      <c r="AZ76" s="16">
        <v>7.1800000000000003E-2</v>
      </c>
      <c r="BA76" s="16">
        <v>8.6799999999999996E-4</v>
      </c>
      <c r="BB76" s="68">
        <v>-7.5</v>
      </c>
      <c r="BC76" s="16">
        <f t="shared" si="45"/>
        <v>1.5362344873097941E-2</v>
      </c>
      <c r="BD76" s="67">
        <v>-8.08</v>
      </c>
      <c r="BE76" s="16">
        <f t="shared" si="46"/>
        <v>4.0407084000167719E-3</v>
      </c>
      <c r="BF76" s="16">
        <v>0.16800000000000001</v>
      </c>
      <c r="BG76" s="16">
        <v>1.34E-2</v>
      </c>
      <c r="BH76" s="16">
        <v>2.93E-2</v>
      </c>
      <c r="BI76" s="68"/>
      <c r="BJ76" s="94" t="str">
        <f t="shared" si="55"/>
        <v/>
      </c>
      <c r="BK76" s="68">
        <v>7.1999900000000004E-8</v>
      </c>
      <c r="BL76" s="39">
        <f t="shared" si="83"/>
        <v>3.4977551420000003E-2</v>
      </c>
      <c r="BM76" s="94">
        <f t="shared" si="84"/>
        <v>3.3425246372428934E-2</v>
      </c>
      <c r="BN76" s="114">
        <f t="shared" si="85"/>
        <v>1.2175415923388604E-2</v>
      </c>
      <c r="BO76" s="94">
        <f t="shared" si="86"/>
        <v>1.5362344873097941E-2</v>
      </c>
      <c r="BP76" s="114" t="s">
        <v>2891</v>
      </c>
      <c r="BQ76" s="98"/>
      <c r="BR76" s="18">
        <f t="shared" si="56"/>
        <v>-5.7121982700697735</v>
      </c>
      <c r="BS76" s="114">
        <f t="shared" si="57"/>
        <v>-7.5233329448169597</v>
      </c>
      <c r="BT76" s="114">
        <f t="shared" si="58"/>
        <v>-7.1100000000000012</v>
      </c>
      <c r="BU76" s="114">
        <f t="shared" si="59"/>
        <v>-6.2200000000000006</v>
      </c>
      <c r="BV76" s="114">
        <f t="shared" si="60"/>
        <v>-6.69</v>
      </c>
      <c r="BW76" s="114">
        <f t="shared" si="61"/>
        <v>-7.6000000000000005</v>
      </c>
      <c r="BX76" s="114" t="str">
        <f t="shared" si="62"/>
        <v>N/A</v>
      </c>
      <c r="BY76" s="114">
        <f t="shared" si="63"/>
        <v>-6.9240991780626056</v>
      </c>
      <c r="BZ76" s="114">
        <f t="shared" si="64"/>
        <v>-6.825661484707048</v>
      </c>
      <c r="CA76" s="114">
        <f t="shared" si="65"/>
        <v>-6.9240991780626056</v>
      </c>
      <c r="CB76" s="98" t="str">
        <f t="shared" si="66"/>
        <v>---</v>
      </c>
      <c r="CC76" s="18">
        <f t="shared" si="67"/>
        <v>-2.1278437272517072</v>
      </c>
      <c r="CD76" s="114">
        <f t="shared" si="68"/>
        <v>-1.2657283632233367</v>
      </c>
      <c r="CE76" s="114">
        <f t="shared" si="69"/>
        <v>-2.8420605029908397</v>
      </c>
      <c r="CF76" s="114">
        <f t="shared" si="70"/>
        <v>-3.1209041204999273</v>
      </c>
      <c r="CG76" s="114">
        <f t="shared" si="71"/>
        <v>-1.4828041020500258</v>
      </c>
      <c r="CH76" s="114">
        <f t="shared" si="72"/>
        <v>-1.1438755557576996</v>
      </c>
      <c r="CI76" s="114">
        <f t="shared" si="73"/>
        <v>-3.0614802748235079</v>
      </c>
      <c r="CJ76" s="114">
        <f t="shared" si="74"/>
        <v>-1.8135424895308896</v>
      </c>
      <c r="CK76" s="114">
        <f t="shared" si="75"/>
        <v>-2.3935424895308888</v>
      </c>
      <c r="CL76" s="114">
        <f t="shared" si="76"/>
        <v>-0.77469071827413716</v>
      </c>
      <c r="CM76" s="114">
        <f t="shared" si="77"/>
        <v>-1.8728952016351923</v>
      </c>
      <c r="CN76" s="114">
        <f t="shared" si="78"/>
        <v>-1.5331323796458904</v>
      </c>
      <c r="CO76" s="114" t="str">
        <f t="shared" si="79"/>
        <v>N/A</v>
      </c>
      <c r="CP76" s="114">
        <f t="shared" si="80"/>
        <v>-1.456210596286819</v>
      </c>
      <c r="CQ76" s="114">
        <f t="shared" si="87"/>
        <v>-1.9145161939616047</v>
      </c>
      <c r="CR76" s="114">
        <f t="shared" si="88"/>
        <v>-1.8135424895308896</v>
      </c>
      <c r="CS76" s="98" t="str">
        <f t="shared" si="89"/>
        <v>---</v>
      </c>
    </row>
    <row r="77" spans="1:97" x14ac:dyDescent="0.25">
      <c r="A77" s="15" t="s">
        <v>2612</v>
      </c>
      <c r="B77" s="1" t="s">
        <v>503</v>
      </c>
      <c r="C77" s="1">
        <v>485.8</v>
      </c>
      <c r="D77" s="27">
        <v>6.77</v>
      </c>
      <c r="E77" s="16">
        <v>7.2361089241769498</v>
      </c>
      <c r="F77" s="16">
        <v>6.7562466790000002</v>
      </c>
      <c r="G77" s="16">
        <v>6.2465838219999998</v>
      </c>
      <c r="H77" s="16">
        <v>6.6427999999999896</v>
      </c>
      <c r="I77" s="16">
        <v>6.6901000000000002</v>
      </c>
      <c r="J77" s="16">
        <v>6.37</v>
      </c>
      <c r="K77" s="16">
        <v>6.31</v>
      </c>
      <c r="L77" s="16"/>
      <c r="M77" s="16">
        <v>6.3741199999999996</v>
      </c>
      <c r="N77" s="16">
        <f t="shared" si="47"/>
        <v>6.5995510472418815</v>
      </c>
      <c r="O77" s="16">
        <f t="shared" si="81"/>
        <v>6.7143811665094919</v>
      </c>
      <c r="P77" s="16">
        <f t="shared" si="48"/>
        <v>6.6427999999999896</v>
      </c>
      <c r="Q77" s="16" t="s">
        <v>2891</v>
      </c>
      <c r="R77" s="36"/>
      <c r="S77" s="18">
        <v>161.72999999999999</v>
      </c>
      <c r="T77" s="16">
        <v>149.22999999999999</v>
      </c>
      <c r="U77" s="16">
        <v>150.83000000000001</v>
      </c>
      <c r="V77" s="16">
        <v>147.04</v>
      </c>
      <c r="W77" s="16">
        <v>348.67</v>
      </c>
      <c r="X77" s="16">
        <v>73.099999999999994</v>
      </c>
      <c r="Y77" s="16">
        <v>115</v>
      </c>
      <c r="Z77" s="85"/>
      <c r="AA77" s="16">
        <v>199.64599999999999</v>
      </c>
      <c r="AB77" s="88">
        <f t="shared" si="49"/>
        <v>168.15574999999998</v>
      </c>
      <c r="AC77" s="114">
        <f t="shared" si="50"/>
        <v>153.80928219462052</v>
      </c>
      <c r="AD77" s="88">
        <f t="shared" si="51"/>
        <v>150.03</v>
      </c>
      <c r="AE77" s="88" t="s">
        <v>2891</v>
      </c>
      <c r="AF77" s="40"/>
      <c r="AG77" s="19">
        <f t="shared" si="82"/>
        <v>73.099999999999994</v>
      </c>
      <c r="AH77" s="18">
        <v>2.1399999999999998E-6</v>
      </c>
      <c r="AI77" s="34">
        <v>1.7449737404117599E-8</v>
      </c>
      <c r="AJ77" s="16">
        <v>6.1659500186148087E-8</v>
      </c>
      <c r="AK77" s="16">
        <v>6.0255958607435721E-7</v>
      </c>
      <c r="AL77" s="16">
        <v>2.1379620895022279E-7</v>
      </c>
      <c r="AM77" s="16">
        <v>2.5118864315095751E-8</v>
      </c>
      <c r="AN77" s="94"/>
      <c r="AO77" s="16">
        <v>2.08386E-7</v>
      </c>
      <c r="AP77" s="94">
        <f t="shared" si="52"/>
        <v>4.6699569956142022E-7</v>
      </c>
      <c r="AQ77" s="114">
        <f t="shared" si="53"/>
        <v>1.4796296642264302E-7</v>
      </c>
      <c r="AR77" s="94">
        <f t="shared" si="54"/>
        <v>2.08386E-7</v>
      </c>
      <c r="AS77" s="114" t="s">
        <v>2891</v>
      </c>
      <c r="AT77" s="98"/>
      <c r="AU77" s="18">
        <v>8.1779999999999995E-3</v>
      </c>
      <c r="AV77" s="16">
        <v>5.4233999999999997E-2</v>
      </c>
      <c r="AW77" s="16">
        <v>1.07766203087198E-3</v>
      </c>
      <c r="AX77" s="16">
        <v>7.9900000000000001E-4</v>
      </c>
      <c r="AY77" s="16">
        <v>3.2899999999999999E-2</v>
      </c>
      <c r="AZ77" s="16">
        <v>0.22</v>
      </c>
      <c r="BA77" s="16">
        <v>8.6799999999999996E-4</v>
      </c>
      <c r="BB77" s="68">
        <v>-7.5</v>
      </c>
      <c r="BC77" s="16">
        <f t="shared" si="45"/>
        <v>1.5362344873097941E-2</v>
      </c>
      <c r="BD77" s="67">
        <v>-7.8</v>
      </c>
      <c r="BE77" s="16">
        <f t="shared" si="46"/>
        <v>7.6994111289760882E-3</v>
      </c>
      <c r="BF77" s="16">
        <v>0.16500000000000001</v>
      </c>
      <c r="BG77" s="16">
        <v>1.43E-2</v>
      </c>
      <c r="BH77" s="16">
        <v>2.93E-2</v>
      </c>
      <c r="BI77" s="68"/>
      <c r="BJ77" s="94" t="str">
        <f t="shared" si="55"/>
        <v/>
      </c>
      <c r="BK77" s="68">
        <v>7.2331100000000006E-8</v>
      </c>
      <c r="BL77" s="39">
        <f t="shared" si="83"/>
        <v>3.5138448380000006E-2</v>
      </c>
      <c r="BM77" s="94">
        <f t="shared" si="84"/>
        <v>4.4988989724072767E-2</v>
      </c>
      <c r="BN77" s="114">
        <f t="shared" si="85"/>
        <v>1.3849079016872903E-2</v>
      </c>
      <c r="BO77" s="94">
        <f t="shared" si="86"/>
        <v>1.5362344873097941E-2</v>
      </c>
      <c r="BP77" s="114" t="s">
        <v>2891</v>
      </c>
      <c r="BQ77" s="98"/>
      <c r="BR77" s="18">
        <f t="shared" si="56"/>
        <v>-5.669586226650809</v>
      </c>
      <c r="BS77" s="114">
        <f t="shared" si="57"/>
        <v>-7.7582111042234718</v>
      </c>
      <c r="BT77" s="114">
        <f t="shared" si="58"/>
        <v>-7.2100000000000009</v>
      </c>
      <c r="BU77" s="114">
        <f t="shared" si="59"/>
        <v>-6.2200000000000006</v>
      </c>
      <c r="BV77" s="114">
        <f t="shared" si="60"/>
        <v>-6.6700000000000008</v>
      </c>
      <c r="BW77" s="114">
        <f t="shared" si="61"/>
        <v>-7.6000000000000005</v>
      </c>
      <c r="BX77" s="114" t="str">
        <f t="shared" si="62"/>
        <v>N/A</v>
      </c>
      <c r="BY77" s="114">
        <f t="shared" si="63"/>
        <v>-6.6811314616056352</v>
      </c>
      <c r="BZ77" s="114">
        <f t="shared" si="64"/>
        <v>-6.829846970354275</v>
      </c>
      <c r="CA77" s="114">
        <f t="shared" si="65"/>
        <v>-6.6811314616056352</v>
      </c>
      <c r="CB77" s="98" t="str">
        <f t="shared" si="66"/>
        <v>---</v>
      </c>
      <c r="CC77" s="18">
        <f t="shared" si="67"/>
        <v>-2.087352893781683</v>
      </c>
      <c r="CD77" s="114">
        <f t="shared" si="68"/>
        <v>-1.2657283632233367</v>
      </c>
      <c r="CE77" s="114">
        <f t="shared" si="69"/>
        <v>-2.9675174183150799</v>
      </c>
      <c r="CF77" s="114">
        <f t="shared" si="70"/>
        <v>-3.0974532206860088</v>
      </c>
      <c r="CG77" s="114">
        <f t="shared" si="71"/>
        <v>-1.4828041020500258</v>
      </c>
      <c r="CH77" s="114">
        <f t="shared" si="72"/>
        <v>-0.65757731917779372</v>
      </c>
      <c r="CI77" s="114">
        <f t="shared" si="73"/>
        <v>-3.0614802748235079</v>
      </c>
      <c r="CJ77" s="114">
        <f t="shared" si="74"/>
        <v>-1.8135424895308896</v>
      </c>
      <c r="CK77" s="114">
        <f t="shared" si="75"/>
        <v>-2.1135424895308885</v>
      </c>
      <c r="CL77" s="114">
        <f t="shared" si="76"/>
        <v>-0.78251605578609373</v>
      </c>
      <c r="CM77" s="114">
        <f t="shared" si="77"/>
        <v>-1.8446639625349381</v>
      </c>
      <c r="CN77" s="114">
        <f t="shared" si="78"/>
        <v>-1.5331323796458904</v>
      </c>
      <c r="CO77" s="114" t="str">
        <f t="shared" si="79"/>
        <v>N/A</v>
      </c>
      <c r="CP77" s="114">
        <f t="shared" si="80"/>
        <v>-1.4542174197013304</v>
      </c>
      <c r="CQ77" s="114">
        <f t="shared" si="87"/>
        <v>-1.8585791068298052</v>
      </c>
      <c r="CR77" s="114">
        <f t="shared" si="88"/>
        <v>-1.8135424895308896</v>
      </c>
      <c r="CS77" s="98" t="str">
        <f t="shared" si="89"/>
        <v>---</v>
      </c>
    </row>
    <row r="78" spans="1:97" x14ac:dyDescent="0.25">
      <c r="A78" s="15" t="s">
        <v>2613</v>
      </c>
      <c r="B78" s="1" t="s">
        <v>504</v>
      </c>
      <c r="C78" s="1">
        <v>485.8</v>
      </c>
      <c r="D78" s="27">
        <v>6.77</v>
      </c>
      <c r="E78" s="16">
        <v>7.2411524631228401</v>
      </c>
      <c r="F78" s="16">
        <v>6.7562466790000002</v>
      </c>
      <c r="G78" s="16">
        <v>6.2465838219999998</v>
      </c>
      <c r="H78" s="16">
        <v>6.6427999999999896</v>
      </c>
      <c r="I78" s="16">
        <v>6.4935999999999998</v>
      </c>
      <c r="J78" s="16">
        <v>6.38</v>
      </c>
      <c r="K78" s="16">
        <v>6.29</v>
      </c>
      <c r="L78" s="16"/>
      <c r="M78" s="16">
        <v>6.5954600000000001</v>
      </c>
      <c r="N78" s="16">
        <f t="shared" si="47"/>
        <v>6.6017603293469813</v>
      </c>
      <c r="O78" s="16">
        <f t="shared" si="81"/>
        <v>6.7139533315625473</v>
      </c>
      <c r="P78" s="16">
        <f t="shared" si="48"/>
        <v>6.5954600000000001</v>
      </c>
      <c r="Q78" s="16" t="s">
        <v>2891</v>
      </c>
      <c r="R78" s="36"/>
      <c r="S78" s="18">
        <v>161.72999999999999</v>
      </c>
      <c r="T78" s="16">
        <v>140.62</v>
      </c>
      <c r="U78" s="16">
        <v>150.83000000000001</v>
      </c>
      <c r="V78" s="16">
        <v>127.77</v>
      </c>
      <c r="W78" s="16">
        <v>348.67</v>
      </c>
      <c r="X78" s="16">
        <v>74.900000000000006</v>
      </c>
      <c r="Y78" s="16">
        <v>115</v>
      </c>
      <c r="Z78" s="85"/>
      <c r="AA78" s="16">
        <v>190.54499999999999</v>
      </c>
      <c r="AB78" s="88">
        <f t="shared" si="49"/>
        <v>163.75812500000001</v>
      </c>
      <c r="AC78" s="114">
        <f t="shared" si="50"/>
        <v>149.59540810097175</v>
      </c>
      <c r="AD78" s="88">
        <f t="shared" si="51"/>
        <v>145.72500000000002</v>
      </c>
      <c r="AE78" s="88" t="s">
        <v>2891</v>
      </c>
      <c r="AF78" s="40"/>
      <c r="AG78" s="19">
        <f t="shared" si="82"/>
        <v>74.900000000000006</v>
      </c>
      <c r="AH78" s="18">
        <v>2.0600000000000002E-6</v>
      </c>
      <c r="AI78" s="34">
        <v>1.35474621868107E-8</v>
      </c>
      <c r="AJ78" s="16">
        <v>9.5499258602143556E-8</v>
      </c>
      <c r="AK78" s="16">
        <v>6.0255958607435721E-7</v>
      </c>
      <c r="AL78" s="16">
        <v>5.1286138399136415E-8</v>
      </c>
      <c r="AM78" s="16">
        <v>2.5118864315095751E-8</v>
      </c>
      <c r="AN78" s="94"/>
      <c r="AO78" s="16">
        <v>1.3724300000000001E-7</v>
      </c>
      <c r="AP78" s="94">
        <f t="shared" si="52"/>
        <v>4.2646490136822053E-7</v>
      </c>
      <c r="AQ78" s="114">
        <f t="shared" si="53"/>
        <v>1.1607670002816728E-7</v>
      </c>
      <c r="AR78" s="94">
        <f t="shared" si="54"/>
        <v>9.5499258602143556E-8</v>
      </c>
      <c r="AS78" s="114" t="s">
        <v>2891</v>
      </c>
      <c r="AT78" s="98"/>
      <c r="AU78" s="18">
        <v>7.8720000000000005E-3</v>
      </c>
      <c r="AV78" s="16">
        <v>5.4233999999999997E-2</v>
      </c>
      <c r="AW78" s="16">
        <v>9.9827773737092007E-4</v>
      </c>
      <c r="AX78" s="16">
        <v>7.4799999999999997E-4</v>
      </c>
      <c r="AY78" s="16">
        <v>3.2899999999999999E-2</v>
      </c>
      <c r="AZ78" s="16">
        <v>7.5600000000000001E-2</v>
      </c>
      <c r="BA78" s="16">
        <v>8.6799999999999996E-4</v>
      </c>
      <c r="BB78" s="68">
        <v>-7.5</v>
      </c>
      <c r="BC78" s="16">
        <f t="shared" si="45"/>
        <v>1.5362344873097941E-2</v>
      </c>
      <c r="BD78" s="67">
        <v>-8.48</v>
      </c>
      <c r="BE78" s="16">
        <f t="shared" si="46"/>
        <v>1.6086349881624207E-3</v>
      </c>
      <c r="BF78" s="16">
        <v>0.16800000000000001</v>
      </c>
      <c r="BG78" s="16">
        <v>1.54E-2</v>
      </c>
      <c r="BH78" s="16">
        <v>2.86E-2</v>
      </c>
      <c r="BI78" s="68"/>
      <c r="BJ78" s="94" t="str">
        <f t="shared" si="55"/>
        <v/>
      </c>
      <c r="BK78" s="68">
        <v>7.1604199999999995E-8</v>
      </c>
      <c r="BL78" s="39">
        <f t="shared" si="83"/>
        <v>3.4785320359999997E-2</v>
      </c>
      <c r="BM78" s="94">
        <f t="shared" si="84"/>
        <v>3.3613582919894719E-2</v>
      </c>
      <c r="BN78" s="114">
        <f t="shared" si="85"/>
        <v>1.1202817091160189E-2</v>
      </c>
      <c r="BO78" s="94">
        <f t="shared" si="86"/>
        <v>1.54E-2</v>
      </c>
      <c r="BP78" s="114" t="s">
        <v>2891</v>
      </c>
      <c r="BQ78" s="98"/>
      <c r="BR78" s="18">
        <f t="shared" si="56"/>
        <v>-5.6861327796308467</v>
      </c>
      <c r="BS78" s="114">
        <f t="shared" si="57"/>
        <v>-7.8681420525010211</v>
      </c>
      <c r="BT78" s="114">
        <f t="shared" si="58"/>
        <v>-7.0200000000000005</v>
      </c>
      <c r="BU78" s="114">
        <f t="shared" si="59"/>
        <v>-6.2200000000000006</v>
      </c>
      <c r="BV78" s="114">
        <f t="shared" si="60"/>
        <v>-7.2900000000000009</v>
      </c>
      <c r="BW78" s="114">
        <f t="shared" si="61"/>
        <v>-7.6000000000000005</v>
      </c>
      <c r="BX78" s="114" t="str">
        <f t="shared" si="62"/>
        <v>N/A</v>
      </c>
      <c r="BY78" s="114">
        <f t="shared" si="63"/>
        <v>-6.8625097972523719</v>
      </c>
      <c r="BZ78" s="114">
        <f t="shared" si="64"/>
        <v>-6.9352549470548919</v>
      </c>
      <c r="CA78" s="114">
        <f t="shared" si="65"/>
        <v>-7.0200000000000005</v>
      </c>
      <c r="CB78" s="98" t="str">
        <f t="shared" si="66"/>
        <v>---</v>
      </c>
      <c r="CC78" s="18">
        <f t="shared" si="67"/>
        <v>-2.1039149145767149</v>
      </c>
      <c r="CD78" s="114">
        <f t="shared" si="68"/>
        <v>-1.2657283632233367</v>
      </c>
      <c r="CE78" s="114">
        <f t="shared" si="69"/>
        <v>-3.0007486139963562</v>
      </c>
      <c r="CF78" s="114">
        <f t="shared" si="70"/>
        <v>-3.1260984021355385</v>
      </c>
      <c r="CG78" s="114">
        <f t="shared" si="71"/>
        <v>-1.4828041020500258</v>
      </c>
      <c r="CH78" s="114">
        <f t="shared" si="72"/>
        <v>-1.1214782044987934</v>
      </c>
      <c r="CI78" s="114">
        <f t="shared" si="73"/>
        <v>-3.0614802748235079</v>
      </c>
      <c r="CJ78" s="114">
        <f t="shared" si="74"/>
        <v>-1.8135424895308896</v>
      </c>
      <c r="CK78" s="114">
        <f t="shared" si="75"/>
        <v>-2.79354248953089</v>
      </c>
      <c r="CL78" s="114">
        <f t="shared" si="76"/>
        <v>-0.77469071827413716</v>
      </c>
      <c r="CM78" s="114">
        <f t="shared" si="77"/>
        <v>-1.8124792791635369</v>
      </c>
      <c r="CN78" s="114">
        <f t="shared" si="78"/>
        <v>-1.5436339668709569</v>
      </c>
      <c r="CO78" s="114" t="str">
        <f t="shared" si="79"/>
        <v>N/A</v>
      </c>
      <c r="CP78" s="114">
        <f t="shared" si="80"/>
        <v>-1.4586039925955494</v>
      </c>
      <c r="CQ78" s="114">
        <f t="shared" si="87"/>
        <v>-1.9506727547130944</v>
      </c>
      <c r="CR78" s="114">
        <f t="shared" si="88"/>
        <v>-1.8124792791635369</v>
      </c>
      <c r="CS78" s="98" t="str">
        <f t="shared" si="89"/>
        <v>---</v>
      </c>
    </row>
    <row r="79" spans="1:97" x14ac:dyDescent="0.25">
      <c r="A79" s="15" t="s">
        <v>2614</v>
      </c>
      <c r="B79" s="1" t="s">
        <v>505</v>
      </c>
      <c r="C79" s="1">
        <v>485.8</v>
      </c>
      <c r="D79" s="27">
        <v>6.77</v>
      </c>
      <c r="E79" s="16">
        <v>7.26548311786408</v>
      </c>
      <c r="F79" s="16">
        <v>6.7562466790000002</v>
      </c>
      <c r="G79" s="16">
        <v>6.2465838219999998</v>
      </c>
      <c r="H79" s="16">
        <v>6.6427999999999896</v>
      </c>
      <c r="I79" s="16">
        <v>6.3994</v>
      </c>
      <c r="J79" s="16">
        <v>6.37</v>
      </c>
      <c r="K79" s="16">
        <v>6.3</v>
      </c>
      <c r="L79" s="16"/>
      <c r="M79" s="16">
        <v>6.6347100000000001</v>
      </c>
      <c r="N79" s="16">
        <f t="shared" si="47"/>
        <v>6.5983581798737845</v>
      </c>
      <c r="O79" s="16">
        <f t="shared" si="81"/>
        <v>6.7209810277236217</v>
      </c>
      <c r="P79" s="16">
        <f t="shared" si="48"/>
        <v>6.6347100000000001</v>
      </c>
      <c r="Q79" s="16" t="s">
        <v>2891</v>
      </c>
      <c r="R79" s="36"/>
      <c r="S79" s="18">
        <v>161.72999999999999</v>
      </c>
      <c r="T79" s="16">
        <v>158.59</v>
      </c>
      <c r="U79" s="16">
        <v>150.83000000000001</v>
      </c>
      <c r="V79" s="16">
        <v>152.13</v>
      </c>
      <c r="W79" s="16">
        <v>348.67</v>
      </c>
      <c r="X79" s="16">
        <v>73.400000000000006</v>
      </c>
      <c r="Y79" s="16">
        <v>115</v>
      </c>
      <c r="Z79" s="85" t="s">
        <v>2318</v>
      </c>
      <c r="AA79" s="16">
        <v>181.994</v>
      </c>
      <c r="AB79" s="88">
        <f t="shared" si="49"/>
        <v>167.79300000000001</v>
      </c>
      <c r="AC79" s="114">
        <f t="shared" si="50"/>
        <v>153.93214344295839</v>
      </c>
      <c r="AD79" s="88">
        <f t="shared" si="51"/>
        <v>155.36000000000001</v>
      </c>
      <c r="AE79" s="114">
        <f>AVERAGE(149.5,135)</f>
        <v>142.25</v>
      </c>
      <c r="AF79" s="151" t="s">
        <v>3700</v>
      </c>
      <c r="AG79" s="19">
        <f t="shared" si="82"/>
        <v>142.25</v>
      </c>
      <c r="AH79" s="18">
        <v>3.9799999999999999E-7</v>
      </c>
      <c r="AI79" s="34">
        <v>8.0959290916979595E-9</v>
      </c>
      <c r="AJ79" s="16">
        <v>1.1220184543019621E-7</v>
      </c>
      <c r="AK79" s="16">
        <v>6.0255958607435721E-7</v>
      </c>
      <c r="AL79" s="16">
        <v>2.2387211385683346E-7</v>
      </c>
      <c r="AM79" s="16">
        <v>2.5118864315095751E-8</v>
      </c>
      <c r="AN79" s="94" t="s">
        <v>2318</v>
      </c>
      <c r="AO79" s="16">
        <v>1.7169700000000001E-7</v>
      </c>
      <c r="AP79" s="94">
        <f t="shared" si="52"/>
        <v>2.2022076268116868E-7</v>
      </c>
      <c r="AQ79" s="114">
        <f t="shared" si="53"/>
        <v>1.1120654637693172E-7</v>
      </c>
      <c r="AR79" s="94">
        <f t="shared" si="54"/>
        <v>1.7169700000000001E-7</v>
      </c>
      <c r="AS79" s="114">
        <v>2.6106476209072819E-7</v>
      </c>
      <c r="AT79" s="156" t="s">
        <v>2938</v>
      </c>
      <c r="AU79" s="18">
        <v>1.89E-3</v>
      </c>
      <c r="AV79" s="16">
        <v>5.4233999999999997E-2</v>
      </c>
      <c r="AW79" s="16">
        <v>4.7603698387459399E-4</v>
      </c>
      <c r="AX79" s="16">
        <v>7.7099999999999998E-4</v>
      </c>
      <c r="AY79" s="16">
        <v>3.2899999999999999E-2</v>
      </c>
      <c r="AZ79" s="16">
        <v>6.8599999999999994E-2</v>
      </c>
      <c r="BA79" s="16">
        <v>8.6799999999999996E-4</v>
      </c>
      <c r="BB79" s="68">
        <v>-7.5</v>
      </c>
      <c r="BC79" s="16">
        <f t="shared" si="45"/>
        <v>1.5362344873097941E-2</v>
      </c>
      <c r="BD79" s="67">
        <v>-8.0299999999999994</v>
      </c>
      <c r="BE79" s="16">
        <f t="shared" si="46"/>
        <v>4.5337493932717755E-3</v>
      </c>
      <c r="BF79" s="16">
        <v>0.16800000000000001</v>
      </c>
      <c r="BG79" s="16">
        <v>1.4999999999999999E-2</v>
      </c>
      <c r="BH79" s="16">
        <v>2.93E-2</v>
      </c>
      <c r="BI79" s="68"/>
      <c r="BJ79" s="94" t="str">
        <f t="shared" si="55"/>
        <v/>
      </c>
      <c r="BK79" s="68">
        <v>7.1943300000000001E-8</v>
      </c>
      <c r="BL79" s="39">
        <f t="shared" si="83"/>
        <v>3.4950055139999998E-2</v>
      </c>
      <c r="BM79" s="94">
        <f t="shared" si="84"/>
        <v>3.2837322030018795E-2</v>
      </c>
      <c r="BN79" s="114">
        <f t="shared" si="85"/>
        <v>1.0218620106217643E-2</v>
      </c>
      <c r="BO79" s="94">
        <f t="shared" si="86"/>
        <v>1.5362344873097941E-2</v>
      </c>
      <c r="BP79" s="114" t="s">
        <v>2891</v>
      </c>
      <c r="BQ79" s="98"/>
      <c r="BR79" s="18">
        <f t="shared" si="56"/>
        <v>-6.4001169279263124</v>
      </c>
      <c r="BS79" s="114">
        <f t="shared" si="57"/>
        <v>-8.0917333042615827</v>
      </c>
      <c r="BT79" s="114">
        <f t="shared" si="58"/>
        <v>-6.95</v>
      </c>
      <c r="BU79" s="114">
        <f t="shared" si="59"/>
        <v>-6.2200000000000006</v>
      </c>
      <c r="BV79" s="114">
        <f t="shared" si="60"/>
        <v>-6.6500000000000012</v>
      </c>
      <c r="BW79" s="114">
        <f t="shared" si="61"/>
        <v>-7.6000000000000005</v>
      </c>
      <c r="BX79" s="114" t="str">
        <f t="shared" si="62"/>
        <v>N/A</v>
      </c>
      <c r="BY79" s="114">
        <f t="shared" si="63"/>
        <v>-6.7652372930442555</v>
      </c>
      <c r="BZ79" s="114">
        <f t="shared" si="64"/>
        <v>-6.9538696464617358</v>
      </c>
      <c r="CA79" s="114">
        <f t="shared" si="65"/>
        <v>-6.7652372930442555</v>
      </c>
      <c r="CB79" s="98">
        <f t="shared" si="66"/>
        <v>-6.5832517442717631</v>
      </c>
      <c r="CC79" s="18">
        <f t="shared" si="67"/>
        <v>-2.7235381958267557</v>
      </c>
      <c r="CD79" s="114">
        <f t="shared" si="68"/>
        <v>-1.2657283632233367</v>
      </c>
      <c r="CE79" s="114">
        <f t="shared" si="69"/>
        <v>-3.3223593051183604</v>
      </c>
      <c r="CF79" s="114">
        <f t="shared" si="70"/>
        <v>-3.1129456219490432</v>
      </c>
      <c r="CG79" s="114">
        <f t="shared" si="71"/>
        <v>-1.4828041020500258</v>
      </c>
      <c r="CH79" s="114">
        <f t="shared" si="72"/>
        <v>-1.1636758842932484</v>
      </c>
      <c r="CI79" s="114">
        <f t="shared" si="73"/>
        <v>-3.0614802748235079</v>
      </c>
      <c r="CJ79" s="114">
        <f t="shared" si="74"/>
        <v>-1.8135424895308896</v>
      </c>
      <c r="CK79" s="114">
        <f t="shared" si="75"/>
        <v>-2.343542489530889</v>
      </c>
      <c r="CL79" s="114">
        <f t="shared" si="76"/>
        <v>-0.77469071827413716</v>
      </c>
      <c r="CM79" s="114">
        <f t="shared" si="77"/>
        <v>-1.8239087409443189</v>
      </c>
      <c r="CN79" s="114">
        <f t="shared" si="78"/>
        <v>-1.5331323796458904</v>
      </c>
      <c r="CO79" s="114" t="str">
        <f t="shared" si="79"/>
        <v>N/A</v>
      </c>
      <c r="CP79" s="114">
        <f t="shared" si="80"/>
        <v>-1.4565521347400783</v>
      </c>
      <c r="CQ79" s="114">
        <f t="shared" si="87"/>
        <v>-1.9906077461500371</v>
      </c>
      <c r="CR79" s="114">
        <f t="shared" si="88"/>
        <v>-1.8135424895308896</v>
      </c>
      <c r="CS79" s="98" t="str">
        <f t="shared" si="89"/>
        <v>---</v>
      </c>
    </row>
    <row r="80" spans="1:97" x14ac:dyDescent="0.25">
      <c r="A80" s="15" t="s">
        <v>2615</v>
      </c>
      <c r="B80" s="1" t="s">
        <v>506</v>
      </c>
      <c r="C80" s="1">
        <v>485.8</v>
      </c>
      <c r="D80" s="27">
        <v>6.77</v>
      </c>
      <c r="E80" s="16">
        <v>7.2554728248227702</v>
      </c>
      <c r="F80" s="16">
        <v>6.7562466790000002</v>
      </c>
      <c r="G80" s="16">
        <v>6.2465838219999998</v>
      </c>
      <c r="H80" s="16">
        <v>6.6427999999999896</v>
      </c>
      <c r="I80" s="16">
        <v>6.6539999999999999</v>
      </c>
      <c r="J80" s="16">
        <v>6.38</v>
      </c>
      <c r="K80" s="16">
        <v>6.22</v>
      </c>
      <c r="L80" s="16"/>
      <c r="M80" s="16">
        <v>6.2870299999999997</v>
      </c>
      <c r="N80" s="16">
        <f t="shared" si="47"/>
        <v>6.5791259250914171</v>
      </c>
      <c r="O80" s="16">
        <f t="shared" si="81"/>
        <v>6.710986631114781</v>
      </c>
      <c r="P80" s="16">
        <f t="shared" si="48"/>
        <v>6.6427999999999896</v>
      </c>
      <c r="Q80" s="16" t="s">
        <v>2891</v>
      </c>
      <c r="R80" s="36"/>
      <c r="S80" s="18">
        <v>161.72999999999999</v>
      </c>
      <c r="T80" s="16">
        <v>135.91</v>
      </c>
      <c r="U80" s="16">
        <v>150.83000000000001</v>
      </c>
      <c r="V80" s="16">
        <v>140.71</v>
      </c>
      <c r="W80" s="16">
        <v>348.67</v>
      </c>
      <c r="X80" s="16">
        <v>79.5</v>
      </c>
      <c r="Y80" s="16">
        <v>121</v>
      </c>
      <c r="Z80" s="85"/>
      <c r="AA80" s="16">
        <v>199.71700000000001</v>
      </c>
      <c r="AB80" s="88">
        <f t="shared" si="49"/>
        <v>167.25837500000003</v>
      </c>
      <c r="AC80" s="114">
        <f t="shared" si="50"/>
        <v>153.76397620411586</v>
      </c>
      <c r="AD80" s="88">
        <f t="shared" si="51"/>
        <v>145.77000000000001</v>
      </c>
      <c r="AE80" s="88" t="s">
        <v>2891</v>
      </c>
      <c r="AF80" s="40"/>
      <c r="AG80" s="19">
        <f t="shared" si="82"/>
        <v>79.5</v>
      </c>
      <c r="AH80" s="18">
        <v>1.8500000000000001E-6</v>
      </c>
      <c r="AI80" s="34">
        <v>1.3587019915595399E-8</v>
      </c>
      <c r="AJ80" s="16">
        <v>4.8977881936844561E-8</v>
      </c>
      <c r="AK80" s="16">
        <v>6.0255958607435721E-7</v>
      </c>
      <c r="AL80" s="16">
        <v>2.691534803926908E-7</v>
      </c>
      <c r="AM80" s="16">
        <v>2.5118864315095751E-8</v>
      </c>
      <c r="AN80" s="94"/>
      <c r="AO80" s="16">
        <v>5.6828199999999995E-7</v>
      </c>
      <c r="AP80" s="94">
        <f t="shared" si="52"/>
        <v>4.8252554751922629E-7</v>
      </c>
      <c r="AQ80" s="114">
        <f t="shared" si="53"/>
        <v>1.6137532134794983E-7</v>
      </c>
      <c r="AR80" s="94">
        <f t="shared" si="54"/>
        <v>2.691534803926908E-7</v>
      </c>
      <c r="AS80" s="114" t="s">
        <v>2891</v>
      </c>
      <c r="AT80" s="98"/>
      <c r="AU80" s="18">
        <v>7.1409999999999998E-3</v>
      </c>
      <c r="AV80" s="16">
        <v>5.4233999999999997E-2</v>
      </c>
      <c r="AW80" s="16">
        <v>8.48435224754338E-4</v>
      </c>
      <c r="AX80" s="16">
        <v>6.6500000000000001E-4</v>
      </c>
      <c r="AY80" s="16">
        <v>3.2899999999999999E-2</v>
      </c>
      <c r="AZ80" s="16">
        <v>2.7300000000000001E-2</v>
      </c>
      <c r="BA80" s="16">
        <v>8.6799999999999996E-4</v>
      </c>
      <c r="BB80" s="68">
        <v>-7.5</v>
      </c>
      <c r="BC80" s="16">
        <f t="shared" si="45"/>
        <v>1.5362344873097941E-2</v>
      </c>
      <c r="BD80" s="67">
        <v>-8.24</v>
      </c>
      <c r="BE80" s="16">
        <f t="shared" si="46"/>
        <v>2.7954872155838998E-3</v>
      </c>
      <c r="BF80" s="16">
        <v>0.17599999999999999</v>
      </c>
      <c r="BG80" s="16">
        <v>1.8499999999999999E-2</v>
      </c>
      <c r="BH80" s="16">
        <v>2.2700000000000001E-2</v>
      </c>
      <c r="BI80" s="68"/>
      <c r="BJ80" s="94" t="str">
        <f t="shared" si="55"/>
        <v/>
      </c>
      <c r="BK80" s="68">
        <v>7.1831300000000006E-8</v>
      </c>
      <c r="BL80" s="39">
        <f t="shared" si="83"/>
        <v>3.4895645540000006E-2</v>
      </c>
      <c r="BM80" s="94">
        <f t="shared" si="84"/>
        <v>3.0323839450264324E-2</v>
      </c>
      <c r="BN80" s="114">
        <f t="shared" si="85"/>
        <v>1.0500529863910424E-2</v>
      </c>
      <c r="BO80" s="94">
        <f t="shared" si="86"/>
        <v>1.8499999999999999E-2</v>
      </c>
      <c r="BP80" s="114" t="s">
        <v>2891</v>
      </c>
      <c r="BQ80" s="98"/>
      <c r="BR80" s="18">
        <f t="shared" si="56"/>
        <v>-5.7328282715969863</v>
      </c>
      <c r="BS80" s="114">
        <f t="shared" si="57"/>
        <v>-7.8668757880163218</v>
      </c>
      <c r="BT80" s="114">
        <f t="shared" si="58"/>
        <v>-7.3100000000000005</v>
      </c>
      <c r="BU80" s="114">
        <f t="shared" si="59"/>
        <v>-6.2200000000000006</v>
      </c>
      <c r="BV80" s="114">
        <f t="shared" si="60"/>
        <v>-6.5700000000000012</v>
      </c>
      <c r="BW80" s="114">
        <f t="shared" si="61"/>
        <v>-7.6000000000000005</v>
      </c>
      <c r="BX80" s="114" t="str">
        <f t="shared" si="62"/>
        <v>N/A</v>
      </c>
      <c r="BY80" s="114">
        <f t="shared" si="63"/>
        <v>-6.2454360997611422</v>
      </c>
      <c r="BZ80" s="114">
        <f t="shared" si="64"/>
        <v>-6.7921628799106362</v>
      </c>
      <c r="CA80" s="114">
        <f t="shared" si="65"/>
        <v>-6.5700000000000012</v>
      </c>
      <c r="CB80" s="98" t="str">
        <f t="shared" si="66"/>
        <v>---</v>
      </c>
      <c r="CC80" s="18">
        <f t="shared" si="67"/>
        <v>-2.1462409669252311</v>
      </c>
      <c r="CD80" s="114">
        <f t="shared" si="68"/>
        <v>-1.2657283632233367</v>
      </c>
      <c r="CE80" s="114">
        <f t="shared" si="69"/>
        <v>-3.0713813090394142</v>
      </c>
      <c r="CF80" s="114">
        <f t="shared" si="70"/>
        <v>-3.1771783546968955</v>
      </c>
      <c r="CG80" s="114">
        <f t="shared" si="71"/>
        <v>-1.4828041020500258</v>
      </c>
      <c r="CH80" s="114">
        <f t="shared" si="72"/>
        <v>-1.563837352959244</v>
      </c>
      <c r="CI80" s="114">
        <f t="shared" si="73"/>
        <v>-3.0614802748235079</v>
      </c>
      <c r="CJ80" s="114">
        <f t="shared" si="74"/>
        <v>-1.8135424895308896</v>
      </c>
      <c r="CK80" s="114">
        <f t="shared" si="75"/>
        <v>-2.5535424895308898</v>
      </c>
      <c r="CL80" s="114">
        <f t="shared" si="76"/>
        <v>-0.75448733218585018</v>
      </c>
      <c r="CM80" s="114">
        <f t="shared" si="77"/>
        <v>-1.7328282715969863</v>
      </c>
      <c r="CN80" s="114">
        <f t="shared" si="78"/>
        <v>-1.6439741428068773</v>
      </c>
      <c r="CO80" s="114" t="str">
        <f t="shared" si="79"/>
        <v>N/A</v>
      </c>
      <c r="CP80" s="114">
        <f t="shared" si="80"/>
        <v>-1.4572287631822678</v>
      </c>
      <c r="CQ80" s="114">
        <f t="shared" si="87"/>
        <v>-1.9787887855808781</v>
      </c>
      <c r="CR80" s="114">
        <f t="shared" si="88"/>
        <v>-1.7328282715969863</v>
      </c>
      <c r="CS80" s="98" t="str">
        <f t="shared" si="89"/>
        <v>---</v>
      </c>
    </row>
    <row r="81" spans="1:97" x14ac:dyDescent="0.25">
      <c r="A81" s="15" t="s">
        <v>2616</v>
      </c>
      <c r="B81" s="1" t="s">
        <v>507</v>
      </c>
      <c r="C81" s="1">
        <v>485.8</v>
      </c>
      <c r="D81" s="27">
        <v>7.61</v>
      </c>
      <c r="E81" s="16">
        <v>7.2866715204414199</v>
      </c>
      <c r="F81" s="16">
        <v>6.7562466790000002</v>
      </c>
      <c r="G81" s="16">
        <v>6.2465838219999998</v>
      </c>
      <c r="H81" s="16">
        <v>6.6427999999999896</v>
      </c>
      <c r="I81" s="16">
        <v>6.6032999999999999</v>
      </c>
      <c r="J81" s="16">
        <v>6.37</v>
      </c>
      <c r="K81" s="16">
        <v>6.34</v>
      </c>
      <c r="L81" s="16"/>
      <c r="M81" s="16">
        <v>6.4795199999999999</v>
      </c>
      <c r="N81" s="16">
        <f t="shared" si="47"/>
        <v>6.703902446826822</v>
      </c>
      <c r="O81" s="16">
        <f t="shared" si="81"/>
        <v>6.9674973842678636</v>
      </c>
      <c r="P81" s="16">
        <f t="shared" si="48"/>
        <v>6.6032999999999999</v>
      </c>
      <c r="Q81" s="16" t="s">
        <v>2891</v>
      </c>
      <c r="R81" s="36"/>
      <c r="S81" s="18">
        <v>161.72999999999999</v>
      </c>
      <c r="T81" s="16">
        <v>156.5</v>
      </c>
      <c r="U81" s="16">
        <v>150.83000000000001</v>
      </c>
      <c r="V81" s="16">
        <v>155.36000000000001</v>
      </c>
      <c r="W81" s="16">
        <v>348.67</v>
      </c>
      <c r="X81" s="16">
        <v>76.5</v>
      </c>
      <c r="Y81" s="16">
        <v>115</v>
      </c>
      <c r="Z81" s="85" t="s">
        <v>2318</v>
      </c>
      <c r="AA81" s="39">
        <v>182.00700000000001</v>
      </c>
      <c r="AB81" s="88">
        <f t="shared" si="49"/>
        <v>168.32462500000003</v>
      </c>
      <c r="AC81" s="114">
        <f t="shared" si="50"/>
        <v>154.88138642267222</v>
      </c>
      <c r="AD81" s="88">
        <f t="shared" si="51"/>
        <v>155.93</v>
      </c>
      <c r="AE81" s="114">
        <f>AVERAGE(94.5,97.25)</f>
        <v>95.875</v>
      </c>
      <c r="AF81" s="151" t="s">
        <v>3701</v>
      </c>
      <c r="AG81" s="19">
        <f t="shared" si="82"/>
        <v>95.875</v>
      </c>
      <c r="AH81" s="18">
        <v>1.26E-6</v>
      </c>
      <c r="AI81" s="34">
        <v>7.2192101921445403E-9</v>
      </c>
      <c r="AJ81" s="16">
        <v>7.413102413009154E-8</v>
      </c>
      <c r="AK81" s="16">
        <v>6.0255958607435721E-7</v>
      </c>
      <c r="AL81" s="16">
        <v>3.3884415613920266E-8</v>
      </c>
      <c r="AM81" s="16">
        <v>2.5118864315095751E-8</v>
      </c>
      <c r="AN81" s="94" t="s">
        <v>2318</v>
      </c>
      <c r="AO81" s="34">
        <v>1.12379E-7</v>
      </c>
      <c r="AP81" s="94">
        <f t="shared" si="52"/>
        <v>3.0218458576080132E-7</v>
      </c>
      <c r="AQ81" s="114">
        <f t="shared" si="53"/>
        <v>8.7370259953416468E-8</v>
      </c>
      <c r="AR81" s="94">
        <f t="shared" si="54"/>
        <v>7.413102413009154E-8</v>
      </c>
      <c r="AS81" s="114">
        <v>1.6934879886232033E-7</v>
      </c>
      <c r="AT81" s="156" t="s">
        <v>2940</v>
      </c>
      <c r="AU81" s="18">
        <v>7.8890000000000004E-4</v>
      </c>
      <c r="AV81" s="16">
        <v>5.4233999999999997E-2</v>
      </c>
      <c r="AW81" s="16">
        <v>6.7070736215671801E-4</v>
      </c>
      <c r="AX81" s="16">
        <v>5.31E-4</v>
      </c>
      <c r="AY81" s="16">
        <v>3.2899999999999999E-2</v>
      </c>
      <c r="AZ81" s="16">
        <v>1.24E-2</v>
      </c>
      <c r="BA81" s="16">
        <v>8.6799999999999996E-4</v>
      </c>
      <c r="BB81" s="68">
        <v>-7.5</v>
      </c>
      <c r="BC81" s="16">
        <f t="shared" si="45"/>
        <v>1.5362344873097941E-2</v>
      </c>
      <c r="BD81" s="67">
        <v>-8.31</v>
      </c>
      <c r="BE81" s="16">
        <f t="shared" si="46"/>
        <v>2.3793455044919063E-3</v>
      </c>
      <c r="BF81" s="16">
        <v>0.16800000000000001</v>
      </c>
      <c r="BG81" s="16">
        <v>1.6500000000000001E-2</v>
      </c>
      <c r="BH81" s="16">
        <v>2.93E-2</v>
      </c>
      <c r="BI81" s="68" t="s">
        <v>2318</v>
      </c>
      <c r="BJ81" s="94" t="str">
        <f t="shared" si="55"/>
        <v/>
      </c>
      <c r="BK81" s="68">
        <v>7.1076900000000003E-8</v>
      </c>
      <c r="BL81" s="39">
        <f t="shared" si="83"/>
        <v>3.4529158019999999E-2</v>
      </c>
      <c r="BM81" s="94">
        <f t="shared" si="84"/>
        <v>2.8343342750749737E-2</v>
      </c>
      <c r="BN81" s="114">
        <f t="shared" si="85"/>
        <v>8.003756604058854E-3</v>
      </c>
      <c r="BO81" s="94">
        <f t="shared" si="86"/>
        <v>1.5362344873097941E-2</v>
      </c>
      <c r="BP81" s="114">
        <v>6.0000000000000001E-3</v>
      </c>
      <c r="BQ81" s="156" t="s">
        <v>2752</v>
      </c>
      <c r="BR81" s="18">
        <f t="shared" si="56"/>
        <v>-5.8996294548824375</v>
      </c>
      <c r="BS81" s="114">
        <f t="shared" si="57"/>
        <v>-8.141510313227581</v>
      </c>
      <c r="BT81" s="114">
        <f t="shared" si="58"/>
        <v>-7.1300000000000017</v>
      </c>
      <c r="BU81" s="114">
        <f t="shared" si="59"/>
        <v>-6.2200000000000006</v>
      </c>
      <c r="BV81" s="114">
        <f t="shared" si="60"/>
        <v>-7.47</v>
      </c>
      <c r="BW81" s="114">
        <f t="shared" si="61"/>
        <v>-7.6000000000000005</v>
      </c>
      <c r="BX81" s="114" t="str">
        <f t="shared" si="62"/>
        <v>N/A</v>
      </c>
      <c r="BY81" s="114">
        <f t="shared" si="63"/>
        <v>-6.9493148367758595</v>
      </c>
      <c r="BZ81" s="114">
        <f t="shared" si="64"/>
        <v>-7.0586363721265553</v>
      </c>
      <c r="CA81" s="114">
        <f t="shared" si="65"/>
        <v>-7.1300000000000017</v>
      </c>
      <c r="CB81" s="98">
        <f t="shared" si="66"/>
        <v>-6.7712178793223696</v>
      </c>
      <c r="CC81" s="18">
        <f t="shared" si="67"/>
        <v>-3.1029780439396366</v>
      </c>
      <c r="CD81" s="114">
        <f t="shared" si="68"/>
        <v>-1.2657283632233367</v>
      </c>
      <c r="CE81" s="114">
        <f t="shared" si="69"/>
        <v>-3.173466926510863</v>
      </c>
      <c r="CF81" s="114">
        <f t="shared" si="70"/>
        <v>-3.274905478918531</v>
      </c>
      <c r="CG81" s="114">
        <f t="shared" si="71"/>
        <v>-1.4828041020500258</v>
      </c>
      <c r="CH81" s="114">
        <f t="shared" si="72"/>
        <v>-1.9065783148377649</v>
      </c>
      <c r="CI81" s="114">
        <f t="shared" si="73"/>
        <v>-3.0614802748235079</v>
      </c>
      <c r="CJ81" s="114">
        <f t="shared" si="74"/>
        <v>-1.8135424895308896</v>
      </c>
      <c r="CK81" s="114">
        <f t="shared" si="75"/>
        <v>-2.6235424895308892</v>
      </c>
      <c r="CL81" s="114">
        <f t="shared" si="76"/>
        <v>-0.77469071827413716</v>
      </c>
      <c r="CM81" s="114">
        <f t="shared" si="77"/>
        <v>-1.7825160557860937</v>
      </c>
      <c r="CN81" s="114">
        <f t="shared" si="78"/>
        <v>-1.5331323796458904</v>
      </c>
      <c r="CO81" s="114" t="str">
        <f t="shared" si="79"/>
        <v>N/A</v>
      </c>
      <c r="CP81" s="114">
        <f t="shared" si="80"/>
        <v>-1.4618140116223433</v>
      </c>
      <c r="CQ81" s="114">
        <f t="shared" si="87"/>
        <v>-2.0967061268226086</v>
      </c>
      <c r="CR81" s="114">
        <f t="shared" si="88"/>
        <v>-1.8135424895308896</v>
      </c>
      <c r="CS81" s="98">
        <f t="shared" si="89"/>
        <v>-2.2218487496163561</v>
      </c>
    </row>
    <row r="82" spans="1:97" x14ac:dyDescent="0.25">
      <c r="A82" s="15" t="s">
        <v>2617</v>
      </c>
      <c r="B82" s="1" t="s">
        <v>508</v>
      </c>
      <c r="C82" s="1">
        <v>485.8</v>
      </c>
      <c r="D82" s="27">
        <v>7.61</v>
      </c>
      <c r="E82" s="16">
        <v>7.3215865906011901</v>
      </c>
      <c r="F82" s="16">
        <v>6.7562466790000002</v>
      </c>
      <c r="G82" s="16">
        <v>6.2465838219999998</v>
      </c>
      <c r="H82" s="16">
        <v>6.6427999999999896</v>
      </c>
      <c r="I82" s="16">
        <v>6.7076000000000002</v>
      </c>
      <c r="J82" s="16">
        <v>6.38</v>
      </c>
      <c r="K82" s="16">
        <v>6.33</v>
      </c>
      <c r="L82" s="16"/>
      <c r="M82" s="16">
        <v>6.5196899999999998</v>
      </c>
      <c r="N82" s="16">
        <f t="shared" si="47"/>
        <v>6.7238341212890198</v>
      </c>
      <c r="O82" s="16">
        <f t="shared" si="81"/>
        <v>6.9828547792943176</v>
      </c>
      <c r="P82" s="16">
        <f t="shared" si="48"/>
        <v>6.6427999999999896</v>
      </c>
      <c r="Q82" s="16" t="s">
        <v>2891</v>
      </c>
      <c r="R82" s="36"/>
      <c r="S82" s="18">
        <v>161.72999999999999</v>
      </c>
      <c r="T82" s="16">
        <v>130.29</v>
      </c>
      <c r="U82" s="16">
        <v>150.83000000000001</v>
      </c>
      <c r="V82" s="16">
        <v>134.18</v>
      </c>
      <c r="W82" s="16">
        <v>348.67</v>
      </c>
      <c r="X82" s="16">
        <v>76</v>
      </c>
      <c r="Y82" s="16">
        <v>115</v>
      </c>
      <c r="Z82" s="85"/>
      <c r="AA82" s="16">
        <v>182.00700000000001</v>
      </c>
      <c r="AB82" s="88">
        <f t="shared" si="49"/>
        <v>162.33837500000001</v>
      </c>
      <c r="AC82" s="114">
        <f t="shared" si="50"/>
        <v>148.50340508807471</v>
      </c>
      <c r="AD82" s="88">
        <f t="shared" si="51"/>
        <v>142.505</v>
      </c>
      <c r="AE82" s="114" t="s">
        <v>2891</v>
      </c>
      <c r="AF82" s="40"/>
      <c r="AG82" s="19">
        <f t="shared" si="82"/>
        <v>76</v>
      </c>
      <c r="AH82" s="18">
        <v>1.9999999999999999E-6</v>
      </c>
      <c r="AI82" s="34">
        <v>1.45607732884763E-8</v>
      </c>
      <c r="AJ82" s="16">
        <v>6.1659500186148087E-8</v>
      </c>
      <c r="AK82" s="16">
        <v>6.0255958607435721E-7</v>
      </c>
      <c r="AL82" s="16">
        <v>8.7096358995608061E-8</v>
      </c>
      <c r="AM82" s="16">
        <v>2.5118864315095751E-8</v>
      </c>
      <c r="AN82" s="94"/>
      <c r="AO82" s="16">
        <v>3.9602200000000002E-7</v>
      </c>
      <c r="AP82" s="94">
        <f t="shared" si="52"/>
        <v>4.5528815469424072E-7</v>
      </c>
      <c r="AQ82" s="114">
        <f t="shared" si="53"/>
        <v>1.3767265199615563E-7</v>
      </c>
      <c r="AR82" s="94">
        <f t="shared" si="54"/>
        <v>8.7096358995608061E-8</v>
      </c>
      <c r="AS82" s="114" t="s">
        <v>2891</v>
      </c>
      <c r="AT82" s="98"/>
      <c r="AU82" s="18">
        <v>1.2019999999999999E-3</v>
      </c>
      <c r="AV82" s="16">
        <v>5.4233999999999997E-2</v>
      </c>
      <c r="AW82" s="16">
        <v>7.9939341880801704E-4</v>
      </c>
      <c r="AX82" s="16">
        <v>5.8399999999999999E-4</v>
      </c>
      <c r="AY82" s="16">
        <v>3.2899999999999999E-2</v>
      </c>
      <c r="AZ82" s="16">
        <v>2.8799999999999999E-2</v>
      </c>
      <c r="BA82" s="16">
        <v>8.6799999999999996E-4</v>
      </c>
      <c r="BB82" s="68">
        <v>-7.5</v>
      </c>
      <c r="BC82" s="16">
        <f t="shared" si="45"/>
        <v>1.5362344873097941E-2</v>
      </c>
      <c r="BD82" s="67">
        <v>-8.1199999999999992</v>
      </c>
      <c r="BE82" s="16">
        <f t="shared" si="46"/>
        <v>3.6851698594917728E-3</v>
      </c>
      <c r="BF82" s="16">
        <v>0.17599999999999999</v>
      </c>
      <c r="BG82" s="16">
        <v>1.6799999999999999E-2</v>
      </c>
      <c r="BH82" s="16">
        <v>2.86E-2</v>
      </c>
      <c r="BI82" s="68"/>
      <c r="BJ82" s="94" t="str">
        <f t="shared" si="55"/>
        <v/>
      </c>
      <c r="BK82" s="68">
        <v>7.1336600000000004E-8</v>
      </c>
      <c r="BL82" s="39">
        <f t="shared" si="83"/>
        <v>3.4655320279999999E-2</v>
      </c>
      <c r="BM82" s="94">
        <f t="shared" si="84"/>
        <v>3.0345402187030596E-2</v>
      </c>
      <c r="BN82" s="114">
        <f t="shared" si="85"/>
        <v>9.3463235573836602E-3</v>
      </c>
      <c r="BO82" s="94">
        <f t="shared" si="86"/>
        <v>1.6799999999999999E-2</v>
      </c>
      <c r="BP82" s="114" t="s">
        <v>2891</v>
      </c>
      <c r="BQ82" s="98"/>
      <c r="BR82" s="18">
        <f t="shared" si="56"/>
        <v>-5.6989700043360187</v>
      </c>
      <c r="BS82" s="114">
        <f t="shared" si="57"/>
        <v>-7.8368155600504323</v>
      </c>
      <c r="BT82" s="114">
        <f t="shared" si="58"/>
        <v>-7.2100000000000009</v>
      </c>
      <c r="BU82" s="114">
        <f t="shared" si="59"/>
        <v>-6.2200000000000006</v>
      </c>
      <c r="BV82" s="114">
        <f t="shared" si="60"/>
        <v>-7.06</v>
      </c>
      <c r="BW82" s="114">
        <f t="shared" si="61"/>
        <v>-7.6000000000000005</v>
      </c>
      <c r="BX82" s="114" t="str">
        <f t="shared" si="62"/>
        <v>N/A</v>
      </c>
      <c r="BY82" s="114">
        <f t="shared" si="63"/>
        <v>-6.4022806872734535</v>
      </c>
      <c r="BZ82" s="114">
        <f t="shared" si="64"/>
        <v>-6.8611523216657009</v>
      </c>
      <c r="CA82" s="114">
        <f t="shared" si="65"/>
        <v>-7.06</v>
      </c>
      <c r="CB82" s="98" t="str">
        <f t="shared" si="66"/>
        <v>---</v>
      </c>
      <c r="CC82" s="18">
        <f t="shared" si="67"/>
        <v>-2.9200955323332791</v>
      </c>
      <c r="CD82" s="114">
        <f t="shared" si="68"/>
        <v>-1.2657283632233367</v>
      </c>
      <c r="CE82" s="114">
        <f t="shared" si="69"/>
        <v>-3.0972394314913854</v>
      </c>
      <c r="CF82" s="114">
        <f t="shared" si="70"/>
        <v>-3.2335871528876003</v>
      </c>
      <c r="CG82" s="114">
        <f t="shared" si="71"/>
        <v>-1.4828041020500258</v>
      </c>
      <c r="CH82" s="114">
        <f t="shared" si="72"/>
        <v>-1.5406075122407692</v>
      </c>
      <c r="CI82" s="114">
        <f t="shared" si="73"/>
        <v>-3.0614802748235079</v>
      </c>
      <c r="CJ82" s="114">
        <f t="shared" si="74"/>
        <v>-1.8135424895308896</v>
      </c>
      <c r="CK82" s="114">
        <f t="shared" si="75"/>
        <v>-2.4335424895308884</v>
      </c>
      <c r="CL82" s="114">
        <f t="shared" si="76"/>
        <v>-0.75448733218585018</v>
      </c>
      <c r="CM82" s="114">
        <f t="shared" si="77"/>
        <v>-1.7746907182741372</v>
      </c>
      <c r="CN82" s="114">
        <f t="shared" si="78"/>
        <v>-1.5436339668709569</v>
      </c>
      <c r="CO82" s="114" t="str">
        <f t="shared" si="79"/>
        <v>N/A</v>
      </c>
      <c r="CP82" s="114">
        <f t="shared" si="80"/>
        <v>-1.4602300831047561</v>
      </c>
      <c r="CQ82" s="114">
        <f t="shared" si="87"/>
        <v>-2.0293591883497988</v>
      </c>
      <c r="CR82" s="114">
        <f t="shared" si="88"/>
        <v>-1.7746907182741372</v>
      </c>
      <c r="CS82" s="98" t="str">
        <f t="shared" si="89"/>
        <v>---</v>
      </c>
    </row>
    <row r="83" spans="1:97" x14ac:dyDescent="0.25">
      <c r="A83" s="15" t="s">
        <v>2618</v>
      </c>
      <c r="B83" s="1" t="s">
        <v>509</v>
      </c>
      <c r="C83" s="1">
        <v>485.8</v>
      </c>
      <c r="D83" s="27">
        <v>7.61</v>
      </c>
      <c r="E83" s="16">
        <v>7.2929364462277402</v>
      </c>
      <c r="F83" s="16">
        <v>6.7562466790000002</v>
      </c>
      <c r="G83" s="16">
        <v>6.2465838219999998</v>
      </c>
      <c r="H83" s="16">
        <v>6.6427999999999896</v>
      </c>
      <c r="I83" s="16">
        <v>6.6977000000000002</v>
      </c>
      <c r="J83" s="16">
        <v>6.37</v>
      </c>
      <c r="K83" s="16">
        <v>6.38</v>
      </c>
      <c r="L83" s="16"/>
      <c r="M83" s="16">
        <v>6.8746700000000001</v>
      </c>
      <c r="N83" s="16">
        <f t="shared" si="47"/>
        <v>6.7634374385808584</v>
      </c>
      <c r="O83" s="16">
        <f t="shared" si="81"/>
        <v>6.9973528196996382</v>
      </c>
      <c r="P83" s="16">
        <f t="shared" si="48"/>
        <v>6.6977000000000002</v>
      </c>
      <c r="Q83" s="16" t="s">
        <v>2891</v>
      </c>
      <c r="R83" s="36"/>
      <c r="S83" s="18">
        <v>161.72999999999999</v>
      </c>
      <c r="T83" s="16">
        <v>131.88</v>
      </c>
      <c r="U83" s="16">
        <v>150.83000000000001</v>
      </c>
      <c r="V83" s="16">
        <v>120.46</v>
      </c>
      <c r="W83" s="16">
        <v>348.67</v>
      </c>
      <c r="X83" s="16">
        <v>78.3</v>
      </c>
      <c r="Y83" s="16">
        <v>112</v>
      </c>
      <c r="Z83" s="85"/>
      <c r="AA83" s="39">
        <v>181.99100000000001</v>
      </c>
      <c r="AB83" s="88">
        <f t="shared" si="49"/>
        <v>160.73262500000001</v>
      </c>
      <c r="AC83" s="114">
        <f t="shared" si="50"/>
        <v>146.79729367564815</v>
      </c>
      <c r="AD83" s="88">
        <f t="shared" si="51"/>
        <v>141.35500000000002</v>
      </c>
      <c r="AE83" s="114" t="s">
        <v>2891</v>
      </c>
      <c r="AF83" s="40"/>
      <c r="AG83" s="19">
        <f t="shared" si="82"/>
        <v>78.3</v>
      </c>
      <c r="AH83" s="18">
        <v>1.9E-6</v>
      </c>
      <c r="AI83" s="34">
        <v>1.7580107806789099E-8</v>
      </c>
      <c r="AJ83" s="16">
        <v>8.128305161640995E-8</v>
      </c>
      <c r="AK83" s="16">
        <v>6.0255958607435721E-7</v>
      </c>
      <c r="AL83" s="16">
        <v>6.7608297539197998E-8</v>
      </c>
      <c r="AM83" s="16">
        <v>2.5118864315095751E-8</v>
      </c>
      <c r="AN83" s="94"/>
      <c r="AO83" s="34">
        <v>1.2015700000000001E-7</v>
      </c>
      <c r="AP83" s="94">
        <f t="shared" si="52"/>
        <v>4.0204384390740711E-7</v>
      </c>
      <c r="AQ83" s="114">
        <f t="shared" si="53"/>
        <v>1.1879254127013704E-7</v>
      </c>
      <c r="AR83" s="94">
        <f t="shared" si="54"/>
        <v>8.128305161640995E-8</v>
      </c>
      <c r="AS83" s="114" t="s">
        <v>2891</v>
      </c>
      <c r="AT83" s="98"/>
      <c r="AU83" s="18">
        <v>1.145E-3</v>
      </c>
      <c r="AV83" s="16">
        <v>5.4233999999999997E-2</v>
      </c>
      <c r="AW83" s="16">
        <v>9.8016185364077396E-4</v>
      </c>
      <c r="AX83" s="16">
        <v>6.6100000000000002E-4</v>
      </c>
      <c r="AY83" s="16">
        <v>3.2899999999999999E-2</v>
      </c>
      <c r="AZ83" s="16">
        <v>8.2100000000000006E-2</v>
      </c>
      <c r="BA83" s="16">
        <v>8.6799999999999996E-4</v>
      </c>
      <c r="BB83" s="68">
        <v>-7.5</v>
      </c>
      <c r="BC83" s="16">
        <f t="shared" si="45"/>
        <v>1.5362344873097941E-2</v>
      </c>
      <c r="BD83" s="67">
        <v>-8.08</v>
      </c>
      <c r="BE83" s="16">
        <f t="shared" si="46"/>
        <v>4.0407084000167719E-3</v>
      </c>
      <c r="BF83" s="16">
        <v>0.16800000000000001</v>
      </c>
      <c r="BG83" s="16">
        <v>1.4E-2</v>
      </c>
      <c r="BH83" s="16">
        <v>2.93E-2</v>
      </c>
      <c r="BI83" s="68"/>
      <c r="BJ83" s="94" t="str">
        <f t="shared" si="55"/>
        <v/>
      </c>
      <c r="BK83" s="68">
        <v>7.1303500000000001E-8</v>
      </c>
      <c r="BL83" s="39">
        <f t="shared" si="83"/>
        <v>3.4639240299999999E-2</v>
      </c>
      <c r="BM83" s="94">
        <f t="shared" si="84"/>
        <v>3.3710035032827344E-2</v>
      </c>
      <c r="BN83" s="114">
        <f t="shared" si="85"/>
        <v>1.0260922827805205E-2</v>
      </c>
      <c r="BO83" s="94">
        <f t="shared" si="86"/>
        <v>1.5362344873097941E-2</v>
      </c>
      <c r="BP83" s="114" t="s">
        <v>2891</v>
      </c>
      <c r="BQ83" s="98"/>
      <c r="BR83" s="18">
        <f t="shared" si="56"/>
        <v>-5.7212463990471711</v>
      </c>
      <c r="BS83" s="114">
        <f t="shared" si="57"/>
        <v>-7.7549784660227665</v>
      </c>
      <c r="BT83" s="114">
        <f t="shared" si="58"/>
        <v>-7.09</v>
      </c>
      <c r="BU83" s="114">
        <f t="shared" si="59"/>
        <v>-6.2200000000000006</v>
      </c>
      <c r="BV83" s="114">
        <f t="shared" si="60"/>
        <v>-7.1700000000000008</v>
      </c>
      <c r="BW83" s="114">
        <f t="shared" si="61"/>
        <v>-7.6000000000000005</v>
      </c>
      <c r="BX83" s="114" t="str">
        <f t="shared" si="62"/>
        <v>N/A</v>
      </c>
      <c r="BY83" s="114">
        <f t="shared" si="63"/>
        <v>-6.9202509233801059</v>
      </c>
      <c r="BZ83" s="114">
        <f t="shared" si="64"/>
        <v>-6.9252108269214352</v>
      </c>
      <c r="CA83" s="114">
        <f t="shared" si="65"/>
        <v>-7.09</v>
      </c>
      <c r="CB83" s="98" t="str">
        <f t="shared" si="66"/>
        <v>---</v>
      </c>
      <c r="CC83" s="18">
        <f t="shared" si="67"/>
        <v>-2.9411945133240933</v>
      </c>
      <c r="CD83" s="114">
        <f t="shared" si="68"/>
        <v>-1.2657283632233367</v>
      </c>
      <c r="CE83" s="114">
        <f t="shared" si="69"/>
        <v>-3.0087022035533306</v>
      </c>
      <c r="CF83" s="114">
        <f t="shared" si="70"/>
        <v>-3.1797985405143598</v>
      </c>
      <c r="CG83" s="114">
        <f t="shared" si="71"/>
        <v>-1.4828041020500258</v>
      </c>
      <c r="CH83" s="114">
        <f t="shared" si="72"/>
        <v>-1.0856568428805593</v>
      </c>
      <c r="CI83" s="114">
        <f t="shared" si="73"/>
        <v>-3.0614802748235079</v>
      </c>
      <c r="CJ83" s="114">
        <f t="shared" si="74"/>
        <v>-1.8135424895308896</v>
      </c>
      <c r="CK83" s="114">
        <f t="shared" si="75"/>
        <v>-2.3935424895308888</v>
      </c>
      <c r="CL83" s="114">
        <f t="shared" si="76"/>
        <v>-0.77469071827413716</v>
      </c>
      <c r="CM83" s="114">
        <f t="shared" si="77"/>
        <v>-1.853871964321762</v>
      </c>
      <c r="CN83" s="114">
        <f t="shared" si="78"/>
        <v>-1.5331323796458904</v>
      </c>
      <c r="CO83" s="114" t="str">
        <f t="shared" si="79"/>
        <v>N/A</v>
      </c>
      <c r="CP83" s="114">
        <f t="shared" si="80"/>
        <v>-1.4604316413987986</v>
      </c>
      <c r="CQ83" s="114">
        <f t="shared" si="87"/>
        <v>-1.9888135786978138</v>
      </c>
      <c r="CR83" s="114">
        <f t="shared" si="88"/>
        <v>-1.8135424895308896</v>
      </c>
      <c r="CS83" s="98" t="str">
        <f t="shared" si="89"/>
        <v>---</v>
      </c>
    </row>
    <row r="84" spans="1:97" x14ac:dyDescent="0.25">
      <c r="A84" s="15" t="s">
        <v>2619</v>
      </c>
      <c r="B84" s="1" t="s">
        <v>510</v>
      </c>
      <c r="C84" s="1">
        <v>485.8</v>
      </c>
      <c r="D84" s="27">
        <v>7.61</v>
      </c>
      <c r="E84" s="16">
        <v>7.2942046691962696</v>
      </c>
      <c r="F84" s="16">
        <v>6.7562466790000002</v>
      </c>
      <c r="G84" s="16">
        <v>6.2465838219999998</v>
      </c>
      <c r="H84" s="16">
        <v>6.6427999999999896</v>
      </c>
      <c r="I84" s="16">
        <v>6.7920999999999996</v>
      </c>
      <c r="J84" s="16">
        <v>6.37</v>
      </c>
      <c r="K84" s="16">
        <v>6.36</v>
      </c>
      <c r="L84" s="16"/>
      <c r="M84" s="39">
        <v>7.1482700000000001</v>
      </c>
      <c r="N84" s="16">
        <f t="shared" si="47"/>
        <v>6.8022450189106944</v>
      </c>
      <c r="O84" s="16">
        <f t="shared" si="81"/>
        <v>7.0333743396378487</v>
      </c>
      <c r="P84" s="16">
        <f t="shared" si="48"/>
        <v>6.7562466790000002</v>
      </c>
      <c r="Q84" s="16" t="s">
        <v>2891</v>
      </c>
      <c r="R84" s="36"/>
      <c r="S84" s="18">
        <v>161.72999999999999</v>
      </c>
      <c r="T84" s="16">
        <v>172.6</v>
      </c>
      <c r="U84" s="16">
        <v>150.83000000000001</v>
      </c>
      <c r="V84" s="16">
        <v>162.38</v>
      </c>
      <c r="W84" s="16">
        <v>348.67</v>
      </c>
      <c r="X84" s="16">
        <v>107</v>
      </c>
      <c r="Y84" s="16">
        <v>111</v>
      </c>
      <c r="Z84" s="85"/>
      <c r="AA84" s="39">
        <v>190.51</v>
      </c>
      <c r="AB84" s="88">
        <f t="shared" si="49"/>
        <v>175.59</v>
      </c>
      <c r="AC84" s="114">
        <f t="shared" si="50"/>
        <v>164.62142061873371</v>
      </c>
      <c r="AD84" s="88">
        <f t="shared" si="51"/>
        <v>162.05500000000001</v>
      </c>
      <c r="AE84" s="114" t="s">
        <v>2891</v>
      </c>
      <c r="AF84" s="40"/>
      <c r="AG84" s="19">
        <f t="shared" si="82"/>
        <v>107</v>
      </c>
      <c r="AH84" s="18">
        <v>9.5999999999999991E-7</v>
      </c>
      <c r="AI84" s="34">
        <v>2.99257168971082E-8</v>
      </c>
      <c r="AJ84" s="16">
        <v>1.288249551693134E-7</v>
      </c>
      <c r="AK84" s="16">
        <v>6.0255958607435721E-7</v>
      </c>
      <c r="AL84" s="16">
        <v>1.0715193052376054E-7</v>
      </c>
      <c r="AM84" s="16">
        <v>2.5118864315095751E-8</v>
      </c>
      <c r="AN84" s="94"/>
      <c r="AO84" s="34">
        <v>1.3121E-7</v>
      </c>
      <c r="AP84" s="94">
        <f t="shared" si="52"/>
        <v>2.8354157899709078E-7</v>
      </c>
      <c r="AQ84" s="114">
        <f t="shared" si="53"/>
        <v>1.3428898467085294E-7</v>
      </c>
      <c r="AR84" s="94">
        <f t="shared" si="54"/>
        <v>1.288249551693134E-7</v>
      </c>
      <c r="AS84" s="114" t="s">
        <v>2891</v>
      </c>
      <c r="AT84" s="98"/>
      <c r="AU84" s="18">
        <v>6.2330000000000003E-4</v>
      </c>
      <c r="AV84" s="16">
        <v>5.4233999999999997E-2</v>
      </c>
      <c r="AW84" s="16">
        <v>9.3698508792038895E-4</v>
      </c>
      <c r="AX84" s="16">
        <v>4.7899999999999999E-4</v>
      </c>
      <c r="AY84" s="16">
        <v>3.2899999999999999E-2</v>
      </c>
      <c r="AZ84" s="16">
        <v>0.7</v>
      </c>
      <c r="BA84" s="16">
        <v>8.6799999999999996E-4</v>
      </c>
      <c r="BB84" s="68">
        <v>-7.5</v>
      </c>
      <c r="BC84" s="16">
        <f t="shared" si="45"/>
        <v>1.5362344873097941E-2</v>
      </c>
      <c r="BD84" s="67">
        <v>-7.74</v>
      </c>
      <c r="BE84" s="16">
        <f t="shared" si="46"/>
        <v>8.8401067711272943E-3</v>
      </c>
      <c r="BF84" s="16">
        <v>0.16800000000000001</v>
      </c>
      <c r="BG84" s="16">
        <v>1.1900000000000001E-2</v>
      </c>
      <c r="BH84" s="16">
        <v>2.93E-2</v>
      </c>
      <c r="BI84" s="68">
        <v>1.01E-7</v>
      </c>
      <c r="BJ84" s="94">
        <f t="shared" si="55"/>
        <v>4.90658E-2</v>
      </c>
      <c r="BK84" s="68">
        <v>7.1490600000000006E-8</v>
      </c>
      <c r="BL84" s="39">
        <f t="shared" si="83"/>
        <v>3.4730133480000001E-2</v>
      </c>
      <c r="BM84" s="94">
        <f t="shared" si="84"/>
        <v>7.9088547872296119E-2</v>
      </c>
      <c r="BN84" s="114">
        <f t="shared" si="85"/>
        <v>1.3040189937516327E-2</v>
      </c>
      <c r="BO84" s="94">
        <f t="shared" si="86"/>
        <v>2.233117243654897E-2</v>
      </c>
      <c r="BP84" s="114" t="s">
        <v>2891</v>
      </c>
      <c r="BQ84" s="98"/>
      <c r="BR84" s="18">
        <f t="shared" si="56"/>
        <v>-6.017728766960432</v>
      </c>
      <c r="BS84" s="114">
        <f t="shared" si="57"/>
        <v>-7.5239554368871699</v>
      </c>
      <c r="BT84" s="114">
        <f t="shared" si="58"/>
        <v>-6.89</v>
      </c>
      <c r="BU84" s="114">
        <f t="shared" si="59"/>
        <v>-6.2200000000000006</v>
      </c>
      <c r="BV84" s="114">
        <f t="shared" si="60"/>
        <v>-6.9700000000000006</v>
      </c>
      <c r="BW84" s="114">
        <f t="shared" si="61"/>
        <v>-7.6000000000000005</v>
      </c>
      <c r="BX84" s="114" t="str">
        <f t="shared" si="62"/>
        <v>N/A</v>
      </c>
      <c r="BY84" s="114">
        <f t="shared" si="63"/>
        <v>-6.8820330645082333</v>
      </c>
      <c r="BZ84" s="114">
        <f t="shared" si="64"/>
        <v>-6.8719596097651197</v>
      </c>
      <c r="CA84" s="114">
        <f t="shared" si="65"/>
        <v>-6.89</v>
      </c>
      <c r="CB84" s="98" t="str">
        <f t="shared" si="66"/>
        <v>---</v>
      </c>
      <c r="CC84" s="18">
        <f t="shared" si="67"/>
        <v>-3.2053028731080015</v>
      </c>
      <c r="CD84" s="114">
        <f t="shared" si="68"/>
        <v>-1.2657283632233367</v>
      </c>
      <c r="CE84" s="114">
        <f t="shared" si="69"/>
        <v>-3.0282673208362589</v>
      </c>
      <c r="CF84" s="114">
        <f t="shared" si="70"/>
        <v>-3.3196644865854368</v>
      </c>
      <c r="CG84" s="114">
        <f t="shared" si="71"/>
        <v>-1.4828041020500258</v>
      </c>
      <c r="CH84" s="114">
        <f t="shared" si="72"/>
        <v>-0.15490195998574319</v>
      </c>
      <c r="CI84" s="114">
        <f t="shared" si="73"/>
        <v>-3.0614802748235079</v>
      </c>
      <c r="CJ84" s="114">
        <f t="shared" si="74"/>
        <v>-1.8135424895308896</v>
      </c>
      <c r="CK84" s="114">
        <f t="shared" si="75"/>
        <v>-2.0535424895308885</v>
      </c>
      <c r="CL84" s="114">
        <f t="shared" si="76"/>
        <v>-0.77469071827413716</v>
      </c>
      <c r="CM84" s="114">
        <f t="shared" si="77"/>
        <v>-1.9244530386074692</v>
      </c>
      <c r="CN84" s="114">
        <f t="shared" si="78"/>
        <v>-1.5331323796458904</v>
      </c>
      <c r="CO84" s="114">
        <f t="shared" si="79"/>
        <v>-1.3092211157482456</v>
      </c>
      <c r="CP84" s="114">
        <f t="shared" si="80"/>
        <v>-1.4592935475410647</v>
      </c>
      <c r="CQ84" s="114">
        <f t="shared" si="87"/>
        <v>-1.8847160828207785</v>
      </c>
      <c r="CR84" s="114">
        <f t="shared" si="88"/>
        <v>-1.67333743458839</v>
      </c>
      <c r="CS84" s="98" t="str">
        <f t="shared" si="89"/>
        <v>---</v>
      </c>
    </row>
    <row r="85" spans="1:97" x14ac:dyDescent="0.25">
      <c r="A85" s="15" t="s">
        <v>2620</v>
      </c>
      <c r="B85" s="1" t="s">
        <v>511</v>
      </c>
      <c r="C85" s="1">
        <v>485.8</v>
      </c>
      <c r="D85" s="27">
        <v>7.61</v>
      </c>
      <c r="E85" s="16">
        <v>7.31769936605565</v>
      </c>
      <c r="F85" s="16">
        <v>6.7562466790000002</v>
      </c>
      <c r="G85" s="16">
        <v>6.2465838219999998</v>
      </c>
      <c r="H85" s="16">
        <v>6.6427999999999896</v>
      </c>
      <c r="I85" s="16">
        <v>6.6257999999999999</v>
      </c>
      <c r="J85" s="16">
        <v>6.38</v>
      </c>
      <c r="K85" s="16">
        <v>6.33</v>
      </c>
      <c r="L85" s="16"/>
      <c r="M85" s="16">
        <v>6.5228599999999997</v>
      </c>
      <c r="N85" s="16">
        <f t="shared" si="47"/>
        <v>6.7146655407839591</v>
      </c>
      <c r="O85" s="16">
        <f t="shared" si="81"/>
        <v>6.9776115821371576</v>
      </c>
      <c r="P85" s="16">
        <f t="shared" si="48"/>
        <v>6.6257999999999999</v>
      </c>
      <c r="Q85" s="16" t="s">
        <v>2891</v>
      </c>
      <c r="R85" s="36"/>
      <c r="S85" s="18">
        <v>161.72999999999999</v>
      </c>
      <c r="T85" s="16">
        <v>145.04</v>
      </c>
      <c r="U85" s="16">
        <v>150.83000000000001</v>
      </c>
      <c r="V85" s="16">
        <v>118.22</v>
      </c>
      <c r="W85" s="16">
        <v>348.67</v>
      </c>
      <c r="X85" s="16">
        <v>76.599999999999994</v>
      </c>
      <c r="Y85" s="16">
        <v>115</v>
      </c>
      <c r="Z85" s="85"/>
      <c r="AA85" s="16">
        <v>181.995</v>
      </c>
      <c r="AB85" s="88">
        <f t="shared" si="49"/>
        <v>162.260625</v>
      </c>
      <c r="AC85" s="114">
        <f t="shared" si="50"/>
        <v>148.28841186488717</v>
      </c>
      <c r="AD85" s="88">
        <f t="shared" si="51"/>
        <v>147.935</v>
      </c>
      <c r="AE85" s="114" t="s">
        <v>2891</v>
      </c>
      <c r="AF85" s="40"/>
      <c r="AG85" s="19">
        <f t="shared" si="82"/>
        <v>76.599999999999994</v>
      </c>
      <c r="AH85" s="18">
        <v>1.9800000000000001E-6</v>
      </c>
      <c r="AI85" s="34">
        <v>1.26976451164657E-8</v>
      </c>
      <c r="AJ85" s="16">
        <v>6.9183097091893466E-8</v>
      </c>
      <c r="AK85" s="16">
        <v>6.0255958607435721E-7</v>
      </c>
      <c r="AL85" s="16">
        <v>3.1622776601683699E-8</v>
      </c>
      <c r="AM85" s="16">
        <v>2.5118864315095751E-8</v>
      </c>
      <c r="AN85" s="94"/>
      <c r="AO85" s="16">
        <v>2.1935099999999999E-7</v>
      </c>
      <c r="AP85" s="94">
        <f t="shared" si="52"/>
        <v>4.200761384570709E-7</v>
      </c>
      <c r="AQ85" s="114">
        <f t="shared" si="53"/>
        <v>1.0898359807793872E-7</v>
      </c>
      <c r="AR85" s="94">
        <f t="shared" si="54"/>
        <v>6.9183097091893466E-8</v>
      </c>
      <c r="AS85" s="114" t="s">
        <v>2891</v>
      </c>
      <c r="AT85" s="98"/>
      <c r="AU85" s="18">
        <v>1.1869999999999999E-3</v>
      </c>
      <c r="AV85" s="16">
        <v>5.4233999999999997E-2</v>
      </c>
      <c r="AW85" s="16">
        <v>7.8311128306701196E-4</v>
      </c>
      <c r="AX85" s="16">
        <v>5.7799999999999995E-4</v>
      </c>
      <c r="AY85" s="16">
        <v>3.2899999999999999E-2</v>
      </c>
      <c r="AZ85" s="16">
        <v>0.14000000000000001</v>
      </c>
      <c r="BA85" s="16">
        <v>8.6799999999999996E-4</v>
      </c>
      <c r="BB85" s="68">
        <v>-7.5</v>
      </c>
      <c r="BC85" s="16">
        <f t="shared" si="45"/>
        <v>1.5362344873097941E-2</v>
      </c>
      <c r="BD85" s="67">
        <v>-8.39</v>
      </c>
      <c r="BE85" s="16">
        <f t="shared" si="46"/>
        <v>1.9790533895723767E-3</v>
      </c>
      <c r="BF85" s="16">
        <v>0.17599999999999999</v>
      </c>
      <c r="BG85" s="16">
        <v>1.6500000000000001E-2</v>
      </c>
      <c r="BH85" s="16">
        <v>2.86E-2</v>
      </c>
      <c r="BI85" s="68"/>
      <c r="BJ85" s="94" t="str">
        <f t="shared" si="55"/>
        <v/>
      </c>
      <c r="BK85" s="68">
        <v>7.1146700000000005E-8</v>
      </c>
      <c r="BL85" s="39">
        <f t="shared" si="83"/>
        <v>3.4563066860000005E-2</v>
      </c>
      <c r="BM85" s="94">
        <f t="shared" si="84"/>
        <v>3.8734967415825952E-2</v>
      </c>
      <c r="BN85" s="114">
        <f t="shared" si="85"/>
        <v>1.0012773810568448E-2</v>
      </c>
      <c r="BO85" s="94">
        <f t="shared" si="86"/>
        <v>1.6500000000000001E-2</v>
      </c>
      <c r="BP85" s="114" t="s">
        <v>2891</v>
      </c>
      <c r="BQ85" s="98"/>
      <c r="BR85" s="18">
        <f t="shared" si="56"/>
        <v>-5.7033348097384691</v>
      </c>
      <c r="BS85" s="114">
        <f t="shared" si="57"/>
        <v>-7.8962768150876572</v>
      </c>
      <c r="BT85" s="114">
        <f t="shared" si="58"/>
        <v>-7.160000000000001</v>
      </c>
      <c r="BU85" s="114">
        <f t="shared" si="59"/>
        <v>-6.2200000000000006</v>
      </c>
      <c r="BV85" s="114">
        <f t="shared" si="60"/>
        <v>-7.5000000000000009</v>
      </c>
      <c r="BW85" s="114">
        <f t="shared" si="61"/>
        <v>-7.6000000000000005</v>
      </c>
      <c r="BX85" s="114" t="str">
        <f t="shared" si="62"/>
        <v>N/A</v>
      </c>
      <c r="BY85" s="114">
        <f t="shared" si="63"/>
        <v>-6.6588603813479716</v>
      </c>
      <c r="BZ85" s="114">
        <f t="shared" si="64"/>
        <v>-6.9626388580248717</v>
      </c>
      <c r="CA85" s="114">
        <f t="shared" si="65"/>
        <v>-7.160000000000001</v>
      </c>
      <c r="CB85" s="98" t="str">
        <f t="shared" si="66"/>
        <v>---</v>
      </c>
      <c r="CC85" s="18">
        <f t="shared" si="67"/>
        <v>-2.9255492810454089</v>
      </c>
      <c r="CD85" s="114">
        <f t="shared" si="68"/>
        <v>-1.2657283632233367</v>
      </c>
      <c r="CE85" s="114">
        <f t="shared" si="69"/>
        <v>-3.1061765186727603</v>
      </c>
      <c r="CF85" s="114">
        <f t="shared" si="70"/>
        <v>-3.238072161579471</v>
      </c>
      <c r="CG85" s="114">
        <f t="shared" si="71"/>
        <v>-1.4828041020500258</v>
      </c>
      <c r="CH85" s="114">
        <f t="shared" si="72"/>
        <v>-0.85387196432176193</v>
      </c>
      <c r="CI85" s="114">
        <f t="shared" si="73"/>
        <v>-3.0614802748235079</v>
      </c>
      <c r="CJ85" s="114">
        <f t="shared" si="74"/>
        <v>-1.8135424895308896</v>
      </c>
      <c r="CK85" s="114">
        <f t="shared" si="75"/>
        <v>-2.7035424895308888</v>
      </c>
      <c r="CL85" s="114">
        <f t="shared" si="76"/>
        <v>-0.75448733218585018</v>
      </c>
      <c r="CM85" s="114">
        <f t="shared" si="77"/>
        <v>-1.7825160557860937</v>
      </c>
      <c r="CN85" s="114">
        <f t="shared" si="78"/>
        <v>-1.5436339668709569</v>
      </c>
      <c r="CO85" s="114" t="str">
        <f t="shared" si="79"/>
        <v>N/A</v>
      </c>
      <c r="CP85" s="114">
        <f t="shared" si="80"/>
        <v>-1.4613877285403418</v>
      </c>
      <c r="CQ85" s="114">
        <f t="shared" si="87"/>
        <v>-1.9994455944739455</v>
      </c>
      <c r="CR85" s="114">
        <f t="shared" si="88"/>
        <v>-1.7825160557860937</v>
      </c>
      <c r="CS85" s="98" t="str">
        <f t="shared" si="89"/>
        <v>---</v>
      </c>
    </row>
    <row r="86" spans="1:97" x14ac:dyDescent="0.25">
      <c r="A86" s="15" t="s">
        <v>2621</v>
      </c>
      <c r="B86" s="1" t="s">
        <v>512</v>
      </c>
      <c r="C86" s="1">
        <v>564.69000000000005</v>
      </c>
      <c r="D86" s="27">
        <v>7.66</v>
      </c>
      <c r="E86" s="16">
        <v>7.9956098460377998</v>
      </c>
      <c r="F86" s="16">
        <v>7.5390673769999896</v>
      </c>
      <c r="G86" s="16">
        <v>6.9782209999999996</v>
      </c>
      <c r="H86" s="16">
        <v>7.4345999999999997</v>
      </c>
      <c r="I86" s="16">
        <v>7.1383000000000001</v>
      </c>
      <c r="J86" s="16">
        <v>6.7</v>
      </c>
      <c r="K86" s="16">
        <v>6.8</v>
      </c>
      <c r="L86" s="16"/>
      <c r="M86" s="16">
        <v>7.2373700000000003</v>
      </c>
      <c r="N86" s="16">
        <f t="shared" si="47"/>
        <v>7.2759075803375328</v>
      </c>
      <c r="O86" s="16">
        <f t="shared" si="81"/>
        <v>7.4579821427819448</v>
      </c>
      <c r="P86" s="16">
        <f t="shared" si="48"/>
        <v>7.2373700000000003</v>
      </c>
      <c r="Q86" s="16" t="s">
        <v>2891</v>
      </c>
      <c r="R86" s="36"/>
      <c r="S86" s="18">
        <v>182.8</v>
      </c>
      <c r="T86" s="16">
        <v>187.62</v>
      </c>
      <c r="U86" s="16">
        <v>179.73</v>
      </c>
      <c r="V86" s="16">
        <v>112.86</v>
      </c>
      <c r="W86" s="16">
        <v>348.67</v>
      </c>
      <c r="X86" s="16">
        <v>155</v>
      </c>
      <c r="Y86" s="16">
        <v>160</v>
      </c>
      <c r="Z86" s="85"/>
      <c r="AA86" s="16">
        <v>214.81800000000001</v>
      </c>
      <c r="AB86" s="88">
        <f t="shared" si="49"/>
        <v>192.68725000000001</v>
      </c>
      <c r="AC86" s="114">
        <f t="shared" si="50"/>
        <v>183.61963059361887</v>
      </c>
      <c r="AD86" s="88">
        <f t="shared" si="51"/>
        <v>181.26499999999999</v>
      </c>
      <c r="AE86" s="114" t="s">
        <v>2891</v>
      </c>
      <c r="AF86" s="40"/>
      <c r="AG86" s="19">
        <f t="shared" si="82"/>
        <v>155</v>
      </c>
      <c r="AH86" s="18">
        <v>5.0699999999999997E-8</v>
      </c>
      <c r="AI86" s="34">
        <v>9.8720639727601802E-11</v>
      </c>
      <c r="AJ86" s="16">
        <v>1.0232929922807522E-8</v>
      </c>
      <c r="AK86" s="16">
        <v>6.1659500186148087E-8</v>
      </c>
      <c r="AL86" s="16">
        <v>8.5113803820237355E-8</v>
      </c>
      <c r="AM86" s="16">
        <v>4.265795188015919E-9</v>
      </c>
      <c r="AN86" s="94">
        <v>1.29E-7</v>
      </c>
      <c r="AO86" s="16">
        <v>4.0434399999999998E-8</v>
      </c>
      <c r="AP86" s="94">
        <f t="shared" si="52"/>
        <v>4.7688143719617062E-8</v>
      </c>
      <c r="AQ86" s="114">
        <f t="shared" si="53"/>
        <v>1.6676103396613162E-8</v>
      </c>
      <c r="AR86" s="94">
        <f t="shared" si="54"/>
        <v>4.5567199999999998E-8</v>
      </c>
      <c r="AS86" s="114">
        <v>2.573949388422104E-8</v>
      </c>
      <c r="AT86" s="156" t="s">
        <v>2938</v>
      </c>
      <c r="AU86" s="18">
        <v>1.325E-4</v>
      </c>
      <c r="AV86" s="16">
        <v>1.0699999999999999E-2</v>
      </c>
      <c r="AW86" s="16">
        <v>3.08899017898877E-5</v>
      </c>
      <c r="AX86" s="16">
        <v>5.9800000000000001E-4</v>
      </c>
      <c r="AY86" s="16">
        <v>5.0400000000000002E-3</v>
      </c>
      <c r="AZ86" s="16">
        <v>8.6199999999999992E-3</v>
      </c>
      <c r="BA86" s="16">
        <v>1.01E-3</v>
      </c>
      <c r="BB86" s="68">
        <v>-8.3800000000000008</v>
      </c>
      <c r="BC86" s="16">
        <f t="shared" si="45"/>
        <v>2.3540197215186245E-3</v>
      </c>
      <c r="BD86" s="67">
        <v>-8.99</v>
      </c>
      <c r="BE86" s="16">
        <f t="shared" si="46"/>
        <v>5.7784331981101738E-4</v>
      </c>
      <c r="BF86" s="16">
        <v>0.105</v>
      </c>
      <c r="BG86" s="16">
        <v>7.79E-3</v>
      </c>
      <c r="BH86" s="16">
        <v>5.0299999999999997E-3</v>
      </c>
      <c r="BI86" s="68">
        <v>5.2700000000000002E-8</v>
      </c>
      <c r="BJ86" s="94">
        <f t="shared" si="55"/>
        <v>2.9759163000000002E-2</v>
      </c>
      <c r="BK86" s="68">
        <v>7.06499E-9</v>
      </c>
      <c r="BL86" s="39">
        <f t="shared" si="83"/>
        <v>3.9895292030999998E-3</v>
      </c>
      <c r="BM86" s="94">
        <f t="shared" si="84"/>
        <v>1.2902281796158538E-2</v>
      </c>
      <c r="BN86" s="114">
        <f t="shared" si="85"/>
        <v>2.6314941999554609E-3</v>
      </c>
      <c r="BO86" s="94">
        <f t="shared" si="86"/>
        <v>4.5097646015500002E-3</v>
      </c>
      <c r="BP86" s="114" t="s">
        <v>2891</v>
      </c>
      <c r="BQ86" s="98"/>
      <c r="BR86" s="18">
        <f t="shared" si="56"/>
        <v>-7.2949920406666644</v>
      </c>
      <c r="BS86" s="114">
        <f t="shared" si="57"/>
        <v>-10.005592038994918</v>
      </c>
      <c r="BT86" s="114">
        <f t="shared" si="58"/>
        <v>-7.9900000000000011</v>
      </c>
      <c r="BU86" s="114">
        <f t="shared" si="59"/>
        <v>-7.2100000000000009</v>
      </c>
      <c r="BV86" s="114">
        <f t="shared" si="60"/>
        <v>-7.0700000000000012</v>
      </c>
      <c r="BW86" s="114">
        <f t="shared" si="61"/>
        <v>-8.370000000000001</v>
      </c>
      <c r="BX86" s="114">
        <f t="shared" si="62"/>
        <v>-6.8894102897007512</v>
      </c>
      <c r="BY86" s="114">
        <f t="shared" si="63"/>
        <v>-7.3932489969362623</v>
      </c>
      <c r="BZ86" s="114">
        <f t="shared" si="64"/>
        <v>-7.7779054207873255</v>
      </c>
      <c r="CA86" s="114">
        <f t="shared" si="65"/>
        <v>-7.3441205188014633</v>
      </c>
      <c r="CB86" s="98">
        <f t="shared" si="66"/>
        <v>-7.5893999968819426</v>
      </c>
      <c r="CC86" s="18">
        <f t="shared" si="67"/>
        <v>-3.8777841217271733</v>
      </c>
      <c r="CD86" s="114">
        <f t="shared" si="68"/>
        <v>-1.9706162223147903</v>
      </c>
      <c r="CE86" s="114">
        <f t="shared" si="69"/>
        <v>-4.5101834724747762</v>
      </c>
      <c r="CF86" s="114">
        <f t="shared" si="70"/>
        <v>-3.2232988160115892</v>
      </c>
      <c r="CG86" s="114">
        <f t="shared" si="71"/>
        <v>-2.2975694635544746</v>
      </c>
      <c r="CH86" s="114">
        <f t="shared" si="72"/>
        <v>-2.0644927341752872</v>
      </c>
      <c r="CI86" s="114">
        <f t="shared" si="73"/>
        <v>-2.9956786262173574</v>
      </c>
      <c r="CJ86" s="114">
        <f t="shared" si="74"/>
        <v>-2.6281899030427813</v>
      </c>
      <c r="CK86" s="114">
        <f t="shared" si="75"/>
        <v>-3.2381899030427803</v>
      </c>
      <c r="CL86" s="114">
        <f t="shared" si="76"/>
        <v>-0.97881070093006195</v>
      </c>
      <c r="CM86" s="114">
        <f t="shared" si="77"/>
        <v>-2.1084625423274357</v>
      </c>
      <c r="CN86" s="114">
        <f t="shared" si="78"/>
        <v>-2.2984320149440727</v>
      </c>
      <c r="CO86" s="114">
        <f t="shared" si="79"/>
        <v>-1.5263792878302325</v>
      </c>
      <c r="CP86" s="114">
        <f t="shared" si="80"/>
        <v>-2.399078351571279</v>
      </c>
      <c r="CQ86" s="114">
        <f t="shared" si="87"/>
        <v>-2.5797975828688631</v>
      </c>
      <c r="CR86" s="114">
        <f t="shared" si="88"/>
        <v>-2.3487551832576758</v>
      </c>
      <c r="CS86" s="98" t="str">
        <f t="shared" si="89"/>
        <v>---</v>
      </c>
    </row>
    <row r="87" spans="1:97" x14ac:dyDescent="0.25">
      <c r="A87" s="15" t="s">
        <v>2622</v>
      </c>
      <c r="B87" s="1" t="s">
        <v>513</v>
      </c>
      <c r="C87" s="1">
        <v>564.69000000000005</v>
      </c>
      <c r="D87" s="27">
        <v>7.66</v>
      </c>
      <c r="E87" s="16">
        <v>8.0018814066750892</v>
      </c>
      <c r="F87" s="16">
        <v>7.5390673769999896</v>
      </c>
      <c r="G87" s="16">
        <v>6.9782209999999996</v>
      </c>
      <c r="H87" s="16">
        <v>7.4345999999999997</v>
      </c>
      <c r="I87" s="16">
        <v>7.2451999999999996</v>
      </c>
      <c r="J87" s="16">
        <v>6.7</v>
      </c>
      <c r="K87" s="16">
        <v>6.84</v>
      </c>
      <c r="L87" s="16"/>
      <c r="M87" s="16">
        <v>7.2723199999999997</v>
      </c>
      <c r="N87" s="16">
        <f t="shared" si="47"/>
        <v>7.2968099759638978</v>
      </c>
      <c r="O87" s="16">
        <f t="shared" si="81"/>
        <v>7.4701379849869456</v>
      </c>
      <c r="P87" s="16">
        <f t="shared" si="48"/>
        <v>7.2723199999999997</v>
      </c>
      <c r="Q87" s="16" t="s">
        <v>2891</v>
      </c>
      <c r="R87" s="36"/>
      <c r="S87" s="18">
        <v>182.8</v>
      </c>
      <c r="T87" s="16">
        <v>191</v>
      </c>
      <c r="U87" s="16">
        <v>179.73</v>
      </c>
      <c r="V87" s="16">
        <v>142.30000000000001</v>
      </c>
      <c r="W87" s="16">
        <v>348.67</v>
      </c>
      <c r="X87" s="16">
        <v>113</v>
      </c>
      <c r="Y87" s="16">
        <v>149</v>
      </c>
      <c r="Z87" s="85"/>
      <c r="AA87" s="16">
        <v>214.97900000000001</v>
      </c>
      <c r="AB87" s="88">
        <f t="shared" si="49"/>
        <v>190.18487500000001</v>
      </c>
      <c r="AC87" s="114">
        <f t="shared" si="50"/>
        <v>180.50481680784597</v>
      </c>
      <c r="AD87" s="88">
        <f t="shared" si="51"/>
        <v>181.26499999999999</v>
      </c>
      <c r="AE87" s="114" t="s">
        <v>2891</v>
      </c>
      <c r="AF87" s="40"/>
      <c r="AG87" s="19">
        <f t="shared" si="82"/>
        <v>113</v>
      </c>
      <c r="AH87" s="18">
        <v>1.4600000000000001E-7</v>
      </c>
      <c r="AI87" s="34">
        <v>1.6934266964083801E-10</v>
      </c>
      <c r="AJ87" s="16">
        <v>1.0715193052376043E-8</v>
      </c>
      <c r="AK87" s="16">
        <v>6.1659500186148087E-8</v>
      </c>
      <c r="AL87" s="16">
        <v>1.288249551693134E-7</v>
      </c>
      <c r="AM87" s="16">
        <v>4.265795188015919E-9</v>
      </c>
      <c r="AN87" s="94"/>
      <c r="AO87" s="16">
        <v>3.03596E-8</v>
      </c>
      <c r="AP87" s="94">
        <f t="shared" si="52"/>
        <v>5.4570626609356322E-8</v>
      </c>
      <c r="AQ87" s="114">
        <f t="shared" si="53"/>
        <v>1.6034644251509692E-8</v>
      </c>
      <c r="AR87" s="94">
        <f t="shared" si="54"/>
        <v>3.03596E-8</v>
      </c>
      <c r="AS87" s="114" t="s">
        <v>2891</v>
      </c>
      <c r="AT87" s="98"/>
      <c r="AU87" s="18">
        <v>3.2269999999999998E-4</v>
      </c>
      <c r="AV87" s="16">
        <v>1.0699999999999999E-2</v>
      </c>
      <c r="AW87" s="16">
        <v>4.9934839007483003E-5</v>
      </c>
      <c r="AX87" s="16">
        <v>6.3400000000000001E-4</v>
      </c>
      <c r="AY87" s="16">
        <v>5.0400000000000002E-3</v>
      </c>
      <c r="AZ87" s="16">
        <v>4.6300000000000001E-2</v>
      </c>
      <c r="BA87" s="16">
        <v>1.01E-3</v>
      </c>
      <c r="BB87" s="68">
        <v>-8.3800000000000008</v>
      </c>
      <c r="BC87" s="16">
        <f t="shared" si="45"/>
        <v>2.3540197215186245E-3</v>
      </c>
      <c r="BD87" s="67">
        <v>-9.0500000000000007</v>
      </c>
      <c r="BE87" s="16">
        <f t="shared" si="46"/>
        <v>5.0328049225474352E-4</v>
      </c>
      <c r="BF87" s="16">
        <v>0.10299999999999999</v>
      </c>
      <c r="BG87" s="16">
        <v>7.9799999999999992E-3</v>
      </c>
      <c r="BH87" s="16">
        <v>6.3400000000000001E-3</v>
      </c>
      <c r="BI87" s="68"/>
      <c r="BJ87" s="94" t="str">
        <f t="shared" si="55"/>
        <v/>
      </c>
      <c r="BK87" s="68">
        <v>7.1209500000000003E-9</v>
      </c>
      <c r="BL87" s="39">
        <f t="shared" si="83"/>
        <v>4.0211292555000005E-3</v>
      </c>
      <c r="BM87" s="94">
        <f t="shared" si="84"/>
        <v>1.448115879294468E-2</v>
      </c>
      <c r="BN87" s="114">
        <f t="shared" si="85"/>
        <v>2.79645713014769E-3</v>
      </c>
      <c r="BO87" s="94">
        <f t="shared" si="86"/>
        <v>4.0211292555000005E-3</v>
      </c>
      <c r="BP87" s="114" t="s">
        <v>2891</v>
      </c>
      <c r="BQ87" s="98"/>
      <c r="BR87" s="18">
        <f t="shared" si="56"/>
        <v>-6.8356471442155629</v>
      </c>
      <c r="BS87" s="114">
        <f t="shared" si="57"/>
        <v>-9.7712335979767548</v>
      </c>
      <c r="BT87" s="114">
        <f t="shared" si="58"/>
        <v>-7.9700000000000006</v>
      </c>
      <c r="BU87" s="114">
        <f t="shared" si="59"/>
        <v>-7.2100000000000009</v>
      </c>
      <c r="BV87" s="114">
        <f t="shared" si="60"/>
        <v>-6.89</v>
      </c>
      <c r="BW87" s="114">
        <f t="shared" si="61"/>
        <v>-8.370000000000001</v>
      </c>
      <c r="BX87" s="114" t="str">
        <f t="shared" si="62"/>
        <v>N/A</v>
      </c>
      <c r="BY87" s="114">
        <f t="shared" si="63"/>
        <v>-7.5177039547441842</v>
      </c>
      <c r="BZ87" s="114">
        <f t="shared" si="64"/>
        <v>-7.7949406709909281</v>
      </c>
      <c r="CA87" s="114">
        <f t="shared" si="65"/>
        <v>-7.5177039547441842</v>
      </c>
      <c r="CB87" s="98" t="str">
        <f t="shared" si="66"/>
        <v>---</v>
      </c>
      <c r="CC87" s="18">
        <f t="shared" si="67"/>
        <v>-3.4912010345960951</v>
      </c>
      <c r="CD87" s="114">
        <f t="shared" si="68"/>
        <v>-1.9706162223147903</v>
      </c>
      <c r="CE87" s="114">
        <f t="shared" si="69"/>
        <v>-4.3015963459733824</v>
      </c>
      <c r="CF87" s="114">
        <f t="shared" si="70"/>
        <v>-3.1979107421182671</v>
      </c>
      <c r="CG87" s="114">
        <f t="shared" si="71"/>
        <v>-2.2975694635544746</v>
      </c>
      <c r="CH87" s="114">
        <f t="shared" si="72"/>
        <v>-1.3344190089820469</v>
      </c>
      <c r="CI87" s="114">
        <f t="shared" si="73"/>
        <v>-2.9956786262173574</v>
      </c>
      <c r="CJ87" s="114">
        <f t="shared" si="74"/>
        <v>-2.6281899030427813</v>
      </c>
      <c r="CK87" s="114">
        <f t="shared" si="75"/>
        <v>-3.2981899030427804</v>
      </c>
      <c r="CL87" s="114">
        <f t="shared" si="76"/>
        <v>-0.98716277529482777</v>
      </c>
      <c r="CM87" s="114">
        <f t="shared" si="77"/>
        <v>-2.0979971086492708</v>
      </c>
      <c r="CN87" s="114">
        <f t="shared" si="78"/>
        <v>-2.1979107421182671</v>
      </c>
      <c r="CO87" s="114" t="str">
        <f t="shared" si="79"/>
        <v>N/A</v>
      </c>
      <c r="CP87" s="114">
        <f t="shared" si="80"/>
        <v>-2.3956519666762004</v>
      </c>
      <c r="CQ87" s="114">
        <f t="shared" si="87"/>
        <v>-2.5533918340446564</v>
      </c>
      <c r="CR87" s="114">
        <f t="shared" si="88"/>
        <v>-2.3956519666762004</v>
      </c>
      <c r="CS87" s="98" t="str">
        <f t="shared" si="89"/>
        <v>---</v>
      </c>
    </row>
    <row r="88" spans="1:97" x14ac:dyDescent="0.25">
      <c r="A88" s="15" t="s">
        <v>2623</v>
      </c>
      <c r="B88" s="1" t="s">
        <v>514</v>
      </c>
      <c r="C88" s="1">
        <v>564.69000000000005</v>
      </c>
      <c r="D88" s="27">
        <v>7.66</v>
      </c>
      <c r="E88" s="16">
        <v>7.9560347269797296</v>
      </c>
      <c r="F88" s="16">
        <v>7.5390673769999896</v>
      </c>
      <c r="G88" s="16">
        <v>6.9782209999999996</v>
      </c>
      <c r="H88" s="16">
        <v>7.4345999999999997</v>
      </c>
      <c r="I88" s="16">
        <v>7.1585999999999999</v>
      </c>
      <c r="J88" s="16">
        <v>6.7</v>
      </c>
      <c r="K88" s="16">
        <v>6.82</v>
      </c>
      <c r="L88" s="16"/>
      <c r="M88" s="16">
        <v>7.2191799999999997</v>
      </c>
      <c r="N88" s="16">
        <f t="shared" si="47"/>
        <v>7.2739670115533022</v>
      </c>
      <c r="O88" s="16">
        <f t="shared" si="81"/>
        <v>7.4436703625892244</v>
      </c>
      <c r="P88" s="16">
        <f t="shared" si="48"/>
        <v>7.2191799999999997</v>
      </c>
      <c r="Q88" s="16" t="s">
        <v>2891</v>
      </c>
      <c r="R88" s="36"/>
      <c r="S88" s="18">
        <v>182.8</v>
      </c>
      <c r="T88" s="16">
        <v>145.13999999999999</v>
      </c>
      <c r="U88" s="16">
        <v>179.73</v>
      </c>
      <c r="V88" s="16">
        <v>120.86</v>
      </c>
      <c r="W88" s="16">
        <v>348.67</v>
      </c>
      <c r="X88" s="16">
        <v>151</v>
      </c>
      <c r="Y88" s="16">
        <v>160</v>
      </c>
      <c r="Z88" s="85"/>
      <c r="AA88" s="16">
        <v>214.81800000000001</v>
      </c>
      <c r="AB88" s="88">
        <f t="shared" si="49"/>
        <v>187.87725</v>
      </c>
      <c r="AC88" s="114">
        <f t="shared" si="50"/>
        <v>178.76441905189742</v>
      </c>
      <c r="AD88" s="88">
        <f t="shared" si="51"/>
        <v>169.86500000000001</v>
      </c>
      <c r="AE88" s="114" t="s">
        <v>2891</v>
      </c>
      <c r="AF88" s="40"/>
      <c r="AG88" s="19">
        <f t="shared" si="82"/>
        <v>151</v>
      </c>
      <c r="AH88" s="18">
        <v>5.62E-8</v>
      </c>
      <c r="AI88" s="34">
        <v>1.03130567162921E-10</v>
      </c>
      <c r="AJ88" s="16">
        <v>1.0715193052376043E-8</v>
      </c>
      <c r="AK88" s="16">
        <v>6.1659500186148087E-8</v>
      </c>
      <c r="AL88" s="16">
        <v>2.6302679918953789E-7</v>
      </c>
      <c r="AM88" s="16">
        <v>4.265795188015919E-9</v>
      </c>
      <c r="AN88" s="94"/>
      <c r="AO88" s="16">
        <v>4.2357400000000002E-8</v>
      </c>
      <c r="AP88" s="94">
        <f t="shared" si="52"/>
        <v>6.2618259740462979E-8</v>
      </c>
      <c r="AQ88" s="114">
        <f t="shared" si="53"/>
        <v>1.513587643803671E-8</v>
      </c>
      <c r="AR88" s="94">
        <f t="shared" si="54"/>
        <v>4.2357400000000002E-8</v>
      </c>
      <c r="AS88" s="114" t="s">
        <v>2891</v>
      </c>
      <c r="AT88" s="98"/>
      <c r="AU88" s="18">
        <v>1.4430000000000001E-4</v>
      </c>
      <c r="AV88" s="16">
        <v>1.0699999999999999E-2</v>
      </c>
      <c r="AW88" s="16">
        <v>3.57344660013692E-5</v>
      </c>
      <c r="AX88" s="16">
        <v>6.8099999999999996E-4</v>
      </c>
      <c r="AY88" s="16">
        <v>5.0400000000000002E-3</v>
      </c>
      <c r="AZ88" s="16">
        <v>4.2199999999999998E-3</v>
      </c>
      <c r="BA88" s="16">
        <v>1.01E-3</v>
      </c>
      <c r="BB88" s="68">
        <v>-8.3800000000000008</v>
      </c>
      <c r="BC88" s="16">
        <f t="shared" si="45"/>
        <v>2.3540197215186245E-3</v>
      </c>
      <c r="BD88" s="67">
        <v>-8.99</v>
      </c>
      <c r="BE88" s="16">
        <f t="shared" si="46"/>
        <v>5.7784331981101738E-4</v>
      </c>
      <c r="BF88" s="16">
        <v>0.113</v>
      </c>
      <c r="BG88" s="16">
        <v>7.62E-3</v>
      </c>
      <c r="BH88" s="16">
        <v>5.0299999999999997E-3</v>
      </c>
      <c r="BI88" s="68"/>
      <c r="BJ88" s="94" t="str">
        <f t="shared" si="55"/>
        <v/>
      </c>
      <c r="BK88" s="68">
        <v>7.2329699999999997E-9</v>
      </c>
      <c r="BL88" s="39">
        <f t="shared" si="83"/>
        <v>4.0843858292999996E-3</v>
      </c>
      <c r="BM88" s="94">
        <f t="shared" si="84"/>
        <v>1.1884406410510076E-2</v>
      </c>
      <c r="BN88" s="114">
        <f t="shared" si="85"/>
        <v>2.137317382975349E-3</v>
      </c>
      <c r="BO88" s="94">
        <f t="shared" si="86"/>
        <v>4.0843858292999996E-3</v>
      </c>
      <c r="BP88" s="114" t="s">
        <v>2891</v>
      </c>
      <c r="BQ88" s="98"/>
      <c r="BR88" s="18">
        <f t="shared" si="56"/>
        <v>-7.2502636844309389</v>
      </c>
      <c r="BS88" s="114">
        <f t="shared" si="57"/>
        <v>-9.9866125938565435</v>
      </c>
      <c r="BT88" s="114">
        <f t="shared" si="58"/>
        <v>-7.9700000000000006</v>
      </c>
      <c r="BU88" s="114">
        <f t="shared" si="59"/>
        <v>-7.2100000000000009</v>
      </c>
      <c r="BV88" s="114">
        <f t="shared" si="60"/>
        <v>-6.58</v>
      </c>
      <c r="BW88" s="114">
        <f t="shared" si="61"/>
        <v>-8.370000000000001</v>
      </c>
      <c r="BX88" s="114" t="str">
        <f t="shared" si="62"/>
        <v>N/A</v>
      </c>
      <c r="BY88" s="114">
        <f t="shared" si="63"/>
        <v>-7.3730707057956124</v>
      </c>
      <c r="BZ88" s="114">
        <f t="shared" si="64"/>
        <v>-7.819992426297584</v>
      </c>
      <c r="CA88" s="114">
        <f t="shared" si="65"/>
        <v>-7.3730707057956124</v>
      </c>
      <c r="CB88" s="98" t="str">
        <f t="shared" si="66"/>
        <v>---</v>
      </c>
      <c r="CC88" s="18">
        <f t="shared" si="67"/>
        <v>-3.8407336689065059</v>
      </c>
      <c r="CD88" s="114">
        <f t="shared" si="68"/>
        <v>-1.9706162223147903</v>
      </c>
      <c r="CE88" s="114">
        <f t="shared" si="69"/>
        <v>-4.4469127034016696</v>
      </c>
      <c r="CF88" s="114">
        <f t="shared" si="70"/>
        <v>-3.1668528880872149</v>
      </c>
      <c r="CG88" s="114">
        <f t="shared" si="71"/>
        <v>-2.2975694635544746</v>
      </c>
      <c r="CH88" s="114">
        <f t="shared" si="72"/>
        <v>-2.3746875490383261</v>
      </c>
      <c r="CI88" s="114">
        <f t="shared" si="73"/>
        <v>-2.9956786262173574</v>
      </c>
      <c r="CJ88" s="114">
        <f t="shared" si="74"/>
        <v>-2.6281899030427813</v>
      </c>
      <c r="CK88" s="114">
        <f t="shared" si="75"/>
        <v>-3.2381899030427803</v>
      </c>
      <c r="CL88" s="114">
        <f t="shared" si="76"/>
        <v>-0.94692155651658028</v>
      </c>
      <c r="CM88" s="114">
        <f t="shared" si="77"/>
        <v>-2.1180450286603993</v>
      </c>
      <c r="CN88" s="114">
        <f t="shared" si="78"/>
        <v>-2.2984320149440727</v>
      </c>
      <c r="CO88" s="114" t="str">
        <f t="shared" si="79"/>
        <v>N/A</v>
      </c>
      <c r="CP88" s="114">
        <f t="shared" si="80"/>
        <v>-2.3888732392537615</v>
      </c>
      <c r="CQ88" s="114">
        <f t="shared" si="87"/>
        <v>-2.6701309820754395</v>
      </c>
      <c r="CR88" s="114">
        <f t="shared" si="88"/>
        <v>-2.3888732392537615</v>
      </c>
      <c r="CS88" s="98" t="str">
        <f t="shared" si="89"/>
        <v>---</v>
      </c>
    </row>
    <row r="89" spans="1:97" x14ac:dyDescent="0.25">
      <c r="A89" s="15" t="s">
        <v>2624</v>
      </c>
      <c r="B89" s="1" t="s">
        <v>515</v>
      </c>
      <c r="C89" s="1">
        <v>564.69000000000005</v>
      </c>
      <c r="D89" s="27">
        <v>7.66</v>
      </c>
      <c r="E89" s="16">
        <v>7.9615018019253103</v>
      </c>
      <c r="F89" s="16">
        <v>7.5390673769999896</v>
      </c>
      <c r="G89" s="16">
        <v>6.9782209999999996</v>
      </c>
      <c r="H89" s="16">
        <v>7.4345999999999997</v>
      </c>
      <c r="I89" s="16">
        <v>7.1590999999999996</v>
      </c>
      <c r="J89" s="16">
        <v>6.7</v>
      </c>
      <c r="K89" s="16">
        <v>6.84</v>
      </c>
      <c r="L89" s="16">
        <v>5.68</v>
      </c>
      <c r="M89" s="39">
        <v>7.37974</v>
      </c>
      <c r="N89" s="16">
        <f t="shared" si="47"/>
        <v>7.1332230178925302</v>
      </c>
      <c r="O89" s="16">
        <f t="shared" si="81"/>
        <v>7.4138782527016787</v>
      </c>
      <c r="P89" s="16">
        <f t="shared" si="48"/>
        <v>7.2694200000000002</v>
      </c>
      <c r="Q89" s="16">
        <v>7.37</v>
      </c>
      <c r="R89" s="144" t="s">
        <v>2905</v>
      </c>
      <c r="S89" s="18">
        <v>182.8</v>
      </c>
      <c r="T89" s="16">
        <v>194.21</v>
      </c>
      <c r="U89" s="16">
        <v>179.73</v>
      </c>
      <c r="V89" s="16">
        <v>130.19</v>
      </c>
      <c r="W89" s="16">
        <v>348.67</v>
      </c>
      <c r="X89" s="16">
        <v>116</v>
      </c>
      <c r="Y89" s="16">
        <v>149</v>
      </c>
      <c r="Z89" s="85">
        <v>172</v>
      </c>
      <c r="AA89" s="39">
        <v>213.43100000000001</v>
      </c>
      <c r="AB89" s="88">
        <f t="shared" si="49"/>
        <v>187.3367777777778</v>
      </c>
      <c r="AC89" s="114">
        <f t="shared" si="50"/>
        <v>178.47930368819979</v>
      </c>
      <c r="AD89" s="88">
        <f t="shared" si="51"/>
        <v>179.73</v>
      </c>
      <c r="AE89" s="114">
        <f>AVERAGE(123.5,123.3,120)</f>
        <v>122.26666666666667</v>
      </c>
      <c r="AF89" s="151" t="s">
        <v>3702</v>
      </c>
      <c r="AG89" s="19">
        <f t="shared" si="82"/>
        <v>122.26666666666667</v>
      </c>
      <c r="AH89" s="18">
        <v>1.1600000000000001E-7</v>
      </c>
      <c r="AI89" s="34">
        <v>2.9259541064551198E-10</v>
      </c>
      <c r="AJ89" s="16">
        <v>1.5848931924611133E-8</v>
      </c>
      <c r="AK89" s="16">
        <v>6.1659500186148087E-8</v>
      </c>
      <c r="AL89" s="16">
        <v>2.0417379446695271E-8</v>
      </c>
      <c r="AM89" s="16">
        <v>2.5703957827688587E-8</v>
      </c>
      <c r="AN89" s="94">
        <v>4.2599999999999998E-8</v>
      </c>
      <c r="AO89" s="34">
        <v>2.2422800000000001E-8</v>
      </c>
      <c r="AP89" s="94">
        <f t="shared" si="52"/>
        <v>3.8118145599473573E-8</v>
      </c>
      <c r="AQ89" s="114">
        <f t="shared" si="53"/>
        <v>1.894973398231456E-8</v>
      </c>
      <c r="AR89" s="94">
        <f t="shared" si="54"/>
        <v>2.4063378913844295E-8</v>
      </c>
      <c r="AS89" s="114">
        <v>8.2169781512039553E-9</v>
      </c>
      <c r="AT89" s="156" t="s">
        <v>2752</v>
      </c>
      <c r="AU89" s="18">
        <v>2.6509999999999999E-4</v>
      </c>
      <c r="AV89" s="16">
        <v>1.0699999999999999E-2</v>
      </c>
      <c r="AW89" s="16">
        <v>6.2446181820496001E-5</v>
      </c>
      <c r="AX89" s="16">
        <v>6.1899999999999998E-4</v>
      </c>
      <c r="AY89" s="16">
        <v>5.0400000000000002E-3</v>
      </c>
      <c r="AZ89" s="16">
        <v>1.37E-2</v>
      </c>
      <c r="BA89" s="16">
        <v>1.01E-3</v>
      </c>
      <c r="BB89" s="68">
        <v>-8.3800000000000008</v>
      </c>
      <c r="BC89" s="16">
        <f t="shared" si="45"/>
        <v>2.3540197215186245E-3</v>
      </c>
      <c r="BD89" s="67">
        <v>-9.2100000000000009</v>
      </c>
      <c r="BE89" s="16">
        <f t="shared" si="46"/>
        <v>3.4818503160115885E-4</v>
      </c>
      <c r="BF89" s="16">
        <v>0.1</v>
      </c>
      <c r="BG89" s="16">
        <v>7.9799999999999992E-3</v>
      </c>
      <c r="BH89" s="16">
        <v>6.3400000000000001E-3</v>
      </c>
      <c r="BI89" s="68">
        <v>9.8799999999999998E-8</v>
      </c>
      <c r="BJ89" s="94">
        <f t="shared" si="55"/>
        <v>5.5791371999999999E-2</v>
      </c>
      <c r="BK89" s="68">
        <v>7.0172299999999998E-9</v>
      </c>
      <c r="BL89" s="39">
        <f t="shared" si="83"/>
        <v>3.9625596087000002E-3</v>
      </c>
      <c r="BM89" s="94">
        <f t="shared" si="84"/>
        <v>1.4869477324545735E-2</v>
      </c>
      <c r="BN89" s="114">
        <f t="shared" si="85"/>
        <v>3.0830448083559977E-3</v>
      </c>
      <c r="BO89" s="94">
        <f t="shared" si="86"/>
        <v>4.5012798043500002E-3</v>
      </c>
      <c r="BP89" s="114">
        <v>6.0000000000000001E-3</v>
      </c>
      <c r="BQ89" s="156" t="s">
        <v>2752</v>
      </c>
      <c r="BR89" s="18">
        <f t="shared" si="56"/>
        <v>-6.9355420107730819</v>
      </c>
      <c r="BS89" s="114">
        <f t="shared" si="57"/>
        <v>-9.5337324900595135</v>
      </c>
      <c r="BT89" s="114">
        <f t="shared" si="58"/>
        <v>-7.8</v>
      </c>
      <c r="BU89" s="114">
        <f t="shared" si="59"/>
        <v>-7.2100000000000009</v>
      </c>
      <c r="BV89" s="114">
        <f t="shared" si="60"/>
        <v>-7.69</v>
      </c>
      <c r="BW89" s="114">
        <f t="shared" si="61"/>
        <v>-7.5900000000000007</v>
      </c>
      <c r="BX89" s="114">
        <f t="shared" si="62"/>
        <v>-7.3705904008972807</v>
      </c>
      <c r="BY89" s="114">
        <f t="shared" si="63"/>
        <v>-7.6493101567445283</v>
      </c>
      <c r="BZ89" s="114">
        <f t="shared" si="64"/>
        <v>-7.722396882309301</v>
      </c>
      <c r="CA89" s="114">
        <f t="shared" si="65"/>
        <v>-7.619655078372265</v>
      </c>
      <c r="CB89" s="98">
        <f t="shared" si="66"/>
        <v>-8.0852878678060005</v>
      </c>
      <c r="CC89" s="18">
        <f t="shared" si="67"/>
        <v>-3.5765902722669067</v>
      </c>
      <c r="CD89" s="114">
        <f t="shared" si="68"/>
        <v>-1.9706162223147903</v>
      </c>
      <c r="CE89" s="114">
        <f t="shared" si="69"/>
        <v>-4.2044941107723597</v>
      </c>
      <c r="CF89" s="114">
        <f t="shared" si="70"/>
        <v>-3.2083093509798819</v>
      </c>
      <c r="CG89" s="114">
        <f t="shared" si="71"/>
        <v>-2.2975694635544746</v>
      </c>
      <c r="CH89" s="114">
        <f t="shared" si="72"/>
        <v>-1.8632794328435933</v>
      </c>
      <c r="CI89" s="114">
        <f t="shared" si="73"/>
        <v>-2.9956786262173574</v>
      </c>
      <c r="CJ89" s="114">
        <f t="shared" si="74"/>
        <v>-2.6281899030427813</v>
      </c>
      <c r="CK89" s="114">
        <f t="shared" si="75"/>
        <v>-3.458189903042781</v>
      </c>
      <c r="CL89" s="114">
        <f t="shared" si="76"/>
        <v>-1</v>
      </c>
      <c r="CM89" s="114">
        <f t="shared" si="77"/>
        <v>-2.0979971086492708</v>
      </c>
      <c r="CN89" s="114">
        <f t="shared" si="78"/>
        <v>-2.1979107421182671</v>
      </c>
      <c r="CO89" s="114">
        <f t="shared" si="79"/>
        <v>-1.2534329584551509</v>
      </c>
      <c r="CP89" s="114">
        <f t="shared" si="80"/>
        <v>-2.4020241916423895</v>
      </c>
      <c r="CQ89" s="114">
        <f t="shared" si="87"/>
        <v>-2.5110201632785722</v>
      </c>
      <c r="CR89" s="114">
        <f t="shared" si="88"/>
        <v>-2.349796827598432</v>
      </c>
      <c r="CS89" s="98">
        <f t="shared" si="89"/>
        <v>-2.2218487496163561</v>
      </c>
    </row>
    <row r="90" spans="1:97" x14ac:dyDescent="0.25">
      <c r="A90" s="15" t="s">
        <v>2625</v>
      </c>
      <c r="B90" s="1" t="s">
        <v>516</v>
      </c>
      <c r="C90" s="1">
        <v>564.69000000000005</v>
      </c>
      <c r="D90" s="27">
        <v>7.66</v>
      </c>
      <c r="E90" s="16">
        <v>8.0150511194130605</v>
      </c>
      <c r="F90" s="16">
        <v>7.5390673769999896</v>
      </c>
      <c r="G90" s="16">
        <v>6.9782209999999996</v>
      </c>
      <c r="H90" s="16">
        <v>7.4345999999999997</v>
      </c>
      <c r="I90" s="16">
        <v>7.2111000000000001</v>
      </c>
      <c r="J90" s="16">
        <v>6.7</v>
      </c>
      <c r="K90" s="16">
        <v>6.82</v>
      </c>
      <c r="L90" s="16"/>
      <c r="M90" s="16">
        <v>7.4185100000000004</v>
      </c>
      <c r="N90" s="16">
        <f t="shared" si="47"/>
        <v>7.3085054996014502</v>
      </c>
      <c r="O90" s="16">
        <f t="shared" si="81"/>
        <v>7.4845181051621674</v>
      </c>
      <c r="P90" s="16">
        <f t="shared" si="48"/>
        <v>7.4185100000000004</v>
      </c>
      <c r="Q90" s="16" t="s">
        <v>2891</v>
      </c>
      <c r="R90" s="36"/>
      <c r="S90" s="18">
        <v>182.8</v>
      </c>
      <c r="T90" s="16">
        <v>189.3</v>
      </c>
      <c r="U90" s="16">
        <v>179.73</v>
      </c>
      <c r="V90" s="16">
        <v>126.95</v>
      </c>
      <c r="W90" s="16">
        <v>348.67</v>
      </c>
      <c r="X90" s="16">
        <v>156</v>
      </c>
      <c r="Y90" s="16">
        <v>160</v>
      </c>
      <c r="Z90" s="85"/>
      <c r="AA90" s="16">
        <v>213.44900000000001</v>
      </c>
      <c r="AB90" s="88">
        <f t="shared" si="49"/>
        <v>194.61237500000001</v>
      </c>
      <c r="AC90" s="114">
        <f t="shared" si="50"/>
        <v>186.54846142802739</v>
      </c>
      <c r="AD90" s="88">
        <f t="shared" si="51"/>
        <v>181.26499999999999</v>
      </c>
      <c r="AE90" s="114" t="s">
        <v>2891</v>
      </c>
      <c r="AF90" s="40"/>
      <c r="AG90" s="19">
        <f t="shared" si="82"/>
        <v>156</v>
      </c>
      <c r="AH90" s="18">
        <v>4.9399999999999999E-8</v>
      </c>
      <c r="AI90" s="34">
        <v>1.4777144048344101E-10</v>
      </c>
      <c r="AJ90" s="16">
        <v>9.7723722095580911E-9</v>
      </c>
      <c r="AK90" s="16">
        <v>6.1659500186148087E-8</v>
      </c>
      <c r="AL90" s="16">
        <v>2.5703957827688587E-8</v>
      </c>
      <c r="AM90" s="16">
        <v>4.265795188015919E-9</v>
      </c>
      <c r="AN90" s="94"/>
      <c r="AO90" s="16">
        <v>6.7177000000000007E-8</v>
      </c>
      <c r="AP90" s="94">
        <f t="shared" si="52"/>
        <v>3.1160913835984877E-8</v>
      </c>
      <c r="AQ90" s="114">
        <f t="shared" si="53"/>
        <v>1.1828618055446267E-8</v>
      </c>
      <c r="AR90" s="94">
        <f t="shared" si="54"/>
        <v>2.5703957827688587E-8</v>
      </c>
      <c r="AS90" s="114" t="s">
        <v>2891</v>
      </c>
      <c r="AT90" s="98"/>
      <c r="AU90" s="18">
        <v>1.2980000000000001E-4</v>
      </c>
      <c r="AV90" s="16">
        <v>1.0699999999999999E-2</v>
      </c>
      <c r="AW90" s="16">
        <v>2.9849154313252699E-5</v>
      </c>
      <c r="AX90" s="16">
        <v>6.0099999999999997E-4</v>
      </c>
      <c r="AY90" s="16">
        <v>5.0400000000000002E-3</v>
      </c>
      <c r="AZ90" s="16">
        <v>1.2500000000000001E-2</v>
      </c>
      <c r="BA90" s="16">
        <v>1.01E-3</v>
      </c>
      <c r="BB90" s="68">
        <v>-8.3800000000000008</v>
      </c>
      <c r="BC90" s="16">
        <f t="shared" si="45"/>
        <v>2.3540197215186245E-3</v>
      </c>
      <c r="BD90" s="67">
        <v>-9.27</v>
      </c>
      <c r="BE90" s="16">
        <f t="shared" si="46"/>
        <v>3.0325648509231794E-4</v>
      </c>
      <c r="BF90" s="16">
        <v>0.105</v>
      </c>
      <c r="BG90" s="16">
        <v>7.2700000000000004E-3</v>
      </c>
      <c r="BH90" s="16">
        <v>5.0299999999999997E-3</v>
      </c>
      <c r="BI90" s="68"/>
      <c r="BJ90" s="94" t="str">
        <f t="shared" si="55"/>
        <v/>
      </c>
      <c r="BK90" s="68">
        <v>7.0835800000000001E-9</v>
      </c>
      <c r="BL90" s="39">
        <f t="shared" si="83"/>
        <v>4.0000267902000003E-3</v>
      </c>
      <c r="BM90" s="94">
        <f t="shared" si="84"/>
        <v>1.1843688627009555E-2</v>
      </c>
      <c r="BN90" s="114">
        <f t="shared" si="85"/>
        <v>2.1191498517082775E-3</v>
      </c>
      <c r="BO90" s="94">
        <f t="shared" si="86"/>
        <v>4.0000267902000003E-3</v>
      </c>
      <c r="BP90" s="114" t="s">
        <v>2891</v>
      </c>
      <c r="BQ90" s="98"/>
      <c r="BR90" s="18">
        <f t="shared" si="56"/>
        <v>-7.3062730510763529</v>
      </c>
      <c r="BS90" s="114">
        <f t="shared" si="57"/>
        <v>-9.8304094931329793</v>
      </c>
      <c r="BT90" s="114">
        <f t="shared" si="58"/>
        <v>-8.0100000000000016</v>
      </c>
      <c r="BU90" s="114">
        <f t="shared" si="59"/>
        <v>-7.2100000000000009</v>
      </c>
      <c r="BV90" s="114">
        <f t="shared" si="60"/>
        <v>-7.5900000000000007</v>
      </c>
      <c r="BW90" s="114">
        <f t="shared" si="61"/>
        <v>-8.370000000000001</v>
      </c>
      <c r="BX90" s="114" t="str">
        <f t="shared" si="62"/>
        <v>N/A</v>
      </c>
      <c r="BY90" s="114">
        <f t="shared" si="63"/>
        <v>-7.1727793948459091</v>
      </c>
      <c r="BZ90" s="114">
        <f t="shared" si="64"/>
        <v>-7.9270659912936079</v>
      </c>
      <c r="CA90" s="114">
        <f t="shared" si="65"/>
        <v>-7.5900000000000007</v>
      </c>
      <c r="CB90" s="98" t="str">
        <f t="shared" si="66"/>
        <v>---</v>
      </c>
      <c r="CC90" s="18">
        <f t="shared" si="67"/>
        <v>-3.8867253075356496</v>
      </c>
      <c r="CD90" s="114">
        <f t="shared" si="68"/>
        <v>-1.9706162223147903</v>
      </c>
      <c r="CE90" s="114">
        <f t="shared" si="69"/>
        <v>-4.525067968798953</v>
      </c>
      <c r="CF90" s="114">
        <f t="shared" si="70"/>
        <v>-3.2211255279972604</v>
      </c>
      <c r="CG90" s="114">
        <f t="shared" si="71"/>
        <v>-2.2975694635544746</v>
      </c>
      <c r="CH90" s="114">
        <f t="shared" si="72"/>
        <v>-1.9030899869919435</v>
      </c>
      <c r="CI90" s="114">
        <f t="shared" si="73"/>
        <v>-2.9956786262173574</v>
      </c>
      <c r="CJ90" s="114">
        <f t="shared" si="74"/>
        <v>-2.6281899030427813</v>
      </c>
      <c r="CK90" s="114">
        <f t="shared" si="75"/>
        <v>-3.5181899030427792</v>
      </c>
      <c r="CL90" s="114">
        <f t="shared" si="76"/>
        <v>-0.97881070093006195</v>
      </c>
      <c r="CM90" s="114">
        <f t="shared" si="77"/>
        <v>-2.1384655891409623</v>
      </c>
      <c r="CN90" s="114">
        <f t="shared" si="78"/>
        <v>-2.2984320149440727</v>
      </c>
      <c r="CO90" s="114" t="str">
        <f t="shared" si="79"/>
        <v>N/A</v>
      </c>
      <c r="CP90" s="114">
        <f t="shared" si="80"/>
        <v>-2.3979370999727707</v>
      </c>
      <c r="CQ90" s="114">
        <f t="shared" si="87"/>
        <v>-2.6738383318833736</v>
      </c>
      <c r="CR90" s="114">
        <f t="shared" si="88"/>
        <v>-2.3979370999727707</v>
      </c>
      <c r="CS90" s="98" t="str">
        <f t="shared" si="89"/>
        <v>---</v>
      </c>
    </row>
    <row r="91" spans="1:97" x14ac:dyDescent="0.25">
      <c r="A91" s="15" t="s">
        <v>2626</v>
      </c>
      <c r="B91" s="1" t="s">
        <v>517</v>
      </c>
      <c r="C91" s="1">
        <v>564.69000000000005</v>
      </c>
      <c r="D91" s="27">
        <v>7.66</v>
      </c>
      <c r="E91" s="16">
        <v>7.9434367734129303</v>
      </c>
      <c r="F91" s="16">
        <v>7.5390673769999896</v>
      </c>
      <c r="G91" s="16">
        <v>6.9782209999999996</v>
      </c>
      <c r="H91" s="16">
        <v>7.4345999999999997</v>
      </c>
      <c r="I91" s="16">
        <v>7.1493000000000002</v>
      </c>
      <c r="J91" s="16">
        <v>6.7</v>
      </c>
      <c r="K91" s="16">
        <v>6.84</v>
      </c>
      <c r="L91" s="16"/>
      <c r="M91" s="16">
        <v>7.2909300000000004</v>
      </c>
      <c r="N91" s="16">
        <f t="shared" si="47"/>
        <v>7.2817283500458796</v>
      </c>
      <c r="O91" s="16">
        <f t="shared" si="81"/>
        <v>7.4443611820445028</v>
      </c>
      <c r="P91" s="16">
        <f t="shared" si="48"/>
        <v>7.2909300000000004</v>
      </c>
      <c r="Q91" s="16" t="s">
        <v>2891</v>
      </c>
      <c r="R91" s="36"/>
      <c r="S91" s="18">
        <v>182.8</v>
      </c>
      <c r="T91" s="16">
        <v>189.99</v>
      </c>
      <c r="U91" s="16">
        <v>179.73</v>
      </c>
      <c r="V91" s="16">
        <v>146.62</v>
      </c>
      <c r="W91" s="16">
        <v>348.67</v>
      </c>
      <c r="X91" s="16">
        <v>115</v>
      </c>
      <c r="Y91" s="16">
        <v>149</v>
      </c>
      <c r="Z91" s="85"/>
      <c r="AA91" s="39">
        <v>213.43100000000001</v>
      </c>
      <c r="AB91" s="88">
        <f t="shared" si="49"/>
        <v>190.655125</v>
      </c>
      <c r="AC91" s="114">
        <f t="shared" si="50"/>
        <v>181.29449383400723</v>
      </c>
      <c r="AD91" s="88">
        <f t="shared" si="51"/>
        <v>181.26499999999999</v>
      </c>
      <c r="AE91" s="114" t="s">
        <v>2891</v>
      </c>
      <c r="AF91" s="40"/>
      <c r="AG91" s="19">
        <f t="shared" si="82"/>
        <v>115</v>
      </c>
      <c r="AH91" s="18">
        <v>1.3899999999999999E-7</v>
      </c>
      <c r="AI91" s="34">
        <v>2.9066075365920202E-10</v>
      </c>
      <c r="AJ91" s="16">
        <v>1.3182567385564031E-8</v>
      </c>
      <c r="AK91" s="16">
        <v>6.1659500186148087E-8</v>
      </c>
      <c r="AL91" s="16">
        <v>2.1877616239495494E-8</v>
      </c>
      <c r="AM91" s="16">
        <v>4.265795188015919E-9</v>
      </c>
      <c r="AN91" s="94"/>
      <c r="AO91" s="34">
        <v>1.9646100000000001E-8</v>
      </c>
      <c r="AP91" s="94">
        <f t="shared" si="52"/>
        <v>3.71317485361261E-8</v>
      </c>
      <c r="AQ91" s="114">
        <f t="shared" si="53"/>
        <v>1.2923570209697815E-8</v>
      </c>
      <c r="AR91" s="94">
        <f t="shared" si="54"/>
        <v>1.9646100000000001E-8</v>
      </c>
      <c r="AS91" s="114" t="s">
        <v>2891</v>
      </c>
      <c r="AT91" s="98"/>
      <c r="AU91" s="18">
        <v>3.0929999999999998E-4</v>
      </c>
      <c r="AV91" s="16">
        <v>1.0699999999999999E-2</v>
      </c>
      <c r="AW91" s="16">
        <v>7.0674053023889202E-5</v>
      </c>
      <c r="AX91" s="16">
        <v>6.2600000000000004E-4</v>
      </c>
      <c r="AY91" s="16">
        <v>5.0400000000000002E-3</v>
      </c>
      <c r="AZ91" s="16">
        <v>0.11</v>
      </c>
      <c r="BA91" s="16">
        <v>1.01E-3</v>
      </c>
      <c r="BB91" s="68">
        <v>-8.3800000000000008</v>
      </c>
      <c r="BC91" s="16">
        <f t="shared" si="45"/>
        <v>2.3540197215186245E-3</v>
      </c>
      <c r="BD91" s="67">
        <v>-9.26</v>
      </c>
      <c r="BE91" s="16">
        <f t="shared" si="46"/>
        <v>3.1032023605866187E-4</v>
      </c>
      <c r="BF91" s="16">
        <v>0.1</v>
      </c>
      <c r="BG91" s="16">
        <v>7.9799999999999992E-3</v>
      </c>
      <c r="BH91" s="16">
        <v>6.3400000000000001E-3</v>
      </c>
      <c r="BI91" s="68"/>
      <c r="BJ91" s="94" t="str">
        <f t="shared" si="55"/>
        <v/>
      </c>
      <c r="BK91" s="68">
        <v>7.0798100000000002E-9</v>
      </c>
      <c r="BL91" s="39">
        <f t="shared" si="83"/>
        <v>3.9978979088999998E-3</v>
      </c>
      <c r="BM91" s="94">
        <f t="shared" si="84"/>
        <v>1.9133708609192404E-2</v>
      </c>
      <c r="BN91" s="114">
        <f t="shared" si="85"/>
        <v>2.9372785124950644E-3</v>
      </c>
      <c r="BO91" s="94">
        <f t="shared" si="86"/>
        <v>3.9978979088999998E-3</v>
      </c>
      <c r="BP91" s="114" t="s">
        <v>2891</v>
      </c>
      <c r="BQ91" s="98"/>
      <c r="BR91" s="18">
        <f t="shared" si="56"/>
        <v>-6.856985199745905</v>
      </c>
      <c r="BS91" s="114">
        <f t="shared" si="57"/>
        <v>-9.5366136046929455</v>
      </c>
      <c r="BT91" s="114">
        <f t="shared" si="58"/>
        <v>-7.8800000000000017</v>
      </c>
      <c r="BU91" s="114">
        <f t="shared" si="59"/>
        <v>-7.2100000000000009</v>
      </c>
      <c r="BV91" s="114">
        <f t="shared" si="60"/>
        <v>-7.660000000000001</v>
      </c>
      <c r="BW91" s="114">
        <f t="shared" si="61"/>
        <v>-8.370000000000001</v>
      </c>
      <c r="BX91" s="114" t="str">
        <f t="shared" si="62"/>
        <v>N/A</v>
      </c>
      <c r="BY91" s="114">
        <f t="shared" si="63"/>
        <v>-7.706723649694843</v>
      </c>
      <c r="BZ91" s="114">
        <f t="shared" si="64"/>
        <v>-7.8886174934476712</v>
      </c>
      <c r="CA91" s="114">
        <f t="shared" si="65"/>
        <v>-7.706723649694843</v>
      </c>
      <c r="CB91" s="98" t="str">
        <f t="shared" si="66"/>
        <v>---</v>
      </c>
      <c r="CC91" s="18">
        <f t="shared" si="67"/>
        <v>-3.5096200799968211</v>
      </c>
      <c r="CD91" s="114">
        <f t="shared" si="68"/>
        <v>-1.9706162223147903</v>
      </c>
      <c r="CE91" s="114">
        <f t="shared" si="69"/>
        <v>-4.1507400020001652</v>
      </c>
      <c r="CF91" s="114">
        <f t="shared" si="70"/>
        <v>-3.2034256667895704</v>
      </c>
      <c r="CG91" s="114">
        <f t="shared" si="71"/>
        <v>-2.2975694635544746</v>
      </c>
      <c r="CH91" s="114">
        <f t="shared" si="72"/>
        <v>-0.95860731484177497</v>
      </c>
      <c r="CI91" s="114">
        <f t="shared" si="73"/>
        <v>-2.9956786262173574</v>
      </c>
      <c r="CJ91" s="114">
        <f t="shared" si="74"/>
        <v>-2.6281899030427813</v>
      </c>
      <c r="CK91" s="114">
        <f t="shared" si="75"/>
        <v>-3.5081899030427794</v>
      </c>
      <c r="CL91" s="114">
        <f t="shared" si="76"/>
        <v>-1</v>
      </c>
      <c r="CM91" s="114">
        <f t="shared" si="77"/>
        <v>-2.0979971086492708</v>
      </c>
      <c r="CN91" s="114">
        <f t="shared" si="78"/>
        <v>-2.1979107421182671</v>
      </c>
      <c r="CO91" s="114" t="str">
        <f t="shared" si="79"/>
        <v>N/A</v>
      </c>
      <c r="CP91" s="114">
        <f t="shared" si="80"/>
        <v>-2.3981683003048162</v>
      </c>
      <c r="CQ91" s="114">
        <f t="shared" si="87"/>
        <v>-2.5320548717594513</v>
      </c>
      <c r="CR91" s="114">
        <f t="shared" si="88"/>
        <v>-2.3981683003048162</v>
      </c>
      <c r="CS91" s="98" t="str">
        <f t="shared" si="89"/>
        <v>---</v>
      </c>
    </row>
    <row r="92" spans="1:97" x14ac:dyDescent="0.25">
      <c r="A92" s="15" t="s">
        <v>2627</v>
      </c>
      <c r="B92" s="1" t="s">
        <v>518</v>
      </c>
      <c r="C92" s="1">
        <v>564.69000000000005</v>
      </c>
      <c r="D92" s="27">
        <v>7.66</v>
      </c>
      <c r="E92" s="16">
        <v>7.9931982334418201</v>
      </c>
      <c r="F92" s="16">
        <v>7.5390673769999896</v>
      </c>
      <c r="G92" s="16">
        <v>6.9782209999999996</v>
      </c>
      <c r="H92" s="16">
        <v>7.4345999999999997</v>
      </c>
      <c r="I92" s="16">
        <v>7.0987</v>
      </c>
      <c r="J92" s="16">
        <v>6.7</v>
      </c>
      <c r="K92" s="16">
        <v>6.83</v>
      </c>
      <c r="L92" s="16"/>
      <c r="M92" s="16">
        <v>7.23149</v>
      </c>
      <c r="N92" s="16">
        <f t="shared" si="47"/>
        <v>7.2739196233824224</v>
      </c>
      <c r="O92" s="16">
        <f t="shared" si="81"/>
        <v>7.4554068329249503</v>
      </c>
      <c r="P92" s="16">
        <f t="shared" si="48"/>
        <v>7.23149</v>
      </c>
      <c r="Q92" s="16" t="s">
        <v>2891</v>
      </c>
      <c r="R92" s="36"/>
      <c r="S92" s="18">
        <v>182.8</v>
      </c>
      <c r="T92" s="16">
        <v>186.51</v>
      </c>
      <c r="U92" s="16">
        <v>179.73</v>
      </c>
      <c r="V92" s="16">
        <v>146.86000000000001</v>
      </c>
      <c r="W92" s="16">
        <v>348.67</v>
      </c>
      <c r="X92" s="16">
        <v>153</v>
      </c>
      <c r="Y92" s="16">
        <v>160</v>
      </c>
      <c r="Z92" s="85"/>
      <c r="AA92" s="16">
        <v>213.45</v>
      </c>
      <c r="AB92" s="88">
        <f t="shared" si="49"/>
        <v>196.3775</v>
      </c>
      <c r="AC92" s="114">
        <f t="shared" si="50"/>
        <v>189.16490679180603</v>
      </c>
      <c r="AD92" s="88">
        <f t="shared" si="51"/>
        <v>181.26499999999999</v>
      </c>
      <c r="AE92" s="114" t="s">
        <v>2891</v>
      </c>
      <c r="AF92" s="40"/>
      <c r="AG92" s="19">
        <f t="shared" si="82"/>
        <v>153</v>
      </c>
      <c r="AH92" s="18">
        <v>5.3400000000000002E-8</v>
      </c>
      <c r="AI92" s="34">
        <v>1.43967644325087E-10</v>
      </c>
      <c r="AJ92" s="16">
        <v>1.288249551693135E-8</v>
      </c>
      <c r="AK92" s="16">
        <v>6.1659500186148087E-8</v>
      </c>
      <c r="AL92" s="16">
        <v>3.2359365692962729E-8</v>
      </c>
      <c r="AM92" s="16">
        <v>4.265795188015919E-9</v>
      </c>
      <c r="AN92" s="94"/>
      <c r="AO92" s="16">
        <v>6.5942799999999999E-8</v>
      </c>
      <c r="AP92" s="94">
        <f t="shared" si="52"/>
        <v>3.2950560604054737E-8</v>
      </c>
      <c r="AQ92" s="114">
        <f t="shared" si="53"/>
        <v>1.2776879276426542E-8</v>
      </c>
      <c r="AR92" s="94">
        <f t="shared" si="54"/>
        <v>3.2359365692962729E-8</v>
      </c>
      <c r="AS92" s="114" t="s">
        <v>2891</v>
      </c>
      <c r="AT92" s="98"/>
      <c r="AU92" s="18">
        <v>1.383E-4</v>
      </c>
      <c r="AV92" s="16">
        <v>1.0699999999999999E-2</v>
      </c>
      <c r="AW92" s="16">
        <v>3.0313770782349899E-5</v>
      </c>
      <c r="AX92" s="16">
        <v>6.7599999999999995E-4</v>
      </c>
      <c r="AY92" s="16">
        <v>5.0400000000000002E-3</v>
      </c>
      <c r="AZ92" s="16">
        <v>8.9499999999999996E-3</v>
      </c>
      <c r="BA92" s="16">
        <v>1.01E-3</v>
      </c>
      <c r="BB92" s="68">
        <v>-8.3800000000000008</v>
      </c>
      <c r="BC92" s="16">
        <f t="shared" si="45"/>
        <v>2.3540197215186245E-3</v>
      </c>
      <c r="BD92" s="67">
        <v>-9.23</v>
      </c>
      <c r="BE92" s="16">
        <f t="shared" si="46"/>
        <v>3.3251412374274615E-4</v>
      </c>
      <c r="BF92" s="16">
        <v>0.113</v>
      </c>
      <c r="BG92" s="16">
        <v>7.2700000000000004E-3</v>
      </c>
      <c r="BH92" s="16">
        <v>5.0299999999999997E-3</v>
      </c>
      <c r="BI92" s="68"/>
      <c r="BJ92" s="94" t="str">
        <f t="shared" si="55"/>
        <v/>
      </c>
      <c r="BK92" s="68">
        <v>7.1899599999999999E-9</v>
      </c>
      <c r="BL92" s="39">
        <f t="shared" si="83"/>
        <v>4.0600985123999999E-3</v>
      </c>
      <c r="BM92" s="94">
        <f t="shared" si="84"/>
        <v>1.2199326625264902E-2</v>
      </c>
      <c r="BN92" s="114">
        <f t="shared" si="85"/>
        <v>2.1261441464068705E-3</v>
      </c>
      <c r="BO92" s="94">
        <f t="shared" si="86"/>
        <v>4.0600985123999999E-3</v>
      </c>
      <c r="BP92" s="114" t="s">
        <v>2891</v>
      </c>
      <c r="BQ92" s="98"/>
      <c r="BR92" s="18">
        <f t="shared" si="56"/>
        <v>-7.2724587429714438</v>
      </c>
      <c r="BS92" s="114">
        <f t="shared" si="57"/>
        <v>-9.841735101446309</v>
      </c>
      <c r="BT92" s="114">
        <f t="shared" si="58"/>
        <v>-7.89</v>
      </c>
      <c r="BU92" s="114">
        <f t="shared" si="59"/>
        <v>-7.2100000000000009</v>
      </c>
      <c r="BV92" s="114">
        <f t="shared" si="60"/>
        <v>-7.4900000000000011</v>
      </c>
      <c r="BW92" s="114">
        <f t="shared" si="61"/>
        <v>-8.370000000000001</v>
      </c>
      <c r="BX92" s="114" t="str">
        <f t="shared" si="62"/>
        <v>N/A</v>
      </c>
      <c r="BY92" s="114">
        <f t="shared" si="63"/>
        <v>-7.1808326162051177</v>
      </c>
      <c r="BZ92" s="114">
        <f t="shared" si="64"/>
        <v>-7.8935752086604092</v>
      </c>
      <c r="CA92" s="114">
        <f t="shared" si="65"/>
        <v>-7.4900000000000011</v>
      </c>
      <c r="CB92" s="98" t="str">
        <f t="shared" si="66"/>
        <v>---</v>
      </c>
      <c r="CC92" s="18">
        <f t="shared" si="67"/>
        <v>-3.8591778198906894</v>
      </c>
      <c r="CD92" s="114">
        <f t="shared" si="68"/>
        <v>-1.9706162223147903</v>
      </c>
      <c r="CE92" s="114">
        <f t="shared" si="69"/>
        <v>-4.518360037630762</v>
      </c>
      <c r="CF92" s="114">
        <f t="shared" si="70"/>
        <v>-3.1700533040583641</v>
      </c>
      <c r="CG92" s="114">
        <f t="shared" si="71"/>
        <v>-2.2975694635544746</v>
      </c>
      <c r="CH92" s="114">
        <f t="shared" si="72"/>
        <v>-2.0481769646840879</v>
      </c>
      <c r="CI92" s="114">
        <f t="shared" si="73"/>
        <v>-2.9956786262173574</v>
      </c>
      <c r="CJ92" s="114">
        <f t="shared" si="74"/>
        <v>-2.6281899030427813</v>
      </c>
      <c r="CK92" s="114">
        <f t="shared" si="75"/>
        <v>-3.478189903042781</v>
      </c>
      <c r="CL92" s="114">
        <f t="shared" si="76"/>
        <v>-0.94692155651658028</v>
      </c>
      <c r="CM92" s="114">
        <f t="shared" si="77"/>
        <v>-2.1384655891409623</v>
      </c>
      <c r="CN92" s="114">
        <f t="shared" si="78"/>
        <v>-2.2984320149440727</v>
      </c>
      <c r="CO92" s="114" t="str">
        <f t="shared" si="79"/>
        <v>N/A</v>
      </c>
      <c r="CP92" s="114">
        <f t="shared" si="80"/>
        <v>-2.3914634287694372</v>
      </c>
      <c r="CQ92" s="114">
        <f t="shared" si="87"/>
        <v>-2.6724072949082416</v>
      </c>
      <c r="CR92" s="114">
        <f t="shared" si="88"/>
        <v>-2.3914634287694372</v>
      </c>
      <c r="CS92" s="98" t="str">
        <f t="shared" si="89"/>
        <v>---</v>
      </c>
    </row>
    <row r="93" spans="1:97" x14ac:dyDescent="0.25">
      <c r="A93" s="15" t="s">
        <v>2628</v>
      </c>
      <c r="B93" s="1" t="s">
        <v>519</v>
      </c>
      <c r="C93" s="1">
        <v>564.69000000000005</v>
      </c>
      <c r="D93" s="27">
        <v>7.66</v>
      </c>
      <c r="E93" s="16">
        <v>7.9721730084481903</v>
      </c>
      <c r="F93" s="16">
        <v>7.5390673769999896</v>
      </c>
      <c r="G93" s="16">
        <v>6.9782209999999996</v>
      </c>
      <c r="H93" s="16">
        <v>7.4345999999999997</v>
      </c>
      <c r="I93" s="16">
        <v>7.1364000000000001</v>
      </c>
      <c r="J93" s="16">
        <v>6.7</v>
      </c>
      <c r="K93" s="16">
        <v>6.81</v>
      </c>
      <c r="L93" s="16"/>
      <c r="M93" s="16">
        <v>7.2216399999999998</v>
      </c>
      <c r="N93" s="16">
        <f t="shared" si="47"/>
        <v>7.2724557094942428</v>
      </c>
      <c r="O93" s="16">
        <f t="shared" si="81"/>
        <v>7.4482449554956967</v>
      </c>
      <c r="P93" s="16">
        <f t="shared" si="48"/>
        <v>7.2216399999999998</v>
      </c>
      <c r="Q93" s="16" t="s">
        <v>2891</v>
      </c>
      <c r="R93" s="36"/>
      <c r="S93" s="18">
        <v>182.8</v>
      </c>
      <c r="T93" s="16">
        <v>191.12</v>
      </c>
      <c r="U93" s="16">
        <v>179.73</v>
      </c>
      <c r="V93" s="16">
        <v>155.69</v>
      </c>
      <c r="W93" s="16">
        <v>348.67</v>
      </c>
      <c r="X93" s="16">
        <v>152</v>
      </c>
      <c r="Y93" s="16">
        <v>160</v>
      </c>
      <c r="Z93" s="85"/>
      <c r="AA93" s="16">
        <v>214.81800000000001</v>
      </c>
      <c r="AB93" s="88">
        <f t="shared" si="49"/>
        <v>198.1035</v>
      </c>
      <c r="AC93" s="114">
        <f t="shared" si="50"/>
        <v>191.12898580379368</v>
      </c>
      <c r="AD93" s="88">
        <f t="shared" si="51"/>
        <v>181.26499999999999</v>
      </c>
      <c r="AE93" s="114" t="s">
        <v>2891</v>
      </c>
      <c r="AF93" s="40"/>
      <c r="AG93" s="19">
        <f t="shared" si="82"/>
        <v>152</v>
      </c>
      <c r="AH93" s="18">
        <v>5.4800000000000001E-8</v>
      </c>
      <c r="AI93" s="34">
        <v>9.49620974446554E-11</v>
      </c>
      <c r="AJ93" s="16">
        <v>1.288249551693135E-8</v>
      </c>
      <c r="AK93" s="16">
        <v>6.1659500186148087E-8</v>
      </c>
      <c r="AL93" s="16">
        <v>1.8620871366628593E-8</v>
      </c>
      <c r="AM93" s="16">
        <v>4.265795188015919E-9</v>
      </c>
      <c r="AN93" s="94"/>
      <c r="AO93" s="16">
        <v>4.3669499999999999E-8</v>
      </c>
      <c r="AP93" s="94">
        <f t="shared" si="52"/>
        <v>2.7999017765024091E-8</v>
      </c>
      <c r="AQ93" s="114">
        <f t="shared" si="53"/>
        <v>1.0528304556748371E-8</v>
      </c>
      <c r="AR93" s="94">
        <f t="shared" si="54"/>
        <v>1.8620871366628593E-8</v>
      </c>
      <c r="AS93" s="114" t="s">
        <v>2891</v>
      </c>
      <c r="AT93" s="98"/>
      <c r="AU93" s="18">
        <v>1.4119999999999999E-4</v>
      </c>
      <c r="AV93" s="16">
        <v>1.0699999999999999E-2</v>
      </c>
      <c r="AW93" s="16">
        <v>3.1517809111229801E-5</v>
      </c>
      <c r="AX93" s="16">
        <v>6.3699999999999998E-4</v>
      </c>
      <c r="AY93" s="16">
        <v>5.0400000000000002E-3</v>
      </c>
      <c r="AZ93" s="16">
        <v>0.17</v>
      </c>
      <c r="BA93" s="16">
        <v>1.01E-3</v>
      </c>
      <c r="BB93" s="68">
        <v>-8.3800000000000008</v>
      </c>
      <c r="BC93" s="16">
        <f t="shared" si="45"/>
        <v>2.3540197215186245E-3</v>
      </c>
      <c r="BD93" s="67">
        <v>-9.0299999999999994</v>
      </c>
      <c r="BE93" s="16">
        <f t="shared" si="46"/>
        <v>5.2699937111705343E-4</v>
      </c>
      <c r="BF93" s="16">
        <v>0.10299999999999999</v>
      </c>
      <c r="BG93" s="16">
        <v>7.62E-3</v>
      </c>
      <c r="BH93" s="16">
        <v>5.0299999999999997E-3</v>
      </c>
      <c r="BI93" s="68"/>
      <c r="BJ93" s="94" t="str">
        <f t="shared" si="55"/>
        <v/>
      </c>
      <c r="BK93" s="68">
        <v>7.1830800000000004E-9</v>
      </c>
      <c r="BL93" s="39">
        <f t="shared" si="83"/>
        <v>4.0562134452000005E-3</v>
      </c>
      <c r="BM93" s="94">
        <f t="shared" si="84"/>
        <v>2.385745771899592E-2</v>
      </c>
      <c r="BN93" s="114">
        <f t="shared" si="85"/>
        <v>2.752870875500048E-3</v>
      </c>
      <c r="BO93" s="94">
        <f t="shared" si="86"/>
        <v>4.0562134452000005E-3</v>
      </c>
      <c r="BP93" s="114" t="s">
        <v>2891</v>
      </c>
      <c r="BQ93" s="98"/>
      <c r="BR93" s="18">
        <f t="shared" si="56"/>
        <v>-7.2612194415156308</v>
      </c>
      <c r="BS93" s="114">
        <f t="shared" si="57"/>
        <v>-10.022449701608434</v>
      </c>
      <c r="BT93" s="114">
        <f t="shared" si="58"/>
        <v>-7.89</v>
      </c>
      <c r="BU93" s="114">
        <f t="shared" si="59"/>
        <v>-7.2100000000000009</v>
      </c>
      <c r="BV93" s="114">
        <f t="shared" si="60"/>
        <v>-7.7300000000000022</v>
      </c>
      <c r="BW93" s="114">
        <f t="shared" si="61"/>
        <v>-8.370000000000001</v>
      </c>
      <c r="BX93" s="114" t="str">
        <f t="shared" si="62"/>
        <v>N/A</v>
      </c>
      <c r="BY93" s="114">
        <f t="shared" si="63"/>
        <v>-7.3598217805651283</v>
      </c>
      <c r="BZ93" s="114">
        <f t="shared" si="64"/>
        <v>-7.9776415605270286</v>
      </c>
      <c r="CA93" s="114">
        <f t="shared" si="65"/>
        <v>-7.7300000000000022</v>
      </c>
      <c r="CB93" s="98" t="str">
        <f t="shared" si="66"/>
        <v>---</v>
      </c>
      <c r="CC93" s="18">
        <f t="shared" si="67"/>
        <v>-3.8501653032842151</v>
      </c>
      <c r="CD93" s="114">
        <f t="shared" si="68"/>
        <v>-1.9706162223147903</v>
      </c>
      <c r="CE93" s="114">
        <f t="shared" si="69"/>
        <v>-4.5014439791257868</v>
      </c>
      <c r="CF93" s="114">
        <f t="shared" si="70"/>
        <v>-3.1958605676646497</v>
      </c>
      <c r="CG93" s="114">
        <f t="shared" si="71"/>
        <v>-2.2975694635544746</v>
      </c>
      <c r="CH93" s="114">
        <f t="shared" si="72"/>
        <v>-0.769551078621726</v>
      </c>
      <c r="CI93" s="114">
        <f t="shared" si="73"/>
        <v>-2.9956786262173574</v>
      </c>
      <c r="CJ93" s="114">
        <f t="shared" si="74"/>
        <v>-2.6281899030427813</v>
      </c>
      <c r="CK93" s="114">
        <f t="shared" si="75"/>
        <v>-3.2781899030427786</v>
      </c>
      <c r="CL93" s="114">
        <f t="shared" si="76"/>
        <v>-0.98716277529482777</v>
      </c>
      <c r="CM93" s="114">
        <f t="shared" si="77"/>
        <v>-2.1180450286603993</v>
      </c>
      <c r="CN93" s="114">
        <f t="shared" si="78"/>
        <v>-2.2984320149440727</v>
      </c>
      <c r="CO93" s="114" t="str">
        <f t="shared" si="79"/>
        <v>N/A</v>
      </c>
      <c r="CP93" s="114">
        <f t="shared" si="80"/>
        <v>-2.3918791997216786</v>
      </c>
      <c r="CQ93" s="114">
        <f t="shared" si="87"/>
        <v>-2.5602141588838103</v>
      </c>
      <c r="CR93" s="114">
        <f t="shared" si="88"/>
        <v>-2.3918791997216786</v>
      </c>
      <c r="CS93" s="98" t="str">
        <f t="shared" si="89"/>
        <v>---</v>
      </c>
    </row>
    <row r="94" spans="1:97" x14ac:dyDescent="0.25">
      <c r="A94" s="15" t="s">
        <v>2629</v>
      </c>
      <c r="B94" s="1" t="s">
        <v>520</v>
      </c>
      <c r="C94" s="1">
        <v>564.69000000000005</v>
      </c>
      <c r="D94" s="27">
        <v>7.66</v>
      </c>
      <c r="E94" s="16">
        <v>7.9677874346550999</v>
      </c>
      <c r="F94" s="16">
        <v>7.5390673769999896</v>
      </c>
      <c r="G94" s="16">
        <v>6.9782209999999996</v>
      </c>
      <c r="H94" s="16">
        <v>7.4345999999999997</v>
      </c>
      <c r="I94" s="16">
        <v>7.2328000000000001</v>
      </c>
      <c r="J94" s="16">
        <v>6.69</v>
      </c>
      <c r="K94" s="16">
        <v>6.86</v>
      </c>
      <c r="L94" s="16"/>
      <c r="M94" s="16">
        <v>7.2735000000000003</v>
      </c>
      <c r="N94" s="16">
        <f t="shared" si="47"/>
        <v>7.2928862012950093</v>
      </c>
      <c r="O94" s="16">
        <f t="shared" si="81"/>
        <v>7.4571719722530991</v>
      </c>
      <c r="P94" s="16">
        <f t="shared" si="48"/>
        <v>7.2735000000000003</v>
      </c>
      <c r="Q94" s="16" t="s">
        <v>2891</v>
      </c>
      <c r="R94" s="36"/>
      <c r="S94" s="18">
        <v>182.8</v>
      </c>
      <c r="T94" s="16">
        <v>139.35</v>
      </c>
      <c r="U94" s="16">
        <v>179.73</v>
      </c>
      <c r="V94" s="16">
        <v>149.44</v>
      </c>
      <c r="W94" s="16">
        <v>348.67</v>
      </c>
      <c r="X94" s="16">
        <v>103</v>
      </c>
      <c r="Y94" s="16">
        <v>139</v>
      </c>
      <c r="Z94" s="85"/>
      <c r="AA94" s="16">
        <v>213.47900000000001</v>
      </c>
      <c r="AB94" s="88">
        <f t="shared" si="49"/>
        <v>181.93362500000001</v>
      </c>
      <c r="AC94" s="114">
        <f t="shared" si="50"/>
        <v>170.94210417677701</v>
      </c>
      <c r="AD94" s="88">
        <f t="shared" si="51"/>
        <v>164.58499999999998</v>
      </c>
      <c r="AE94" s="114" t="s">
        <v>2891</v>
      </c>
      <c r="AF94" s="40"/>
      <c r="AG94" s="19">
        <f t="shared" si="82"/>
        <v>103</v>
      </c>
      <c r="AH94" s="18">
        <v>1.8699999999999999E-7</v>
      </c>
      <c r="AI94" s="34">
        <v>4.9269174723128103E-10</v>
      </c>
      <c r="AJ94" s="16">
        <v>1.6218100973589297E-8</v>
      </c>
      <c r="AK94" s="16">
        <v>6.1659500186148087E-8</v>
      </c>
      <c r="AL94" s="16">
        <v>1.3489628825916498E-8</v>
      </c>
      <c r="AM94" s="16">
        <v>4.265795188015919E-9</v>
      </c>
      <c r="AN94" s="94"/>
      <c r="AO94" s="16">
        <v>2.9096600000000001E-8</v>
      </c>
      <c r="AP94" s="94">
        <f t="shared" si="52"/>
        <v>4.4603188131557292E-8</v>
      </c>
      <c r="AQ94" s="114">
        <f t="shared" si="53"/>
        <v>1.4782616333914485E-8</v>
      </c>
      <c r="AR94" s="94">
        <f t="shared" si="54"/>
        <v>1.6218100973589297E-8</v>
      </c>
      <c r="AS94" s="114" t="s">
        <v>2891</v>
      </c>
      <c r="AT94" s="98"/>
      <c r="AU94" s="18">
        <v>3.9879999999999999E-4</v>
      </c>
      <c r="AV94" s="16">
        <v>1.0699999999999999E-2</v>
      </c>
      <c r="AW94" s="16">
        <v>8.9690470277042802E-5</v>
      </c>
      <c r="AX94" s="16">
        <v>6.5499999999999998E-4</v>
      </c>
      <c r="AY94" s="16">
        <v>5.0400000000000002E-3</v>
      </c>
      <c r="AZ94" s="16">
        <v>2.3800000000000002E-2</v>
      </c>
      <c r="BA94" s="16">
        <v>1.01E-3</v>
      </c>
      <c r="BB94" s="68">
        <v>-8.3800000000000008</v>
      </c>
      <c r="BC94" s="16">
        <f t="shared" si="45"/>
        <v>2.3540197215186245E-3</v>
      </c>
      <c r="BD94" s="67">
        <v>-9.26</v>
      </c>
      <c r="BE94" s="16">
        <f t="shared" si="46"/>
        <v>3.1032023605866187E-4</v>
      </c>
      <c r="BF94" s="16">
        <v>0.10299999999999999</v>
      </c>
      <c r="BG94" s="16">
        <v>6.9499999999999996E-3</v>
      </c>
      <c r="BH94" s="16">
        <v>8.1600000000000006E-3</v>
      </c>
      <c r="BI94" s="68"/>
      <c r="BJ94" s="94" t="str">
        <f t="shared" si="55"/>
        <v/>
      </c>
      <c r="BK94" s="68">
        <v>7.0743400000000002E-9</v>
      </c>
      <c r="BL94" s="39">
        <f t="shared" si="83"/>
        <v>3.9948090546000001E-3</v>
      </c>
      <c r="BM94" s="94">
        <f t="shared" si="84"/>
        <v>1.2804818421727258E-2</v>
      </c>
      <c r="BN94" s="114">
        <f t="shared" si="85"/>
        <v>2.7513440912816448E-3</v>
      </c>
      <c r="BO94" s="94">
        <f t="shared" si="86"/>
        <v>3.9948090546000001E-3</v>
      </c>
      <c r="BP94" s="114" t="s">
        <v>2891</v>
      </c>
      <c r="BQ94" s="98"/>
      <c r="BR94" s="18">
        <f t="shared" si="56"/>
        <v>-6.7281583934635014</v>
      </c>
      <c r="BS94" s="114">
        <f t="shared" si="57"/>
        <v>-9.3074247122571236</v>
      </c>
      <c r="BT94" s="114">
        <f t="shared" si="58"/>
        <v>-7.79</v>
      </c>
      <c r="BU94" s="114">
        <f t="shared" si="59"/>
        <v>-7.2100000000000009</v>
      </c>
      <c r="BV94" s="114">
        <f t="shared" si="60"/>
        <v>-7.870000000000001</v>
      </c>
      <c r="BW94" s="114">
        <f t="shared" si="61"/>
        <v>-8.370000000000001</v>
      </c>
      <c r="BX94" s="114" t="str">
        <f t="shared" si="62"/>
        <v>N/A</v>
      </c>
      <c r="BY94" s="114">
        <f t="shared" si="63"/>
        <v>-7.536157756289251</v>
      </c>
      <c r="BZ94" s="114">
        <f t="shared" si="64"/>
        <v>-7.8302486945728393</v>
      </c>
      <c r="CA94" s="114">
        <f t="shared" si="65"/>
        <v>-7.79</v>
      </c>
      <c r="CB94" s="98" t="str">
        <f t="shared" si="66"/>
        <v>---</v>
      </c>
      <c r="CC94" s="18">
        <f t="shared" si="67"/>
        <v>-3.399244850360382</v>
      </c>
      <c r="CD94" s="114">
        <f t="shared" si="68"/>
        <v>-1.9706162223147903</v>
      </c>
      <c r="CE94" s="114">
        <f t="shared" si="69"/>
        <v>-4.0472536988283485</v>
      </c>
      <c r="CF94" s="114">
        <f t="shared" si="70"/>
        <v>-3.1837587000082168</v>
      </c>
      <c r="CG94" s="114">
        <f t="shared" si="71"/>
        <v>-2.2975694635544746</v>
      </c>
      <c r="CH94" s="114">
        <f t="shared" si="72"/>
        <v>-1.6234230429434879</v>
      </c>
      <c r="CI94" s="114">
        <f t="shared" si="73"/>
        <v>-2.9956786262173574</v>
      </c>
      <c r="CJ94" s="114">
        <f t="shared" si="74"/>
        <v>-2.6281899030427813</v>
      </c>
      <c r="CK94" s="114">
        <f t="shared" si="75"/>
        <v>-3.5081899030427794</v>
      </c>
      <c r="CL94" s="114">
        <f t="shared" si="76"/>
        <v>-0.98716277529482777</v>
      </c>
      <c r="CM94" s="114">
        <f t="shared" si="77"/>
        <v>-2.1580151954098863</v>
      </c>
      <c r="CN94" s="114">
        <f t="shared" si="78"/>
        <v>-2.0883098412461387</v>
      </c>
      <c r="CO94" s="114" t="str">
        <f t="shared" si="79"/>
        <v>N/A</v>
      </c>
      <c r="CP94" s="114">
        <f t="shared" si="80"/>
        <v>-2.398503974426438</v>
      </c>
      <c r="CQ94" s="114">
        <f t="shared" si="87"/>
        <v>-2.5604550920530702</v>
      </c>
      <c r="CR94" s="114">
        <f t="shared" si="88"/>
        <v>-2.398503974426438</v>
      </c>
      <c r="CS94" s="98" t="str">
        <f t="shared" si="89"/>
        <v>---</v>
      </c>
    </row>
    <row r="95" spans="1:97" x14ac:dyDescent="0.25">
      <c r="A95" s="15" t="s">
        <v>2630</v>
      </c>
      <c r="B95" s="1" t="s">
        <v>521</v>
      </c>
      <c r="C95" s="1">
        <v>564.69000000000005</v>
      </c>
      <c r="D95" s="27">
        <v>7.66</v>
      </c>
      <c r="E95" s="16">
        <v>7.9218984391984302</v>
      </c>
      <c r="F95" s="16">
        <v>7.5390673769999896</v>
      </c>
      <c r="G95" s="16">
        <v>6.9782209999999996</v>
      </c>
      <c r="H95" s="16">
        <v>7.4345999999999997</v>
      </c>
      <c r="I95" s="16">
        <v>7.1462000000000003</v>
      </c>
      <c r="J95" s="16">
        <v>6.69</v>
      </c>
      <c r="K95" s="16">
        <v>6.85</v>
      </c>
      <c r="L95" s="16"/>
      <c r="M95" s="16">
        <v>7.2526400000000004</v>
      </c>
      <c r="N95" s="16">
        <f t="shared" si="47"/>
        <v>7.2747363129109353</v>
      </c>
      <c r="O95" s="16">
        <f t="shared" si="81"/>
        <v>7.4339164570567862</v>
      </c>
      <c r="P95" s="16">
        <f t="shared" si="48"/>
        <v>7.2526400000000004</v>
      </c>
      <c r="Q95" s="16" t="s">
        <v>2891</v>
      </c>
      <c r="R95" s="36"/>
      <c r="S95" s="18">
        <v>182.8</v>
      </c>
      <c r="T95" s="16">
        <v>186.04</v>
      </c>
      <c r="U95" s="16">
        <v>179.73</v>
      </c>
      <c r="V95" s="16">
        <v>136.19</v>
      </c>
      <c r="W95" s="16">
        <v>348.67</v>
      </c>
      <c r="X95" s="16">
        <v>112</v>
      </c>
      <c r="Y95" s="16">
        <v>149</v>
      </c>
      <c r="Z95" s="85"/>
      <c r="AA95" s="16">
        <v>213.43199999999999</v>
      </c>
      <c r="AB95" s="88">
        <f t="shared" si="49"/>
        <v>188.48275000000001</v>
      </c>
      <c r="AC95" s="114">
        <f t="shared" si="50"/>
        <v>178.56787909641531</v>
      </c>
      <c r="AD95" s="88">
        <f t="shared" si="51"/>
        <v>181.26499999999999</v>
      </c>
      <c r="AE95" s="114" t="s">
        <v>2891</v>
      </c>
      <c r="AF95" s="40"/>
      <c r="AG95" s="19">
        <f t="shared" si="82"/>
        <v>112</v>
      </c>
      <c r="AH95" s="18">
        <v>1.4999999999999999E-7</v>
      </c>
      <c r="AI95" s="34">
        <v>3.26165150646243E-10</v>
      </c>
      <c r="AJ95" s="16">
        <v>1.6982436524617439E-8</v>
      </c>
      <c r="AK95" s="16">
        <v>6.1659500186148087E-8</v>
      </c>
      <c r="AL95" s="16">
        <v>2.6915348039269097E-8</v>
      </c>
      <c r="AM95" s="16">
        <v>2.5118864315095751E-8</v>
      </c>
      <c r="AN95" s="94"/>
      <c r="AO95" s="16">
        <v>2.0565100000000001E-8</v>
      </c>
      <c r="AP95" s="94">
        <f t="shared" si="52"/>
        <v>4.3081059173682368E-8</v>
      </c>
      <c r="AQ95" s="114">
        <f t="shared" si="53"/>
        <v>1.8393554482300993E-8</v>
      </c>
      <c r="AR95" s="94">
        <f t="shared" si="54"/>
        <v>2.5118864315095751E-8</v>
      </c>
      <c r="AS95" s="114" t="s">
        <v>2891</v>
      </c>
      <c r="AT95" s="98"/>
      <c r="AU95" s="18">
        <v>3.2959999999999999E-4</v>
      </c>
      <c r="AV95" s="16">
        <v>1.0699999999999999E-2</v>
      </c>
      <c r="AW95" s="16">
        <v>7.7175993352535094E-5</v>
      </c>
      <c r="AX95" s="16">
        <v>6.9999999999999999E-4</v>
      </c>
      <c r="AY95" s="16">
        <v>5.0400000000000002E-3</v>
      </c>
      <c r="AZ95" s="16">
        <v>3.5699999999999998E-3</v>
      </c>
      <c r="BA95" s="16">
        <v>1.01E-3</v>
      </c>
      <c r="BB95" s="68">
        <v>-8.3800000000000008</v>
      </c>
      <c r="BC95" s="16">
        <f t="shared" si="45"/>
        <v>2.3540197215186245E-3</v>
      </c>
      <c r="BD95" s="67">
        <v>-9.25</v>
      </c>
      <c r="BE95" s="16">
        <f t="shared" si="46"/>
        <v>3.175485229217381E-4</v>
      </c>
      <c r="BF95" s="16">
        <v>0.10299999999999999</v>
      </c>
      <c r="BG95" s="16">
        <v>7.79E-3</v>
      </c>
      <c r="BH95" s="16">
        <v>6.4799999999999996E-3</v>
      </c>
      <c r="BI95" s="68"/>
      <c r="BJ95" s="94" t="str">
        <f t="shared" si="55"/>
        <v/>
      </c>
      <c r="BK95" s="68">
        <v>7.1805700000000002E-9</v>
      </c>
      <c r="BL95" s="39">
        <f t="shared" si="83"/>
        <v>4.0547960733E-3</v>
      </c>
      <c r="BM95" s="94">
        <f t="shared" si="84"/>
        <v>1.1186395408545605E-2</v>
      </c>
      <c r="BN95" s="114">
        <f t="shared" si="85"/>
        <v>2.3140765076369038E-3</v>
      </c>
      <c r="BO95" s="94">
        <f t="shared" si="86"/>
        <v>3.5699999999999998E-3</v>
      </c>
      <c r="BP95" s="114" t="s">
        <v>2891</v>
      </c>
      <c r="BQ95" s="98"/>
      <c r="BR95" s="18">
        <f t="shared" si="56"/>
        <v>-6.8239087409443187</v>
      </c>
      <c r="BS95" s="114">
        <f t="shared" si="57"/>
        <v>-9.4865624433280988</v>
      </c>
      <c r="BT95" s="114">
        <f t="shared" si="58"/>
        <v>-7.7700000000000005</v>
      </c>
      <c r="BU95" s="114">
        <f t="shared" si="59"/>
        <v>-7.2100000000000009</v>
      </c>
      <c r="BV95" s="114">
        <f t="shared" si="60"/>
        <v>-7.5700000000000012</v>
      </c>
      <c r="BW95" s="114">
        <f t="shared" si="61"/>
        <v>-7.6000000000000005</v>
      </c>
      <c r="BX95" s="114" t="str">
        <f t="shared" si="62"/>
        <v>N/A</v>
      </c>
      <c r="BY95" s="114">
        <f t="shared" si="63"/>
        <v>-7.6868691743462669</v>
      </c>
      <c r="BZ95" s="114">
        <f t="shared" si="64"/>
        <v>-7.7353343369455274</v>
      </c>
      <c r="CA95" s="114">
        <f t="shared" si="65"/>
        <v>-7.6000000000000005</v>
      </c>
      <c r="CB95" s="98" t="str">
        <f t="shared" si="66"/>
        <v>---</v>
      </c>
      <c r="CC95" s="18">
        <f t="shared" si="67"/>
        <v>-3.4820127969749217</v>
      </c>
      <c r="CD95" s="114">
        <f t="shared" si="68"/>
        <v>-1.9706162223147903</v>
      </c>
      <c r="CE95" s="114">
        <f t="shared" si="69"/>
        <v>-4.112517771891242</v>
      </c>
      <c r="CF95" s="114">
        <f t="shared" si="70"/>
        <v>-3.1549019599857431</v>
      </c>
      <c r="CG95" s="114">
        <f t="shared" si="71"/>
        <v>-2.2975694635544746</v>
      </c>
      <c r="CH95" s="114">
        <f t="shared" si="72"/>
        <v>-2.4473317838878068</v>
      </c>
      <c r="CI95" s="114">
        <f t="shared" si="73"/>
        <v>-2.9956786262173574</v>
      </c>
      <c r="CJ95" s="114">
        <f t="shared" si="74"/>
        <v>-2.6281899030427813</v>
      </c>
      <c r="CK95" s="114">
        <f t="shared" si="75"/>
        <v>-3.4981899030427792</v>
      </c>
      <c r="CL95" s="114">
        <f t="shared" si="76"/>
        <v>-0.98716277529482777</v>
      </c>
      <c r="CM95" s="114">
        <f t="shared" si="77"/>
        <v>-2.1084625423274357</v>
      </c>
      <c r="CN95" s="114">
        <f t="shared" si="78"/>
        <v>-2.1884249941294067</v>
      </c>
      <c r="CO95" s="114" t="str">
        <f t="shared" si="79"/>
        <v>N/A</v>
      </c>
      <c r="CP95" s="114">
        <f t="shared" si="80"/>
        <v>-2.392030982751852</v>
      </c>
      <c r="CQ95" s="114">
        <f t="shared" si="87"/>
        <v>-2.6356222865704169</v>
      </c>
      <c r="CR95" s="114">
        <f t="shared" si="88"/>
        <v>-2.4473317838878068</v>
      </c>
      <c r="CS95" s="98" t="str">
        <f t="shared" si="89"/>
        <v>---</v>
      </c>
    </row>
    <row r="96" spans="1:97" x14ac:dyDescent="0.25">
      <c r="A96" s="15" t="s">
        <v>2631</v>
      </c>
      <c r="B96" s="1" t="s">
        <v>522</v>
      </c>
      <c r="C96" s="1">
        <v>564.69000000000005</v>
      </c>
      <c r="D96" s="27">
        <v>7.66</v>
      </c>
      <c r="E96" s="16">
        <v>7.9497298839325099</v>
      </c>
      <c r="F96" s="16">
        <v>7.5390673769999896</v>
      </c>
      <c r="G96" s="16">
        <v>6.9782209999999996</v>
      </c>
      <c r="H96" s="16">
        <v>7.4345999999999997</v>
      </c>
      <c r="I96" s="16">
        <v>7.2781000000000002</v>
      </c>
      <c r="J96" s="16">
        <v>6.69</v>
      </c>
      <c r="K96" s="16">
        <v>6.87</v>
      </c>
      <c r="L96" s="16"/>
      <c r="M96" s="16">
        <v>7.36341</v>
      </c>
      <c r="N96" s="16">
        <f t="shared" si="47"/>
        <v>7.3070142512147207</v>
      </c>
      <c r="O96" s="16">
        <f t="shared" si="81"/>
        <v>7.4615022175578591</v>
      </c>
      <c r="P96" s="16">
        <f t="shared" si="48"/>
        <v>7.36341</v>
      </c>
      <c r="Q96" s="16" t="s">
        <v>2891</v>
      </c>
      <c r="R96" s="36"/>
      <c r="S96" s="18">
        <v>182.8</v>
      </c>
      <c r="T96" s="16">
        <v>191.85</v>
      </c>
      <c r="U96" s="16">
        <v>179.73</v>
      </c>
      <c r="V96" s="16">
        <v>115.02</v>
      </c>
      <c r="W96" s="16">
        <v>348.67</v>
      </c>
      <c r="X96" s="16">
        <v>103</v>
      </c>
      <c r="Y96" s="16">
        <v>139</v>
      </c>
      <c r="Z96" s="85"/>
      <c r="AA96" s="16">
        <v>213.47900000000001</v>
      </c>
      <c r="AB96" s="88">
        <f t="shared" si="49"/>
        <v>184.193625</v>
      </c>
      <c r="AC96" s="114">
        <f t="shared" si="50"/>
        <v>172.1845628648972</v>
      </c>
      <c r="AD96" s="88">
        <f t="shared" si="51"/>
        <v>181.26499999999999</v>
      </c>
      <c r="AE96" s="114" t="s">
        <v>2891</v>
      </c>
      <c r="AF96" s="40"/>
      <c r="AG96" s="19">
        <f t="shared" si="82"/>
        <v>103</v>
      </c>
      <c r="AH96" s="18">
        <v>1.8699999999999999E-7</v>
      </c>
      <c r="AI96" s="34">
        <v>4.5539272574303702E-10</v>
      </c>
      <c r="AJ96" s="16">
        <v>1.3803842646028805E-8</v>
      </c>
      <c r="AK96" s="16">
        <v>6.1659500186148087E-8</v>
      </c>
      <c r="AL96" s="16">
        <v>1.2589254117941638E-8</v>
      </c>
      <c r="AM96" s="16">
        <v>4.265795188015919E-9</v>
      </c>
      <c r="AN96" s="94"/>
      <c r="AO96" s="16">
        <v>2.64742E-8</v>
      </c>
      <c r="AP96" s="94">
        <f t="shared" si="52"/>
        <v>4.3749712123411065E-8</v>
      </c>
      <c r="AQ96" s="114">
        <f t="shared" si="53"/>
        <v>1.3954732178844383E-8</v>
      </c>
      <c r="AR96" s="94">
        <f t="shared" si="54"/>
        <v>1.3803842646028805E-8</v>
      </c>
      <c r="AS96" s="114" t="s">
        <v>2891</v>
      </c>
      <c r="AT96" s="98"/>
      <c r="AU96" s="18">
        <v>3.9879999999999999E-4</v>
      </c>
      <c r="AV96" s="16">
        <v>1.0699999999999999E-2</v>
      </c>
      <c r="AW96" s="16">
        <v>9.4444814594271098E-5</v>
      </c>
      <c r="AX96" s="16">
        <v>6.6299999999999996E-4</v>
      </c>
      <c r="AY96" s="16">
        <v>5.0400000000000002E-3</v>
      </c>
      <c r="AZ96" s="16">
        <v>0.5</v>
      </c>
      <c r="BA96" s="16">
        <v>1.01E-3</v>
      </c>
      <c r="BB96" s="68">
        <v>-8.3800000000000008</v>
      </c>
      <c r="BC96" s="16">
        <f t="shared" si="45"/>
        <v>2.3540197215186245E-3</v>
      </c>
      <c r="BD96" s="67">
        <v>-9.27</v>
      </c>
      <c r="BE96" s="16">
        <f t="shared" si="46"/>
        <v>3.0325648509231794E-4</v>
      </c>
      <c r="BF96" s="16">
        <v>0.10299999999999999</v>
      </c>
      <c r="BG96" s="16">
        <v>6.79E-3</v>
      </c>
      <c r="BH96" s="16">
        <v>8.1600000000000006E-3</v>
      </c>
      <c r="BI96" s="68"/>
      <c r="BJ96" s="94" t="str">
        <f t="shared" si="55"/>
        <v/>
      </c>
      <c r="BK96" s="68">
        <v>7.1359200000000003E-9</v>
      </c>
      <c r="BL96" s="39">
        <f t="shared" si="83"/>
        <v>4.0295826648000001E-3</v>
      </c>
      <c r="BM96" s="94">
        <f t="shared" si="84"/>
        <v>4.9426392591231168E-2</v>
      </c>
      <c r="BN96" s="114">
        <f t="shared" si="85"/>
        <v>3.4845023543747218E-3</v>
      </c>
      <c r="BO96" s="94">
        <f t="shared" si="86"/>
        <v>4.0295826648000001E-3</v>
      </c>
      <c r="BP96" s="114" t="s">
        <v>2891</v>
      </c>
      <c r="BQ96" s="98"/>
      <c r="BR96" s="18">
        <f t="shared" si="56"/>
        <v>-6.7281583934635014</v>
      </c>
      <c r="BS96" s="114">
        <f t="shared" si="57"/>
        <v>-9.3416139109077232</v>
      </c>
      <c r="BT96" s="114">
        <f t="shared" si="58"/>
        <v>-7.8600000000000012</v>
      </c>
      <c r="BU96" s="114">
        <f t="shared" si="59"/>
        <v>-7.2100000000000009</v>
      </c>
      <c r="BV96" s="114">
        <f t="shared" si="60"/>
        <v>-7.9000000000000012</v>
      </c>
      <c r="BW96" s="114">
        <f t="shared" si="61"/>
        <v>-8.370000000000001</v>
      </c>
      <c r="BX96" s="114" t="str">
        <f t="shared" si="62"/>
        <v>N/A</v>
      </c>
      <c r="BY96" s="114">
        <f t="shared" si="63"/>
        <v>-7.577177154575903</v>
      </c>
      <c r="BZ96" s="114">
        <f t="shared" si="64"/>
        <v>-7.8552784941353053</v>
      </c>
      <c r="CA96" s="114">
        <f t="shared" si="65"/>
        <v>-7.8600000000000012</v>
      </c>
      <c r="CB96" s="98" t="str">
        <f t="shared" si="66"/>
        <v>---</v>
      </c>
      <c r="CC96" s="18">
        <f t="shared" si="67"/>
        <v>-3.399244850360382</v>
      </c>
      <c r="CD96" s="114">
        <f t="shared" si="68"/>
        <v>-1.9706162223147903</v>
      </c>
      <c r="CE96" s="114">
        <f t="shared" si="69"/>
        <v>-4.0248218816269032</v>
      </c>
      <c r="CF96" s="114">
        <f t="shared" si="70"/>
        <v>-3.1784864715952268</v>
      </c>
      <c r="CG96" s="114">
        <f t="shared" si="71"/>
        <v>-2.2975694635544746</v>
      </c>
      <c r="CH96" s="114">
        <f t="shared" si="72"/>
        <v>-0.3010299956639812</v>
      </c>
      <c r="CI96" s="114">
        <f t="shared" si="73"/>
        <v>-2.9956786262173574</v>
      </c>
      <c r="CJ96" s="114">
        <f t="shared" si="74"/>
        <v>-2.6281899030427813</v>
      </c>
      <c r="CK96" s="114">
        <f t="shared" si="75"/>
        <v>-3.5181899030427792</v>
      </c>
      <c r="CL96" s="114">
        <f t="shared" si="76"/>
        <v>-0.98716277529482777</v>
      </c>
      <c r="CM96" s="114">
        <f t="shared" si="77"/>
        <v>-2.1681302257194983</v>
      </c>
      <c r="CN96" s="114">
        <f t="shared" si="78"/>
        <v>-2.0883098412461387</v>
      </c>
      <c r="CO96" s="114" t="str">
        <f t="shared" si="79"/>
        <v>N/A</v>
      </c>
      <c r="CP96" s="114">
        <f t="shared" si="80"/>
        <v>-2.3947399304742225</v>
      </c>
      <c r="CQ96" s="114">
        <f t="shared" si="87"/>
        <v>-2.4578592377041049</v>
      </c>
      <c r="CR96" s="114">
        <f t="shared" si="88"/>
        <v>-2.3947399304742225</v>
      </c>
      <c r="CS96" s="98" t="str">
        <f t="shared" si="89"/>
        <v>---</v>
      </c>
    </row>
    <row r="97" spans="1:97" x14ac:dyDescent="0.25">
      <c r="A97" s="15" t="s">
        <v>2632</v>
      </c>
      <c r="B97" s="1" t="s">
        <v>523</v>
      </c>
      <c r="C97" s="1">
        <v>564.69000000000005</v>
      </c>
      <c r="D97" s="27">
        <v>7.66</v>
      </c>
      <c r="E97" s="16">
        <v>7.9672550686463701</v>
      </c>
      <c r="F97" s="16">
        <v>7.5390673769999896</v>
      </c>
      <c r="G97" s="16">
        <v>6.9782209999999996</v>
      </c>
      <c r="H97" s="16">
        <v>7.4345999999999997</v>
      </c>
      <c r="I97" s="16">
        <v>7.2061000000000002</v>
      </c>
      <c r="J97" s="16">
        <v>6.7</v>
      </c>
      <c r="K97" s="16">
        <v>6.81</v>
      </c>
      <c r="L97" s="16"/>
      <c r="M97" s="16">
        <v>7.2286000000000001</v>
      </c>
      <c r="N97" s="16">
        <f t="shared" si="47"/>
        <v>7.2804270495162609</v>
      </c>
      <c r="O97" s="16">
        <f t="shared" si="81"/>
        <v>7.4509803561625185</v>
      </c>
      <c r="P97" s="16">
        <f t="shared" si="48"/>
        <v>7.2286000000000001</v>
      </c>
      <c r="Q97" s="16" t="s">
        <v>2891</v>
      </c>
      <c r="R97" s="36"/>
      <c r="S97" s="18">
        <v>182.8</v>
      </c>
      <c r="T97" s="16">
        <v>168.9</v>
      </c>
      <c r="U97" s="16">
        <v>179.73</v>
      </c>
      <c r="V97" s="16">
        <v>137.1</v>
      </c>
      <c r="W97" s="16">
        <v>348.67</v>
      </c>
      <c r="X97" s="16">
        <v>152</v>
      </c>
      <c r="Y97" s="16">
        <v>160</v>
      </c>
      <c r="Z97" s="85"/>
      <c r="AA97" s="16">
        <v>213.45</v>
      </c>
      <c r="AB97" s="88">
        <f t="shared" si="49"/>
        <v>192.83125000000001</v>
      </c>
      <c r="AC97" s="114">
        <f t="shared" si="50"/>
        <v>185.08331636903947</v>
      </c>
      <c r="AD97" s="88">
        <f t="shared" si="51"/>
        <v>174.315</v>
      </c>
      <c r="AE97" s="114" t="s">
        <v>2891</v>
      </c>
      <c r="AF97" s="40"/>
      <c r="AG97" s="19">
        <f t="shared" si="82"/>
        <v>152</v>
      </c>
      <c r="AH97" s="18">
        <v>5.4800000000000001E-8</v>
      </c>
      <c r="AI97" s="34">
        <v>1.36615442992738E-10</v>
      </c>
      <c r="AJ97" s="16">
        <v>1.0715193052376043E-8</v>
      </c>
      <c r="AK97" s="16">
        <v>6.1659500186148087E-8</v>
      </c>
      <c r="AL97" s="16">
        <v>1.3182567385564031E-8</v>
      </c>
      <c r="AM97" s="16">
        <v>4.265795188015919E-9</v>
      </c>
      <c r="AN97" s="94"/>
      <c r="AO97" s="16">
        <v>6.4765800000000001E-8</v>
      </c>
      <c r="AP97" s="94">
        <f t="shared" si="52"/>
        <v>2.9932210179299544E-8</v>
      </c>
      <c r="AQ97" s="114">
        <f t="shared" si="53"/>
        <v>1.0877222503479884E-8</v>
      </c>
      <c r="AR97" s="94">
        <f t="shared" si="54"/>
        <v>1.3182567385564031E-8</v>
      </c>
      <c r="AS97" s="114" t="s">
        <v>2891</v>
      </c>
      <c r="AT97" s="98"/>
      <c r="AU97" s="18">
        <v>1.4119999999999999E-4</v>
      </c>
      <c r="AV97" s="16">
        <v>1.0699999999999999E-2</v>
      </c>
      <c r="AW97" s="16">
        <v>3.2055636903233899E-5</v>
      </c>
      <c r="AX97" s="16">
        <v>6.3400000000000001E-4</v>
      </c>
      <c r="AY97" s="16">
        <v>5.0400000000000002E-3</v>
      </c>
      <c r="AZ97" s="16">
        <v>9.0500000000000008E-3</v>
      </c>
      <c r="BA97" s="16">
        <v>1.01E-3</v>
      </c>
      <c r="BB97" s="68">
        <v>-8.3800000000000008</v>
      </c>
      <c r="BC97" s="16">
        <f t="shared" si="45"/>
        <v>2.3540197215186245E-3</v>
      </c>
      <c r="BD97" s="67">
        <v>-9.24</v>
      </c>
      <c r="BE97" s="16">
        <f t="shared" si="46"/>
        <v>3.2494517821491785E-4</v>
      </c>
      <c r="BF97" s="16">
        <v>0.113</v>
      </c>
      <c r="BG97" s="16">
        <v>7.62E-3</v>
      </c>
      <c r="BH97" s="16">
        <v>5.0299999999999997E-3</v>
      </c>
      <c r="BI97" s="68">
        <v>4.4099999999999998E-8</v>
      </c>
      <c r="BJ97" s="94">
        <f t="shared" si="55"/>
        <v>2.4902828999999998E-2</v>
      </c>
      <c r="BK97" s="68">
        <v>7.2440299999999999E-9</v>
      </c>
      <c r="BL97" s="39">
        <f t="shared" si="83"/>
        <v>4.0906313006999996E-3</v>
      </c>
      <c r="BM97" s="94">
        <f t="shared" si="84"/>
        <v>1.3137834345524055E-2</v>
      </c>
      <c r="BN97" s="114">
        <f t="shared" si="85"/>
        <v>2.5446836741099144E-3</v>
      </c>
      <c r="BO97" s="94">
        <f t="shared" si="86"/>
        <v>4.5603156503500001E-3</v>
      </c>
      <c r="BP97" s="114" t="s">
        <v>2891</v>
      </c>
      <c r="BQ97" s="98"/>
      <c r="BR97" s="18">
        <f t="shared" si="56"/>
        <v>-7.2612194415156308</v>
      </c>
      <c r="BS97" s="114">
        <f t="shared" si="57"/>
        <v>-9.8645002052851769</v>
      </c>
      <c r="BT97" s="114">
        <f t="shared" si="58"/>
        <v>-7.9700000000000006</v>
      </c>
      <c r="BU97" s="114">
        <f t="shared" si="59"/>
        <v>-7.2100000000000009</v>
      </c>
      <c r="BV97" s="114">
        <f t="shared" si="60"/>
        <v>-7.8800000000000017</v>
      </c>
      <c r="BW97" s="114">
        <f t="shared" si="61"/>
        <v>-8.370000000000001</v>
      </c>
      <c r="BX97" s="114" t="str">
        <f t="shared" si="62"/>
        <v>N/A</v>
      </c>
      <c r="BY97" s="114">
        <f t="shared" si="63"/>
        <v>-7.1886542656134873</v>
      </c>
      <c r="BZ97" s="114">
        <f t="shared" si="64"/>
        <v>-7.9634819874877563</v>
      </c>
      <c r="CA97" s="114">
        <f t="shared" si="65"/>
        <v>-7.8800000000000017</v>
      </c>
      <c r="CB97" s="98" t="str">
        <f t="shared" si="66"/>
        <v>---</v>
      </c>
      <c r="CC97" s="18">
        <f t="shared" si="67"/>
        <v>-3.8501653032842151</v>
      </c>
      <c r="CD97" s="114">
        <f t="shared" si="68"/>
        <v>-1.9706162223147903</v>
      </c>
      <c r="CE97" s="114">
        <f t="shared" si="69"/>
        <v>-4.4940955898358697</v>
      </c>
      <c r="CF97" s="114">
        <f t="shared" si="70"/>
        <v>-3.1979107421182671</v>
      </c>
      <c r="CG97" s="114">
        <f t="shared" si="71"/>
        <v>-2.2975694635544746</v>
      </c>
      <c r="CH97" s="114">
        <f t="shared" si="72"/>
        <v>-2.0433514207947967</v>
      </c>
      <c r="CI97" s="114">
        <f t="shared" si="73"/>
        <v>-2.9956786262173574</v>
      </c>
      <c r="CJ97" s="114">
        <f t="shared" si="74"/>
        <v>-2.6281899030427813</v>
      </c>
      <c r="CK97" s="114">
        <f t="shared" si="75"/>
        <v>-3.4881899030427808</v>
      </c>
      <c r="CL97" s="114">
        <f t="shared" si="76"/>
        <v>-0.94692155651658028</v>
      </c>
      <c r="CM97" s="114">
        <f t="shared" si="77"/>
        <v>-2.1180450286603993</v>
      </c>
      <c r="CN97" s="114">
        <f t="shared" si="78"/>
        <v>-2.2984320149440727</v>
      </c>
      <c r="CO97" s="114">
        <f t="shared" si="79"/>
        <v>-1.6037513135749406</v>
      </c>
      <c r="CP97" s="114">
        <f t="shared" si="80"/>
        <v>-2.388209662835397</v>
      </c>
      <c r="CQ97" s="114">
        <f t="shared" si="87"/>
        <v>-2.5943661964811944</v>
      </c>
      <c r="CR97" s="114">
        <f t="shared" si="88"/>
        <v>-2.3433208388897349</v>
      </c>
      <c r="CS97" s="98" t="str">
        <f t="shared" si="89"/>
        <v>---</v>
      </c>
    </row>
    <row r="98" spans="1:97" x14ac:dyDescent="0.25">
      <c r="A98" s="15" t="s">
        <v>2633</v>
      </c>
      <c r="B98" s="1" t="s">
        <v>524</v>
      </c>
      <c r="C98" s="1">
        <v>564.69000000000005</v>
      </c>
      <c r="D98" s="27">
        <v>7.66</v>
      </c>
      <c r="E98" s="16">
        <v>7.9785914383297296</v>
      </c>
      <c r="F98" s="16">
        <v>7.5390673769999896</v>
      </c>
      <c r="G98" s="16">
        <v>6.9782209999999996</v>
      </c>
      <c r="H98" s="16">
        <v>7.4345999999999997</v>
      </c>
      <c r="I98" s="16">
        <v>7.2375999999999996</v>
      </c>
      <c r="J98" s="16">
        <v>6.69</v>
      </c>
      <c r="K98" s="16">
        <v>6.85</v>
      </c>
      <c r="L98" s="16"/>
      <c r="M98" s="16">
        <v>7.2454900000000002</v>
      </c>
      <c r="N98" s="16">
        <f t="shared" si="47"/>
        <v>7.2903966461477454</v>
      </c>
      <c r="O98" s="16">
        <f t="shared" si="81"/>
        <v>7.4591738593933234</v>
      </c>
      <c r="P98" s="16">
        <f t="shared" si="48"/>
        <v>7.2454900000000002</v>
      </c>
      <c r="Q98" s="16" t="s">
        <v>2891</v>
      </c>
      <c r="R98" s="36"/>
      <c r="S98" s="18">
        <v>182.8</v>
      </c>
      <c r="T98" s="16">
        <v>156.29</v>
      </c>
      <c r="U98" s="16">
        <v>179.73</v>
      </c>
      <c r="V98" s="16">
        <v>133.88999999999999</v>
      </c>
      <c r="W98" s="16">
        <v>348.67</v>
      </c>
      <c r="X98" s="16">
        <v>111</v>
      </c>
      <c r="Y98" s="16">
        <v>149</v>
      </c>
      <c r="Z98" s="85"/>
      <c r="AA98" s="16">
        <v>214.97900000000001</v>
      </c>
      <c r="AB98" s="88">
        <f t="shared" si="49"/>
        <v>184.54487500000002</v>
      </c>
      <c r="AC98" s="114">
        <f t="shared" si="50"/>
        <v>174.31088012544339</v>
      </c>
      <c r="AD98" s="88">
        <f t="shared" si="51"/>
        <v>168.01</v>
      </c>
      <c r="AE98" s="114" t="s">
        <v>2891</v>
      </c>
      <c r="AF98" s="40"/>
      <c r="AG98" s="19">
        <f t="shared" si="82"/>
        <v>111</v>
      </c>
      <c r="AH98" s="18">
        <v>1.54E-7</v>
      </c>
      <c r="AI98" s="34">
        <v>1.73249113083666E-10</v>
      </c>
      <c r="AJ98" s="16">
        <v>1.2302687708123783E-8</v>
      </c>
      <c r="AK98" s="16">
        <v>6.1659500186148087E-8</v>
      </c>
      <c r="AL98" s="16">
        <v>1.9054607179632456E-8</v>
      </c>
      <c r="AM98" s="16">
        <v>4.265795188015919E-9</v>
      </c>
      <c r="AN98" s="94"/>
      <c r="AO98" s="16">
        <v>3.4374400000000002E-8</v>
      </c>
      <c r="AP98" s="94">
        <f t="shared" si="52"/>
        <v>4.0832891339286274E-8</v>
      </c>
      <c r="AQ98" s="114">
        <f t="shared" si="53"/>
        <v>1.2808242821986139E-8</v>
      </c>
      <c r="AR98" s="94">
        <f t="shared" si="54"/>
        <v>1.9054607179632456E-8</v>
      </c>
      <c r="AS98" s="114" t="s">
        <v>2891</v>
      </c>
      <c r="AT98" s="98"/>
      <c r="AU98" s="18">
        <v>3.366E-4</v>
      </c>
      <c r="AV98" s="16">
        <v>1.0699999999999999E-2</v>
      </c>
      <c r="AW98" s="16">
        <v>5.2361614539869197E-5</v>
      </c>
      <c r="AX98" s="16">
        <v>6.7199999999999996E-4</v>
      </c>
      <c r="AY98" s="16">
        <v>5.0400000000000002E-3</v>
      </c>
      <c r="AZ98" s="16">
        <v>3.8699999999999998E-2</v>
      </c>
      <c r="BA98" s="16">
        <v>1.01E-3</v>
      </c>
      <c r="BB98" s="68">
        <v>-8.3800000000000008</v>
      </c>
      <c r="BC98" s="16">
        <f t="shared" si="45"/>
        <v>2.3540197215186245E-3</v>
      </c>
      <c r="BD98" s="67">
        <v>-9.02</v>
      </c>
      <c r="BE98" s="16">
        <f t="shared" si="46"/>
        <v>5.3927476340044319E-4</v>
      </c>
      <c r="BF98" s="16">
        <v>0.11</v>
      </c>
      <c r="BG98" s="16">
        <v>7.79E-3</v>
      </c>
      <c r="BH98" s="16">
        <v>6.4799999999999996E-3</v>
      </c>
      <c r="BI98" s="68"/>
      <c r="BJ98" s="94" t="str">
        <f t="shared" si="55"/>
        <v/>
      </c>
      <c r="BK98" s="68">
        <v>7.2370900000000003E-9</v>
      </c>
      <c r="BL98" s="39">
        <f t="shared" si="83"/>
        <v>4.0867123521000004E-3</v>
      </c>
      <c r="BM98" s="94">
        <f t="shared" si="84"/>
        <v>1.4443151419350687E-2</v>
      </c>
      <c r="BN98" s="114">
        <f t="shared" si="85"/>
        <v>2.8218007503706933E-3</v>
      </c>
      <c r="BO98" s="94">
        <f t="shared" si="86"/>
        <v>4.0867123521000004E-3</v>
      </c>
      <c r="BP98" s="114" t="s">
        <v>2891</v>
      </c>
      <c r="BQ98" s="98"/>
      <c r="BR98" s="18">
        <f t="shared" si="56"/>
        <v>-6.8124792791635373</v>
      </c>
      <c r="BS98" s="114">
        <f t="shared" si="57"/>
        <v>-9.7613289799995933</v>
      </c>
      <c r="BT98" s="114">
        <f t="shared" si="58"/>
        <v>-7.910000000000001</v>
      </c>
      <c r="BU98" s="114">
        <f t="shared" si="59"/>
        <v>-7.2100000000000009</v>
      </c>
      <c r="BV98" s="114">
        <f t="shared" si="60"/>
        <v>-7.7200000000000006</v>
      </c>
      <c r="BW98" s="114">
        <f t="shared" si="61"/>
        <v>-8.370000000000001</v>
      </c>
      <c r="BX98" s="114" t="str">
        <f t="shared" si="62"/>
        <v>N/A</v>
      </c>
      <c r="BY98" s="114">
        <f t="shared" si="63"/>
        <v>-7.4637648736406135</v>
      </c>
      <c r="BZ98" s="114">
        <f t="shared" si="64"/>
        <v>-7.8925104475433931</v>
      </c>
      <c r="CA98" s="114">
        <f t="shared" si="65"/>
        <v>-7.7200000000000006</v>
      </c>
      <c r="CB98" s="98" t="str">
        <f t="shared" si="66"/>
        <v>---</v>
      </c>
      <c r="CC98" s="18">
        <f t="shared" si="67"/>
        <v>-3.472885888360195</v>
      </c>
      <c r="CD98" s="114">
        <f t="shared" si="68"/>
        <v>-1.9706162223147903</v>
      </c>
      <c r="CE98" s="114">
        <f t="shared" si="69"/>
        <v>-4.2809869706975698</v>
      </c>
      <c r="CF98" s="114">
        <f t="shared" si="70"/>
        <v>-3.1726307269461747</v>
      </c>
      <c r="CG98" s="114">
        <f t="shared" si="71"/>
        <v>-2.2975694635544746</v>
      </c>
      <c r="CH98" s="114">
        <f t="shared" si="72"/>
        <v>-1.4122890349810886</v>
      </c>
      <c r="CI98" s="114">
        <f t="shared" si="73"/>
        <v>-2.9956786262173574</v>
      </c>
      <c r="CJ98" s="114">
        <f t="shared" si="74"/>
        <v>-2.6281899030427813</v>
      </c>
      <c r="CK98" s="114">
        <f t="shared" si="75"/>
        <v>-3.2681899030427801</v>
      </c>
      <c r="CL98" s="114">
        <f t="shared" si="76"/>
        <v>-0.95860731484177497</v>
      </c>
      <c r="CM98" s="114">
        <f t="shared" si="77"/>
        <v>-2.1084625423274357</v>
      </c>
      <c r="CN98" s="114">
        <f t="shared" si="78"/>
        <v>-2.1884249941294067</v>
      </c>
      <c r="CO98" s="114" t="str">
        <f t="shared" si="79"/>
        <v>N/A</v>
      </c>
      <c r="CP98" s="114">
        <f t="shared" si="80"/>
        <v>-2.3886259295240446</v>
      </c>
      <c r="CQ98" s="114">
        <f t="shared" si="87"/>
        <v>-2.5494736553830672</v>
      </c>
      <c r="CR98" s="114">
        <f t="shared" si="88"/>
        <v>-2.3886259295240446</v>
      </c>
      <c r="CS98" s="98" t="str">
        <f t="shared" si="89"/>
        <v>---</v>
      </c>
    </row>
    <row r="99" spans="1:97" x14ac:dyDescent="0.25">
      <c r="A99" s="15" t="s">
        <v>2634</v>
      </c>
      <c r="B99" s="1" t="s">
        <v>525</v>
      </c>
      <c r="C99" s="1">
        <v>564.69000000000005</v>
      </c>
      <c r="D99" s="27">
        <v>7.66</v>
      </c>
      <c r="E99" s="16">
        <v>7.9039645083003602</v>
      </c>
      <c r="F99" s="16">
        <v>7.5390673769999896</v>
      </c>
      <c r="G99" s="16">
        <v>6.9782209999999996</v>
      </c>
      <c r="H99" s="16">
        <v>7.4345999999999997</v>
      </c>
      <c r="I99" s="16">
        <v>7.1738</v>
      </c>
      <c r="J99" s="16">
        <v>6.69</v>
      </c>
      <c r="K99" s="16">
        <v>6.85</v>
      </c>
      <c r="L99" s="16"/>
      <c r="M99" s="16">
        <v>7.2476099999999999</v>
      </c>
      <c r="N99" s="16">
        <f t="shared" si="47"/>
        <v>7.2752514317000383</v>
      </c>
      <c r="O99" s="16">
        <f t="shared" si="81"/>
        <v>7.429152233369674</v>
      </c>
      <c r="P99" s="16">
        <f t="shared" si="48"/>
        <v>7.2476099999999999</v>
      </c>
      <c r="Q99" s="16" t="s">
        <v>2891</v>
      </c>
      <c r="R99" s="36"/>
      <c r="S99" s="18">
        <v>182.8</v>
      </c>
      <c r="T99" s="16">
        <v>139.30000000000001</v>
      </c>
      <c r="U99" s="16">
        <v>179.73</v>
      </c>
      <c r="V99" s="16">
        <v>157.24</v>
      </c>
      <c r="W99" s="16">
        <v>348.67</v>
      </c>
      <c r="X99" s="16">
        <v>112</v>
      </c>
      <c r="Y99" s="16">
        <v>149</v>
      </c>
      <c r="Z99" s="85"/>
      <c r="AA99" s="16">
        <v>213.43199999999999</v>
      </c>
      <c r="AB99" s="88">
        <f t="shared" si="49"/>
        <v>185.2715</v>
      </c>
      <c r="AC99" s="114">
        <f t="shared" si="50"/>
        <v>175.34713144169834</v>
      </c>
      <c r="AD99" s="88">
        <f t="shared" si="51"/>
        <v>168.48500000000001</v>
      </c>
      <c r="AE99" s="114" t="s">
        <v>2891</v>
      </c>
      <c r="AF99" s="40"/>
      <c r="AG99" s="19">
        <f t="shared" si="82"/>
        <v>112</v>
      </c>
      <c r="AH99" s="18">
        <v>1.4999999999999999E-7</v>
      </c>
      <c r="AI99" s="34">
        <v>3.0145092004850798E-10</v>
      </c>
      <c r="AJ99" s="16">
        <v>1.3182567385564031E-8</v>
      </c>
      <c r="AK99" s="16">
        <v>6.1659500186148087E-8</v>
      </c>
      <c r="AL99" s="16">
        <v>2.1877616239495494E-8</v>
      </c>
      <c r="AM99" s="16">
        <v>4.265795188015919E-9</v>
      </c>
      <c r="AN99" s="94"/>
      <c r="AO99" s="16">
        <v>2.3945200000000001E-8</v>
      </c>
      <c r="AP99" s="94">
        <f t="shared" si="52"/>
        <v>3.9318875702753153E-8</v>
      </c>
      <c r="AQ99" s="114">
        <f t="shared" si="53"/>
        <v>1.3509728467867068E-8</v>
      </c>
      <c r="AR99" s="94">
        <f t="shared" si="54"/>
        <v>2.1877616239495494E-8</v>
      </c>
      <c r="AS99" s="114" t="s">
        <v>2891</v>
      </c>
      <c r="AT99" s="98"/>
      <c r="AU99" s="18">
        <v>3.2959999999999999E-4</v>
      </c>
      <c r="AV99" s="16">
        <v>1.0699999999999999E-2</v>
      </c>
      <c r="AW99" s="16">
        <v>8.1185578686962203E-5</v>
      </c>
      <c r="AX99" s="16">
        <v>7.0799999999999997E-4</v>
      </c>
      <c r="AY99" s="16">
        <v>5.0400000000000002E-3</v>
      </c>
      <c r="AZ99" s="16">
        <v>0.26</v>
      </c>
      <c r="BA99" s="16">
        <v>1.01E-3</v>
      </c>
      <c r="BB99" s="68">
        <v>-8.3800000000000008</v>
      </c>
      <c r="BC99" s="16">
        <f t="shared" si="45"/>
        <v>2.3540197215186245E-3</v>
      </c>
      <c r="BD99" s="67">
        <v>-9.26</v>
      </c>
      <c r="BE99" s="16">
        <f t="shared" si="46"/>
        <v>3.1032023605866187E-4</v>
      </c>
      <c r="BF99" s="16">
        <v>0.105</v>
      </c>
      <c r="BG99" s="16">
        <v>7.79E-3</v>
      </c>
      <c r="BH99" s="16">
        <v>6.4799999999999996E-3</v>
      </c>
      <c r="BI99" s="68"/>
      <c r="BJ99" s="94" t="str">
        <f t="shared" si="55"/>
        <v/>
      </c>
      <c r="BK99" s="68">
        <v>7.2401700000000002E-9</v>
      </c>
      <c r="BL99" s="39">
        <f t="shared" si="83"/>
        <v>4.0884515973000001E-3</v>
      </c>
      <c r="BM99" s="94">
        <f t="shared" si="84"/>
        <v>3.1068582856428016E-2</v>
      </c>
      <c r="BN99" s="114">
        <f t="shared" si="85"/>
        <v>3.2348415718860325E-3</v>
      </c>
      <c r="BO99" s="94">
        <f t="shared" si="86"/>
        <v>4.0884515973000001E-3</v>
      </c>
      <c r="BP99" s="114" t="s">
        <v>2891</v>
      </c>
      <c r="BQ99" s="98"/>
      <c r="BR99" s="18">
        <f t="shared" si="56"/>
        <v>-6.8239087409443187</v>
      </c>
      <c r="BS99" s="114">
        <f t="shared" si="57"/>
        <v>-9.5207833863006019</v>
      </c>
      <c r="BT99" s="114">
        <f t="shared" si="58"/>
        <v>-7.8800000000000017</v>
      </c>
      <c r="BU99" s="114">
        <f t="shared" si="59"/>
        <v>-7.2100000000000009</v>
      </c>
      <c r="BV99" s="114">
        <f t="shared" si="60"/>
        <v>-7.660000000000001</v>
      </c>
      <c r="BW99" s="114">
        <f t="shared" si="61"/>
        <v>-8.370000000000001</v>
      </c>
      <c r="BX99" s="114" t="str">
        <f t="shared" si="62"/>
        <v>N/A</v>
      </c>
      <c r="BY99" s="114">
        <f t="shared" si="63"/>
        <v>-7.6207815312029714</v>
      </c>
      <c r="BZ99" s="114">
        <f t="shared" si="64"/>
        <v>-7.8693533797782722</v>
      </c>
      <c r="CA99" s="114">
        <f t="shared" si="65"/>
        <v>-7.660000000000001</v>
      </c>
      <c r="CB99" s="98" t="str">
        <f t="shared" si="66"/>
        <v>---</v>
      </c>
      <c r="CC99" s="18">
        <f t="shared" si="67"/>
        <v>-3.4820127969749217</v>
      </c>
      <c r="CD99" s="114">
        <f t="shared" si="68"/>
        <v>-1.9706162223147903</v>
      </c>
      <c r="CE99" s="114">
        <f t="shared" si="69"/>
        <v>-4.0905211093414655</v>
      </c>
      <c r="CF99" s="114">
        <f t="shared" si="70"/>
        <v>-3.1499667423102311</v>
      </c>
      <c r="CG99" s="114">
        <f t="shared" si="71"/>
        <v>-2.2975694635544746</v>
      </c>
      <c r="CH99" s="114">
        <f t="shared" si="72"/>
        <v>-0.58502665202918203</v>
      </c>
      <c r="CI99" s="114">
        <f t="shared" si="73"/>
        <v>-2.9956786262173574</v>
      </c>
      <c r="CJ99" s="114">
        <f t="shared" si="74"/>
        <v>-2.6281899030427813</v>
      </c>
      <c r="CK99" s="114">
        <f t="shared" si="75"/>
        <v>-3.5081899030427794</v>
      </c>
      <c r="CL99" s="114">
        <f t="shared" si="76"/>
        <v>-0.97881070093006195</v>
      </c>
      <c r="CM99" s="114">
        <f t="shared" si="77"/>
        <v>-2.1084625423274357</v>
      </c>
      <c r="CN99" s="114">
        <f t="shared" si="78"/>
        <v>-2.1884249941294067</v>
      </c>
      <c r="CO99" s="114" t="str">
        <f t="shared" si="79"/>
        <v>N/A</v>
      </c>
      <c r="CP99" s="114">
        <f t="shared" si="80"/>
        <v>-2.3884411394429876</v>
      </c>
      <c r="CQ99" s="114">
        <f t="shared" si="87"/>
        <v>-2.4901469842813748</v>
      </c>
      <c r="CR99" s="114">
        <f t="shared" si="88"/>
        <v>-2.3884411394429876</v>
      </c>
      <c r="CS99" s="98" t="str">
        <f t="shared" si="89"/>
        <v>---</v>
      </c>
    </row>
    <row r="100" spans="1:97" x14ac:dyDescent="0.25">
      <c r="A100" s="15" t="s">
        <v>2635</v>
      </c>
      <c r="B100" s="1" t="s">
        <v>526</v>
      </c>
      <c r="C100" s="1">
        <v>564.69000000000005</v>
      </c>
      <c r="D100" s="27">
        <v>7.66</v>
      </c>
      <c r="E100" s="16">
        <v>7.9414510135688703</v>
      </c>
      <c r="F100" s="16">
        <v>7.5390673769999896</v>
      </c>
      <c r="G100" s="16">
        <v>6.9782209999999996</v>
      </c>
      <c r="H100" s="16">
        <v>7.4345999999999997</v>
      </c>
      <c r="I100" s="16">
        <v>7.1543999999999999</v>
      </c>
      <c r="J100" s="16">
        <v>6.7</v>
      </c>
      <c r="K100" s="16">
        <v>6.8</v>
      </c>
      <c r="L100" s="16"/>
      <c r="M100" s="16">
        <v>7.3407799999999996</v>
      </c>
      <c r="N100" s="16">
        <f t="shared" si="47"/>
        <v>7.2831688211743177</v>
      </c>
      <c r="O100" s="16">
        <f t="shared" si="81"/>
        <v>7.4470139357678393</v>
      </c>
      <c r="P100" s="16">
        <f t="shared" si="48"/>
        <v>7.3407799999999996</v>
      </c>
      <c r="Q100" s="16" t="s">
        <v>2891</v>
      </c>
      <c r="R100" s="36"/>
      <c r="S100" s="18">
        <v>182.8</v>
      </c>
      <c r="T100" s="16">
        <v>163.94</v>
      </c>
      <c r="U100" s="16">
        <v>179.73</v>
      </c>
      <c r="V100" s="16">
        <v>145.16</v>
      </c>
      <c r="W100" s="16">
        <v>348.67</v>
      </c>
      <c r="X100" s="16">
        <v>149</v>
      </c>
      <c r="Y100" s="16">
        <v>160</v>
      </c>
      <c r="Z100" s="85"/>
      <c r="AA100" s="16">
        <v>214.81899999999999</v>
      </c>
      <c r="AB100" s="88">
        <f t="shared" si="49"/>
        <v>193.01487499999999</v>
      </c>
      <c r="AC100" s="114">
        <f t="shared" si="50"/>
        <v>185.40236615290038</v>
      </c>
      <c r="AD100" s="88">
        <f t="shared" si="51"/>
        <v>171.83499999999998</v>
      </c>
      <c r="AE100" s="114" t="s">
        <v>2891</v>
      </c>
      <c r="AF100" s="40"/>
      <c r="AG100" s="19">
        <f t="shared" si="82"/>
        <v>149</v>
      </c>
      <c r="AH100" s="18">
        <v>5.9200000000000001E-8</v>
      </c>
      <c r="AI100" s="34">
        <v>8.6572109233925799E-11</v>
      </c>
      <c r="AJ100" s="16">
        <v>1.4125375446227547E-8</v>
      </c>
      <c r="AK100" s="16">
        <v>6.1659500186148087E-8</v>
      </c>
      <c r="AL100" s="16">
        <v>4.5708818961487464E-8</v>
      </c>
      <c r="AM100" s="16">
        <v>4.265795188015919E-9</v>
      </c>
      <c r="AN100" s="94"/>
      <c r="AO100" s="16">
        <v>4.6658599999999999E-8</v>
      </c>
      <c r="AP100" s="94">
        <f t="shared" si="52"/>
        <v>3.3100665984444702E-8</v>
      </c>
      <c r="AQ100" s="114">
        <f t="shared" si="53"/>
        <v>1.2216515325605128E-8</v>
      </c>
      <c r="AR100" s="94">
        <f t="shared" si="54"/>
        <v>4.5708818961487464E-8</v>
      </c>
      <c r="AS100" s="114" t="s">
        <v>2891</v>
      </c>
      <c r="AT100" s="98"/>
      <c r="AU100" s="18">
        <v>1.505E-4</v>
      </c>
      <c r="AV100" s="16">
        <v>1.0699999999999999E-2</v>
      </c>
      <c r="AW100" s="16">
        <v>3.3735221844247997E-5</v>
      </c>
      <c r="AX100" s="16">
        <v>7.1100000000000004E-4</v>
      </c>
      <c r="AY100" s="16">
        <v>5.0400000000000002E-3</v>
      </c>
      <c r="AZ100" s="16">
        <v>3.0499999999999999E-4</v>
      </c>
      <c r="BA100" s="16">
        <v>1.01E-3</v>
      </c>
      <c r="BB100" s="68">
        <v>-8.3800000000000008</v>
      </c>
      <c r="BC100" s="16">
        <f t="shared" si="45"/>
        <v>2.3540197215186245E-3</v>
      </c>
      <c r="BD100" s="67">
        <v>-9.0299999999999994</v>
      </c>
      <c r="BE100" s="16">
        <f t="shared" si="46"/>
        <v>5.2699937111705343E-4</v>
      </c>
      <c r="BF100" s="16">
        <v>0.115</v>
      </c>
      <c r="BG100" s="16">
        <v>7.79E-3</v>
      </c>
      <c r="BH100" s="16">
        <v>5.0299999999999997E-3</v>
      </c>
      <c r="BI100" s="68"/>
      <c r="BJ100" s="94" t="str">
        <f t="shared" si="55"/>
        <v/>
      </c>
      <c r="BK100" s="68">
        <v>7.3371999999999999E-9</v>
      </c>
      <c r="BL100" s="39">
        <f t="shared" si="83"/>
        <v>4.1432434680000003E-3</v>
      </c>
      <c r="BM100" s="94">
        <f t="shared" si="84"/>
        <v>1.1753422906344608E-2</v>
      </c>
      <c r="BN100" s="114">
        <f t="shared" si="85"/>
        <v>1.7447986545179057E-3</v>
      </c>
      <c r="BO100" s="94">
        <f t="shared" si="86"/>
        <v>2.3540197215186245E-3</v>
      </c>
      <c r="BP100" s="114" t="s">
        <v>2891</v>
      </c>
      <c r="BQ100" s="98"/>
      <c r="BR100" s="18">
        <f t="shared" si="56"/>
        <v>-7.22767829327708</v>
      </c>
      <c r="BS100" s="114">
        <f t="shared" si="57"/>
        <v>-10.062622001247918</v>
      </c>
      <c r="BT100" s="114">
        <f t="shared" si="58"/>
        <v>-7.85</v>
      </c>
      <c r="BU100" s="114">
        <f t="shared" si="59"/>
        <v>-7.2100000000000009</v>
      </c>
      <c r="BV100" s="114">
        <f t="shared" si="60"/>
        <v>-7.3400000000000007</v>
      </c>
      <c r="BW100" s="114">
        <f t="shared" si="61"/>
        <v>-8.370000000000001</v>
      </c>
      <c r="BX100" s="114" t="str">
        <f t="shared" si="62"/>
        <v>N/A</v>
      </c>
      <c r="BY100" s="114">
        <f t="shared" si="63"/>
        <v>-7.3310682964337435</v>
      </c>
      <c r="BZ100" s="114">
        <f t="shared" si="64"/>
        <v>-7.9130526558512502</v>
      </c>
      <c r="CA100" s="114">
        <f t="shared" si="65"/>
        <v>-7.3400000000000007</v>
      </c>
      <c r="CB100" s="98" t="str">
        <f t="shared" si="66"/>
        <v>---</v>
      </c>
      <c r="CC100" s="18">
        <f t="shared" si="67"/>
        <v>-3.8224635000701377</v>
      </c>
      <c r="CD100" s="114">
        <f t="shared" si="68"/>
        <v>-1.9706162223147903</v>
      </c>
      <c r="CE100" s="114">
        <f t="shared" si="69"/>
        <v>-4.4719164295603848</v>
      </c>
      <c r="CF100" s="114">
        <f t="shared" si="70"/>
        <v>-3.1481303992702339</v>
      </c>
      <c r="CG100" s="114">
        <f t="shared" si="71"/>
        <v>-2.2975694635544746</v>
      </c>
      <c r="CH100" s="114">
        <f t="shared" si="72"/>
        <v>-3.5157001606532141</v>
      </c>
      <c r="CI100" s="114">
        <f t="shared" si="73"/>
        <v>-2.9956786262173574</v>
      </c>
      <c r="CJ100" s="114">
        <f t="shared" si="74"/>
        <v>-2.6281899030427813</v>
      </c>
      <c r="CK100" s="114">
        <f t="shared" si="75"/>
        <v>-3.2781899030427786</v>
      </c>
      <c r="CL100" s="114">
        <f t="shared" si="76"/>
        <v>-0.9393021596463883</v>
      </c>
      <c r="CM100" s="114">
        <f t="shared" si="77"/>
        <v>-2.1084625423274357</v>
      </c>
      <c r="CN100" s="114">
        <f t="shared" si="78"/>
        <v>-2.2984320149440727</v>
      </c>
      <c r="CO100" s="114" t="str">
        <f t="shared" si="79"/>
        <v>N/A</v>
      </c>
      <c r="CP100" s="114">
        <f t="shared" si="80"/>
        <v>-2.3826595456536319</v>
      </c>
      <c r="CQ100" s="114">
        <f t="shared" si="87"/>
        <v>-2.7582546823305902</v>
      </c>
      <c r="CR100" s="114">
        <f t="shared" si="88"/>
        <v>-2.6281899030427813</v>
      </c>
      <c r="CS100" s="98" t="str">
        <f t="shared" si="89"/>
        <v>---</v>
      </c>
    </row>
    <row r="101" spans="1:97" x14ac:dyDescent="0.25">
      <c r="A101" s="15" t="s">
        <v>2636</v>
      </c>
      <c r="B101" s="1" t="s">
        <v>527</v>
      </c>
      <c r="C101" s="1">
        <v>564.69000000000005</v>
      </c>
      <c r="D101" s="27">
        <v>7.66</v>
      </c>
      <c r="E101" s="16">
        <v>7.9635512437192801</v>
      </c>
      <c r="F101" s="16">
        <v>7.5390673769999896</v>
      </c>
      <c r="G101" s="16">
        <v>6.9782209999999996</v>
      </c>
      <c r="H101" s="16">
        <v>7.4345999999999997</v>
      </c>
      <c r="I101" s="16">
        <v>7.1890000000000001</v>
      </c>
      <c r="J101" s="16">
        <v>6.7</v>
      </c>
      <c r="K101" s="16">
        <v>6.84</v>
      </c>
      <c r="L101" s="16"/>
      <c r="M101" s="16">
        <v>7.2907500000000001</v>
      </c>
      <c r="N101" s="16">
        <f t="shared" si="47"/>
        <v>7.2883544023021409</v>
      </c>
      <c r="O101" s="16">
        <f t="shared" si="81"/>
        <v>7.4538035555662701</v>
      </c>
      <c r="P101" s="16">
        <f t="shared" si="48"/>
        <v>7.2907500000000001</v>
      </c>
      <c r="Q101" s="16" t="s">
        <v>2891</v>
      </c>
      <c r="R101" s="36"/>
      <c r="S101" s="18">
        <v>182.8</v>
      </c>
      <c r="T101" s="16">
        <v>193.92</v>
      </c>
      <c r="U101" s="16">
        <v>179.73</v>
      </c>
      <c r="V101" s="16">
        <v>116.37</v>
      </c>
      <c r="W101" s="16">
        <v>348.67</v>
      </c>
      <c r="X101" s="16">
        <v>116</v>
      </c>
      <c r="Y101" s="16">
        <v>149</v>
      </c>
      <c r="Z101" s="85"/>
      <c r="AA101" s="16">
        <v>213.43100000000001</v>
      </c>
      <c r="AB101" s="88">
        <f t="shared" si="49"/>
        <v>187.49012500000001</v>
      </c>
      <c r="AC101" s="114">
        <f t="shared" si="50"/>
        <v>176.77550746598664</v>
      </c>
      <c r="AD101" s="88">
        <f t="shared" si="51"/>
        <v>181.26499999999999</v>
      </c>
      <c r="AE101" s="114" t="s">
        <v>2891</v>
      </c>
      <c r="AF101" s="40"/>
      <c r="AG101" s="19">
        <f t="shared" si="82"/>
        <v>116</v>
      </c>
      <c r="AH101" s="18">
        <v>1.36E-7</v>
      </c>
      <c r="AI101" s="34">
        <v>1.8588626489574999E-10</v>
      </c>
      <c r="AJ101" s="16">
        <v>1.3182567385564031E-8</v>
      </c>
      <c r="AK101" s="16">
        <v>6.1659500186148087E-8</v>
      </c>
      <c r="AL101" s="16">
        <v>5.3703179637025192E-8</v>
      </c>
      <c r="AM101" s="16">
        <v>4.265795188015919E-9</v>
      </c>
      <c r="AN101" s="94"/>
      <c r="AO101" s="16">
        <v>1.9661899999999999E-8</v>
      </c>
      <c r="AP101" s="94">
        <f t="shared" si="52"/>
        <v>4.1236975523092717E-8</v>
      </c>
      <c r="AQ101" s="114">
        <f t="shared" si="53"/>
        <v>1.3742280636449656E-8</v>
      </c>
      <c r="AR101" s="94">
        <f t="shared" si="54"/>
        <v>1.9661899999999999E-8</v>
      </c>
      <c r="AS101" s="114" t="s">
        <v>2891</v>
      </c>
      <c r="AT101" s="98"/>
      <c r="AU101" s="18">
        <v>3.0279999999999999E-4</v>
      </c>
      <c r="AV101" s="16">
        <v>1.0699999999999999E-2</v>
      </c>
      <c r="AW101" s="16">
        <v>5.6496512536823403E-5</v>
      </c>
      <c r="AX101" s="16">
        <v>6.2600000000000004E-4</v>
      </c>
      <c r="AY101" s="16">
        <v>5.0400000000000002E-3</v>
      </c>
      <c r="AZ101" s="16">
        <v>0.15</v>
      </c>
      <c r="BA101" s="16">
        <v>1.01E-3</v>
      </c>
      <c r="BB101" s="68">
        <v>-8.3800000000000008</v>
      </c>
      <c r="BC101" s="16">
        <f t="shared" si="45"/>
        <v>2.3540197215186245E-3</v>
      </c>
      <c r="BD101" s="67">
        <v>-9.26</v>
      </c>
      <c r="BE101" s="16">
        <f t="shared" si="46"/>
        <v>3.1032023605866187E-4</v>
      </c>
      <c r="BF101" s="16">
        <v>0.1</v>
      </c>
      <c r="BG101" s="16">
        <v>7.9799999999999992E-3</v>
      </c>
      <c r="BH101" s="16">
        <v>6.3400000000000001E-3</v>
      </c>
      <c r="BI101" s="68"/>
      <c r="BJ101" s="94" t="str">
        <f t="shared" si="55"/>
        <v/>
      </c>
      <c r="BK101" s="68">
        <v>7.0702400000000002E-9</v>
      </c>
      <c r="BL101" s="39">
        <f t="shared" si="83"/>
        <v>3.9924938256000004E-3</v>
      </c>
      <c r="BM101" s="94">
        <f t="shared" si="84"/>
        <v>2.2208625407362625E-2</v>
      </c>
      <c r="BN101" s="114">
        <f t="shared" si="85"/>
        <v>2.9516982165447895E-3</v>
      </c>
      <c r="BO101" s="94">
        <f t="shared" si="86"/>
        <v>3.9924938256000004E-3</v>
      </c>
      <c r="BP101" s="114" t="s">
        <v>2891</v>
      </c>
      <c r="BQ101" s="98"/>
      <c r="BR101" s="18">
        <f t="shared" si="56"/>
        <v>-6.8664610916297821</v>
      </c>
      <c r="BS101" s="114">
        <f t="shared" si="57"/>
        <v>-9.7307526989874233</v>
      </c>
      <c r="BT101" s="114">
        <f t="shared" si="58"/>
        <v>-7.8800000000000017</v>
      </c>
      <c r="BU101" s="114">
        <f t="shared" si="59"/>
        <v>-7.2100000000000009</v>
      </c>
      <c r="BV101" s="114">
        <f t="shared" si="60"/>
        <v>-7.2700000000000005</v>
      </c>
      <c r="BW101" s="114">
        <f t="shared" si="61"/>
        <v>-8.370000000000001</v>
      </c>
      <c r="BX101" s="114" t="str">
        <f t="shared" si="62"/>
        <v>N/A</v>
      </c>
      <c r="BY101" s="114">
        <f t="shared" si="63"/>
        <v>-7.7063745170407465</v>
      </c>
      <c r="BZ101" s="114">
        <f t="shared" si="64"/>
        <v>-7.8619411868082789</v>
      </c>
      <c r="CA101" s="114">
        <f t="shared" si="65"/>
        <v>-7.7063745170407465</v>
      </c>
      <c r="CB101" s="98" t="str">
        <f t="shared" si="66"/>
        <v>---</v>
      </c>
      <c r="CC101" s="18">
        <f t="shared" si="67"/>
        <v>-3.5188441291719648</v>
      </c>
      <c r="CD101" s="114">
        <f t="shared" si="68"/>
        <v>-1.9706162223147903</v>
      </c>
      <c r="CE101" s="114">
        <f t="shared" si="69"/>
        <v>-4.247978359840018</v>
      </c>
      <c r="CF101" s="114">
        <f t="shared" si="70"/>
        <v>-3.2034256667895704</v>
      </c>
      <c r="CG101" s="114">
        <f t="shared" si="71"/>
        <v>-2.2975694635544746</v>
      </c>
      <c r="CH101" s="114">
        <f t="shared" si="72"/>
        <v>-0.82390874094431876</v>
      </c>
      <c r="CI101" s="114">
        <f t="shared" si="73"/>
        <v>-2.9956786262173574</v>
      </c>
      <c r="CJ101" s="114">
        <f t="shared" si="74"/>
        <v>-2.6281899030427813</v>
      </c>
      <c r="CK101" s="114">
        <f t="shared" si="75"/>
        <v>-3.5081899030427794</v>
      </c>
      <c r="CL101" s="114">
        <f t="shared" si="76"/>
        <v>-1</v>
      </c>
      <c r="CM101" s="114">
        <f t="shared" si="77"/>
        <v>-2.0979971086492708</v>
      </c>
      <c r="CN101" s="114">
        <f t="shared" si="78"/>
        <v>-2.1979107421182671</v>
      </c>
      <c r="CO101" s="114" t="str">
        <f t="shared" si="79"/>
        <v>N/A</v>
      </c>
      <c r="CP101" s="114">
        <f t="shared" si="80"/>
        <v>-2.398755746826279</v>
      </c>
      <c r="CQ101" s="114">
        <f t="shared" si="87"/>
        <v>-2.5299280471162979</v>
      </c>
      <c r="CR101" s="114">
        <f t="shared" si="88"/>
        <v>-2.398755746826279</v>
      </c>
      <c r="CS101" s="98" t="str">
        <f t="shared" si="89"/>
        <v>---</v>
      </c>
    </row>
    <row r="102" spans="1:97" x14ac:dyDescent="0.25">
      <c r="A102" s="15" t="s">
        <v>2637</v>
      </c>
      <c r="B102" s="1" t="s">
        <v>528</v>
      </c>
      <c r="C102" s="1">
        <v>564.69000000000005</v>
      </c>
      <c r="D102" s="27">
        <v>7.66</v>
      </c>
      <c r="E102" s="16">
        <v>8.0062602188991896</v>
      </c>
      <c r="F102" s="16">
        <v>7.5390673769999896</v>
      </c>
      <c r="G102" s="16">
        <v>6.9782209999999996</v>
      </c>
      <c r="H102" s="16">
        <v>7.4345999999999997</v>
      </c>
      <c r="I102" s="16">
        <v>7.1264000000000003</v>
      </c>
      <c r="J102" s="16">
        <v>6.69</v>
      </c>
      <c r="K102" s="16">
        <v>6.85</v>
      </c>
      <c r="L102" s="16"/>
      <c r="M102" s="39">
        <v>7.2502599999999999</v>
      </c>
      <c r="N102" s="16">
        <f t="shared" si="47"/>
        <v>7.2816453995443533</v>
      </c>
      <c r="O102" s="16">
        <f t="shared" si="81"/>
        <v>7.4634314645751987</v>
      </c>
      <c r="P102" s="16">
        <f t="shared" si="48"/>
        <v>7.2502599999999999</v>
      </c>
      <c r="Q102" s="16" t="s">
        <v>2891</v>
      </c>
      <c r="R102" s="36"/>
      <c r="S102" s="18">
        <v>182.8</v>
      </c>
      <c r="T102" s="16">
        <v>162.49</v>
      </c>
      <c r="U102" s="16">
        <v>179.73</v>
      </c>
      <c r="V102" s="16">
        <v>149.58000000000001</v>
      </c>
      <c r="W102" s="16">
        <v>348.67</v>
      </c>
      <c r="X102" s="16">
        <v>111</v>
      </c>
      <c r="Y102" s="16">
        <v>149</v>
      </c>
      <c r="Z102" s="85"/>
      <c r="AA102" s="39">
        <v>214.97900000000001</v>
      </c>
      <c r="AB102" s="88">
        <f t="shared" si="49"/>
        <v>187.281125</v>
      </c>
      <c r="AC102" s="114">
        <f t="shared" si="50"/>
        <v>177.6037371836465</v>
      </c>
      <c r="AD102" s="88">
        <f t="shared" si="51"/>
        <v>171.11</v>
      </c>
      <c r="AE102" s="114" t="s">
        <v>2891</v>
      </c>
      <c r="AF102" s="40"/>
      <c r="AG102" s="19">
        <f t="shared" si="82"/>
        <v>111</v>
      </c>
      <c r="AH102" s="18">
        <v>1.54E-7</v>
      </c>
      <c r="AI102" s="34">
        <v>1.74569361594727E-10</v>
      </c>
      <c r="AJ102" s="16">
        <v>1.5135612484362029E-8</v>
      </c>
      <c r="AK102" s="16">
        <v>6.1659500186148087E-8</v>
      </c>
      <c r="AL102" s="16">
        <v>1.6595869074375541E-8</v>
      </c>
      <c r="AM102" s="16">
        <v>2.5118864315095751E-8</v>
      </c>
      <c r="AN102" s="94"/>
      <c r="AO102" s="34">
        <v>3.0764399999999999E-8</v>
      </c>
      <c r="AP102" s="94">
        <f t="shared" si="52"/>
        <v>4.3349830774510879E-8</v>
      </c>
      <c r="AQ102" s="114">
        <f t="shared" si="53"/>
        <v>1.6419595586790975E-8</v>
      </c>
      <c r="AR102" s="94">
        <f t="shared" si="54"/>
        <v>2.5118864315095751E-8</v>
      </c>
      <c r="AS102" s="114" t="s">
        <v>2891</v>
      </c>
      <c r="AT102" s="98"/>
      <c r="AU102" s="18">
        <v>3.366E-4</v>
      </c>
      <c r="AV102" s="16">
        <v>1.0699999999999999E-2</v>
      </c>
      <c r="AW102" s="16">
        <v>4.8000977359163397E-5</v>
      </c>
      <c r="AX102" s="16">
        <v>6.6399999999999999E-4</v>
      </c>
      <c r="AY102" s="16">
        <v>5.0400000000000002E-3</v>
      </c>
      <c r="AZ102" s="16">
        <v>5.6699999999999997E-3</v>
      </c>
      <c r="BA102" s="16">
        <v>1.01E-3</v>
      </c>
      <c r="BB102" s="68">
        <v>-8.3800000000000008</v>
      </c>
      <c r="BC102" s="16">
        <f t="shared" si="45"/>
        <v>2.3540197215186245E-3</v>
      </c>
      <c r="BD102" s="67">
        <v>-9.0299999999999994</v>
      </c>
      <c r="BE102" s="16">
        <f t="shared" si="46"/>
        <v>5.2699937111705343E-4</v>
      </c>
      <c r="BF102" s="16">
        <v>0.105</v>
      </c>
      <c r="BG102" s="16">
        <v>7.79E-3</v>
      </c>
      <c r="BH102" s="16">
        <v>6.4799999999999996E-3</v>
      </c>
      <c r="BI102" s="68">
        <v>7.5899999999999998E-8</v>
      </c>
      <c r="BJ102" s="94">
        <f t="shared" si="55"/>
        <v>4.2859970999999997E-2</v>
      </c>
      <c r="BK102" s="68">
        <v>7.1731000000000004E-9</v>
      </c>
      <c r="BL102" s="39">
        <f t="shared" si="83"/>
        <v>4.0505778390000002E-3</v>
      </c>
      <c r="BM102" s="94">
        <f t="shared" si="84"/>
        <v>1.3752154922071061E-2</v>
      </c>
      <c r="BN102" s="114">
        <f t="shared" si="85"/>
        <v>2.9501133449349533E-3</v>
      </c>
      <c r="BO102" s="94">
        <f t="shared" si="86"/>
        <v>4.5452889195000002E-3</v>
      </c>
      <c r="BP102" s="114" t="s">
        <v>2891</v>
      </c>
      <c r="BQ102" s="98"/>
      <c r="BR102" s="18">
        <f t="shared" si="56"/>
        <v>-6.8124792791635373</v>
      </c>
      <c r="BS102" s="114">
        <f t="shared" si="57"/>
        <v>-9.7580319763116741</v>
      </c>
      <c r="BT102" s="114">
        <f t="shared" si="58"/>
        <v>-7.8200000000000012</v>
      </c>
      <c r="BU102" s="114">
        <f t="shared" si="59"/>
        <v>-7.2100000000000009</v>
      </c>
      <c r="BV102" s="114">
        <f t="shared" si="60"/>
        <v>-7.780000000000002</v>
      </c>
      <c r="BW102" s="114">
        <f t="shared" si="61"/>
        <v>-7.6000000000000005</v>
      </c>
      <c r="BX102" s="114" t="str">
        <f t="shared" si="62"/>
        <v>N/A</v>
      </c>
      <c r="BY102" s="114">
        <f t="shared" si="63"/>
        <v>-7.5119515505655556</v>
      </c>
      <c r="BZ102" s="114">
        <f t="shared" si="64"/>
        <v>-7.7846375437201099</v>
      </c>
      <c r="CA102" s="114">
        <f t="shared" si="65"/>
        <v>-7.6000000000000005</v>
      </c>
      <c r="CB102" s="98" t="str">
        <f t="shared" si="66"/>
        <v>---</v>
      </c>
      <c r="CC102" s="18">
        <f t="shared" si="67"/>
        <v>-3.472885888360195</v>
      </c>
      <c r="CD102" s="114">
        <f t="shared" si="68"/>
        <v>-1.9706162223147903</v>
      </c>
      <c r="CE102" s="114">
        <f t="shared" si="69"/>
        <v>-4.3187499197625341</v>
      </c>
      <c r="CF102" s="114">
        <f t="shared" si="70"/>
        <v>-3.1778319206319825</v>
      </c>
      <c r="CG102" s="114">
        <f t="shared" si="71"/>
        <v>-2.2975694635544746</v>
      </c>
      <c r="CH102" s="114">
        <f t="shared" si="72"/>
        <v>-2.2464169411070936</v>
      </c>
      <c r="CI102" s="114">
        <f t="shared" si="73"/>
        <v>-2.9956786262173574</v>
      </c>
      <c r="CJ102" s="114">
        <f t="shared" si="74"/>
        <v>-2.6281899030427813</v>
      </c>
      <c r="CK102" s="114">
        <f t="shared" si="75"/>
        <v>-3.2781899030427786</v>
      </c>
      <c r="CL102" s="114">
        <f t="shared" si="76"/>
        <v>-0.97881070093006195</v>
      </c>
      <c r="CM102" s="114">
        <f t="shared" si="77"/>
        <v>-2.1084625423274357</v>
      </c>
      <c r="CN102" s="114">
        <f t="shared" si="78"/>
        <v>-2.1884249941294067</v>
      </c>
      <c r="CO102" s="114">
        <f t="shared" si="79"/>
        <v>-1.3679481271472989</v>
      </c>
      <c r="CP102" s="114">
        <f t="shared" si="80"/>
        <v>-2.3924830176770944</v>
      </c>
      <c r="CQ102" s="114">
        <f t="shared" si="87"/>
        <v>-2.5301612978746633</v>
      </c>
      <c r="CR102" s="114">
        <f t="shared" si="88"/>
        <v>-2.3450262406157845</v>
      </c>
      <c r="CS102" s="98" t="str">
        <f t="shared" si="89"/>
        <v>---</v>
      </c>
    </row>
    <row r="103" spans="1:97" x14ac:dyDescent="0.25">
      <c r="A103" s="15" t="s">
        <v>2638</v>
      </c>
      <c r="B103" s="1" t="s">
        <v>529</v>
      </c>
      <c r="C103" s="1">
        <v>564.69000000000005</v>
      </c>
      <c r="D103" s="27">
        <v>7.66</v>
      </c>
      <c r="E103" s="16">
        <v>7.9294611370622796</v>
      </c>
      <c r="F103" s="16">
        <v>7.5390673769999896</v>
      </c>
      <c r="G103" s="16">
        <v>6.9782209999999996</v>
      </c>
      <c r="H103" s="16">
        <v>7.4345999999999997</v>
      </c>
      <c r="I103" s="16">
        <v>7.1760000000000002</v>
      </c>
      <c r="J103" s="16">
        <v>6.69</v>
      </c>
      <c r="K103" s="16">
        <v>6.86</v>
      </c>
      <c r="L103" s="16">
        <v>5.68</v>
      </c>
      <c r="M103" s="39">
        <v>7.3758499999999998</v>
      </c>
      <c r="N103" s="16">
        <f t="shared" si="47"/>
        <v>7.1323199514062257</v>
      </c>
      <c r="O103" s="16">
        <f t="shared" si="81"/>
        <v>7.4038186785147486</v>
      </c>
      <c r="P103" s="16">
        <f t="shared" si="48"/>
        <v>7.275925</v>
      </c>
      <c r="Q103" s="16">
        <v>7.32</v>
      </c>
      <c r="R103" s="144" t="s">
        <v>2905</v>
      </c>
      <c r="S103" s="18">
        <v>182.8</v>
      </c>
      <c r="T103" s="16">
        <v>197.97</v>
      </c>
      <c r="U103" s="16">
        <v>179.73</v>
      </c>
      <c r="V103" s="16">
        <v>121.12</v>
      </c>
      <c r="W103" s="16">
        <v>348.67</v>
      </c>
      <c r="X103" s="16">
        <v>103</v>
      </c>
      <c r="Y103" s="16">
        <v>139</v>
      </c>
      <c r="Z103" s="85">
        <v>175</v>
      </c>
      <c r="AA103" s="39">
        <v>213.47</v>
      </c>
      <c r="AB103" s="88">
        <f t="shared" si="49"/>
        <v>184.5288888888889</v>
      </c>
      <c r="AC103" s="114">
        <f t="shared" si="50"/>
        <v>174.09396803406821</v>
      </c>
      <c r="AD103" s="88">
        <f t="shared" si="51"/>
        <v>179.73</v>
      </c>
      <c r="AE103" s="114">
        <f>AVERAGE(355-273.15,92.3,84.5,92.5)</f>
        <v>87.787500000000009</v>
      </c>
      <c r="AF103" s="151" t="s">
        <v>2758</v>
      </c>
      <c r="AG103" s="19">
        <f t="shared" si="82"/>
        <v>87.787500000000009</v>
      </c>
      <c r="AH103" s="18">
        <v>2.6899999999999999E-7</v>
      </c>
      <c r="AI103" s="34">
        <v>4.9980931939809998E-10</v>
      </c>
      <c r="AJ103" s="16">
        <v>2.0892961308540368E-8</v>
      </c>
      <c r="AK103" s="16">
        <v>6.1659500186148087E-8</v>
      </c>
      <c r="AL103" s="16">
        <v>1.4791083881682026E-8</v>
      </c>
      <c r="AM103" s="16">
        <v>2.5703957827688587E-8</v>
      </c>
      <c r="AN103" s="94">
        <v>4.2599999999999998E-8</v>
      </c>
      <c r="AO103" s="34">
        <v>3.6580900000000003E-8</v>
      </c>
      <c r="AP103" s="94">
        <f t="shared" si="52"/>
        <v>5.8966026565432141E-8</v>
      </c>
      <c r="AQ103" s="114">
        <f t="shared" si="53"/>
        <v>2.3790445618417841E-8</v>
      </c>
      <c r="AR103" s="94">
        <f t="shared" si="54"/>
        <v>3.1142428913844292E-8</v>
      </c>
      <c r="AS103" s="114">
        <v>7.7904041581372363E-8</v>
      </c>
      <c r="AT103" s="156" t="s">
        <v>2940</v>
      </c>
      <c r="AU103" s="18">
        <v>3.3700000000000002E-3</v>
      </c>
      <c r="AV103" s="16">
        <v>1.0699999999999999E-2</v>
      </c>
      <c r="AW103" s="16">
        <v>1.07102642943072E-4</v>
      </c>
      <c r="AX103" s="16">
        <v>6.4700000000000001E-4</v>
      </c>
      <c r="AY103" s="16">
        <v>5.0400000000000002E-3</v>
      </c>
      <c r="AZ103" s="16">
        <v>3.3099999999999997E-2</v>
      </c>
      <c r="BA103" s="16">
        <v>1.01E-3</v>
      </c>
      <c r="BB103" s="68">
        <v>-8.3800000000000008</v>
      </c>
      <c r="BC103" s="16">
        <f t="shared" si="45"/>
        <v>2.3540197215186245E-3</v>
      </c>
      <c r="BD103" s="67">
        <v>-9.43</v>
      </c>
      <c r="BE103" s="16">
        <f t="shared" si="46"/>
        <v>2.0980222851888189E-4</v>
      </c>
      <c r="BF103" s="16">
        <v>0.1</v>
      </c>
      <c r="BG103" s="16">
        <v>6.9499999999999996E-3</v>
      </c>
      <c r="BH103" s="16">
        <v>8.1600000000000006E-3</v>
      </c>
      <c r="BI103" s="68">
        <v>9.8799999999999998E-8</v>
      </c>
      <c r="BJ103" s="94">
        <f t="shared" si="55"/>
        <v>5.5791371999999999E-2</v>
      </c>
      <c r="BK103" s="68">
        <v>7.0172299999999998E-9</v>
      </c>
      <c r="BL103" s="39">
        <f t="shared" si="83"/>
        <v>3.9625596087000002E-3</v>
      </c>
      <c r="BM103" s="94">
        <f t="shared" si="84"/>
        <v>1.6528704014405756E-2</v>
      </c>
      <c r="BN103" s="114">
        <f t="shared" si="85"/>
        <v>3.9916511173584222E-3</v>
      </c>
      <c r="BO103" s="94">
        <f t="shared" si="86"/>
        <v>4.5012798043500002E-3</v>
      </c>
      <c r="BP103" s="114">
        <v>9.4000000000000004E-3</v>
      </c>
      <c r="BQ103" s="156" t="s">
        <v>2752</v>
      </c>
      <c r="BR103" s="18">
        <f t="shared" si="56"/>
        <v>-6.5702477199975924</v>
      </c>
      <c r="BS103" s="114">
        <f t="shared" si="57"/>
        <v>-9.3011956503195403</v>
      </c>
      <c r="BT103" s="114">
        <f t="shared" si="58"/>
        <v>-7.6800000000000006</v>
      </c>
      <c r="BU103" s="114">
        <f t="shared" si="59"/>
        <v>-7.2100000000000009</v>
      </c>
      <c r="BV103" s="114">
        <f t="shared" si="60"/>
        <v>-7.8300000000000018</v>
      </c>
      <c r="BW103" s="114">
        <f t="shared" si="61"/>
        <v>-7.5900000000000007</v>
      </c>
      <c r="BX103" s="114">
        <f t="shared" si="62"/>
        <v>-7.3705904008972807</v>
      </c>
      <c r="BY103" s="114">
        <f t="shared" si="63"/>
        <v>-7.4367456137796282</v>
      </c>
      <c r="BZ103" s="114">
        <f t="shared" si="64"/>
        <v>-7.6235974231242558</v>
      </c>
      <c r="CA103" s="114">
        <f t="shared" si="65"/>
        <v>-7.513372806889814</v>
      </c>
      <c r="CB103" s="98">
        <f t="shared" si="66"/>
        <v>-7.1084400109929371</v>
      </c>
      <c r="CC103" s="18">
        <f t="shared" si="67"/>
        <v>-2.4723700991286615</v>
      </c>
      <c r="CD103" s="114">
        <f t="shared" si="68"/>
        <v>-1.9706162223147903</v>
      </c>
      <c r="CE103" s="114">
        <f t="shared" si="69"/>
        <v>-3.9701998120679587</v>
      </c>
      <c r="CF103" s="114">
        <f t="shared" si="70"/>
        <v>-3.1890957193312994</v>
      </c>
      <c r="CG103" s="114">
        <f t="shared" si="71"/>
        <v>-2.2975694635544746</v>
      </c>
      <c r="CH103" s="114">
        <f t="shared" si="72"/>
        <v>-1.4801720062242814</v>
      </c>
      <c r="CI103" s="114">
        <f t="shared" si="73"/>
        <v>-2.9956786262173574</v>
      </c>
      <c r="CJ103" s="114">
        <f t="shared" si="74"/>
        <v>-2.6281899030427813</v>
      </c>
      <c r="CK103" s="114">
        <f t="shared" si="75"/>
        <v>-3.6781899030427803</v>
      </c>
      <c r="CL103" s="114">
        <f t="shared" si="76"/>
        <v>-1</v>
      </c>
      <c r="CM103" s="114">
        <f t="shared" si="77"/>
        <v>-2.1580151954098863</v>
      </c>
      <c r="CN103" s="114">
        <f t="shared" si="78"/>
        <v>-2.0883098412461387</v>
      </c>
      <c r="CO103" s="114">
        <f t="shared" si="79"/>
        <v>-1.2534329584551509</v>
      </c>
      <c r="CP103" s="114">
        <f t="shared" si="80"/>
        <v>-2.4020241916423895</v>
      </c>
      <c r="CQ103" s="114">
        <f t="shared" si="87"/>
        <v>-2.3988474244055675</v>
      </c>
      <c r="CR103" s="114">
        <f t="shared" si="88"/>
        <v>-2.349796827598432</v>
      </c>
      <c r="CS103" s="98">
        <f t="shared" si="89"/>
        <v>-2.0268721464003012</v>
      </c>
    </row>
    <row r="104" spans="1:97" x14ac:dyDescent="0.25">
      <c r="A104" s="15" t="s">
        <v>2639</v>
      </c>
      <c r="B104" s="1" t="s">
        <v>530</v>
      </c>
      <c r="C104" s="1">
        <v>564.69000000000005</v>
      </c>
      <c r="D104" s="27">
        <v>7.66</v>
      </c>
      <c r="E104" s="16">
        <v>7.9521848295726603</v>
      </c>
      <c r="F104" s="16">
        <v>7.5390673769999896</v>
      </c>
      <c r="G104" s="16">
        <v>6.9782209999999996</v>
      </c>
      <c r="H104" s="16">
        <v>7.4345999999999997</v>
      </c>
      <c r="I104" s="16">
        <v>7.0831</v>
      </c>
      <c r="J104" s="16">
        <v>6.69</v>
      </c>
      <c r="K104" s="16">
        <v>6.84</v>
      </c>
      <c r="L104" s="16">
        <v>5.77</v>
      </c>
      <c r="M104" s="39">
        <v>7.2622400000000003</v>
      </c>
      <c r="N104" s="16">
        <f t="shared" si="47"/>
        <v>7.1209413206572645</v>
      </c>
      <c r="O104" s="16">
        <f t="shared" si="81"/>
        <v>7.396897087346443</v>
      </c>
      <c r="P104" s="16">
        <f t="shared" si="48"/>
        <v>7.1726700000000001</v>
      </c>
      <c r="Q104" s="16">
        <v>7.24</v>
      </c>
      <c r="R104" s="144" t="s">
        <v>2905</v>
      </c>
      <c r="S104" s="18">
        <v>182.8</v>
      </c>
      <c r="T104" s="16">
        <v>203.27</v>
      </c>
      <c r="U104" s="16">
        <v>179.73</v>
      </c>
      <c r="V104" s="16">
        <v>123</v>
      </c>
      <c r="W104" s="16">
        <v>348.67</v>
      </c>
      <c r="X104" s="16">
        <v>101</v>
      </c>
      <c r="Y104" s="16">
        <v>139</v>
      </c>
      <c r="Z104" s="85">
        <v>133</v>
      </c>
      <c r="AA104" s="39">
        <v>213.47900000000001</v>
      </c>
      <c r="AB104" s="88">
        <f t="shared" si="49"/>
        <v>180.43877777777777</v>
      </c>
      <c r="AC104" s="114">
        <f t="shared" si="50"/>
        <v>169.28354564824886</v>
      </c>
      <c r="AD104" s="88">
        <f t="shared" si="51"/>
        <v>179.73</v>
      </c>
      <c r="AE104" s="114">
        <f>AVERAGE(97.5,97.5,100.5)</f>
        <v>98.5</v>
      </c>
      <c r="AF104" s="151" t="s">
        <v>2753</v>
      </c>
      <c r="AG104" s="19">
        <f t="shared" si="82"/>
        <v>98.5</v>
      </c>
      <c r="AH104" s="18">
        <v>2.0800000000000001E-7</v>
      </c>
      <c r="AI104" s="34">
        <v>5.2168296073023303E-10</v>
      </c>
      <c r="AJ104" s="16">
        <v>2.6302679918953758E-8</v>
      </c>
      <c r="AK104" s="16">
        <v>6.1659500186148087E-8</v>
      </c>
      <c r="AL104" s="16">
        <v>1.288249551693135E-8</v>
      </c>
      <c r="AM104" s="16">
        <v>2.5118864315095751E-8</v>
      </c>
      <c r="AN104" s="94">
        <v>2.59E-8</v>
      </c>
      <c r="AO104" s="34">
        <v>2.91869E-8</v>
      </c>
      <c r="AP104" s="94">
        <f t="shared" si="52"/>
        <v>4.8696515362232393E-8</v>
      </c>
      <c r="AQ104" s="114">
        <f t="shared" si="53"/>
        <v>2.1342471745348979E-8</v>
      </c>
      <c r="AR104" s="94">
        <f t="shared" si="54"/>
        <v>2.6101339959476878E-8</v>
      </c>
      <c r="AS104" s="114">
        <v>4.0772821075958735E-8</v>
      </c>
      <c r="AT104" s="156" t="s">
        <v>2752</v>
      </c>
      <c r="AU104" s="18">
        <v>4.3869999999999998E-4</v>
      </c>
      <c r="AV104" s="16">
        <v>1.0699999999999999E-2</v>
      </c>
      <c r="AW104" s="16">
        <v>8.8667356889069997E-5</v>
      </c>
      <c r="AX104" s="16">
        <v>6.8000000000000005E-4</v>
      </c>
      <c r="AY104" s="16">
        <v>5.0400000000000002E-3</v>
      </c>
      <c r="AZ104" s="16">
        <v>2.3599999999999999E-2</v>
      </c>
      <c r="BA104" s="16">
        <v>1.01E-3</v>
      </c>
      <c r="BB104" s="68">
        <v>-8.3800000000000008</v>
      </c>
      <c r="BC104" s="16">
        <f t="shared" si="45"/>
        <v>2.3540197215186245E-3</v>
      </c>
      <c r="BD104" s="67">
        <v>-9.1999999999999993</v>
      </c>
      <c r="BE104" s="16">
        <f t="shared" si="46"/>
        <v>3.5629530285452002E-4</v>
      </c>
      <c r="BF104" s="16">
        <v>0.10299999999999999</v>
      </c>
      <c r="BG104" s="16">
        <v>7.11E-3</v>
      </c>
      <c r="BH104" s="16">
        <v>8.1600000000000006E-3</v>
      </c>
      <c r="BI104" s="68">
        <v>1.03E-7</v>
      </c>
      <c r="BJ104" s="94">
        <f t="shared" si="55"/>
        <v>5.8163069999999997E-2</v>
      </c>
      <c r="BK104" s="68">
        <v>7.12549E-9</v>
      </c>
      <c r="BL104" s="39">
        <f t="shared" si="83"/>
        <v>4.0236929481000001E-3</v>
      </c>
      <c r="BM104" s="94">
        <f t="shared" si="84"/>
        <v>1.6051746094954442E-2</v>
      </c>
      <c r="BN104" s="114">
        <f t="shared" si="85"/>
        <v>3.4907011300245937E-3</v>
      </c>
      <c r="BO104" s="94">
        <f t="shared" si="86"/>
        <v>4.5318464740499997E-3</v>
      </c>
      <c r="BP104" s="114">
        <v>0.04</v>
      </c>
      <c r="BQ104" s="156" t="s">
        <v>2752</v>
      </c>
      <c r="BR104" s="18">
        <f t="shared" si="56"/>
        <v>-6.681936665037238</v>
      </c>
      <c r="BS104" s="114">
        <f t="shared" si="57"/>
        <v>-9.2825933480230436</v>
      </c>
      <c r="BT104" s="114">
        <f t="shared" si="58"/>
        <v>-7.580000000000001</v>
      </c>
      <c r="BU104" s="114">
        <f t="shared" si="59"/>
        <v>-7.2100000000000009</v>
      </c>
      <c r="BV104" s="114">
        <f t="shared" si="60"/>
        <v>-7.89</v>
      </c>
      <c r="BW104" s="114">
        <f t="shared" si="61"/>
        <v>-7.6000000000000005</v>
      </c>
      <c r="BX104" s="114">
        <f t="shared" si="62"/>
        <v>-7.5867002359187481</v>
      </c>
      <c r="BY104" s="114">
        <f t="shared" si="63"/>
        <v>-7.5348120298625743</v>
      </c>
      <c r="BZ104" s="114">
        <f t="shared" si="64"/>
        <v>-7.6707552848552005</v>
      </c>
      <c r="CA104" s="114">
        <f t="shared" si="65"/>
        <v>-7.583350117959375</v>
      </c>
      <c r="CB104" s="98">
        <f t="shared" si="66"/>
        <v>-7.389629238625453</v>
      </c>
      <c r="CC104" s="18">
        <f t="shared" si="67"/>
        <v>-3.3578323655950548</v>
      </c>
      <c r="CD104" s="114">
        <f t="shared" si="68"/>
        <v>-1.9706162223147903</v>
      </c>
      <c r="CE104" s="114">
        <f t="shared" si="69"/>
        <v>-4.0522362373523437</v>
      </c>
      <c r="CF104" s="114">
        <f t="shared" si="70"/>
        <v>-3.1674910872937638</v>
      </c>
      <c r="CG104" s="114">
        <f t="shared" si="71"/>
        <v>-2.2975694635544746</v>
      </c>
      <c r="CH104" s="114">
        <f t="shared" si="72"/>
        <v>-1.6270879970298935</v>
      </c>
      <c r="CI104" s="114">
        <f t="shared" si="73"/>
        <v>-2.9956786262173574</v>
      </c>
      <c r="CJ104" s="114">
        <f t="shared" si="74"/>
        <v>-2.6281899030427813</v>
      </c>
      <c r="CK104" s="114">
        <f t="shared" si="75"/>
        <v>-3.4481899030427794</v>
      </c>
      <c r="CL104" s="114">
        <f t="shared" si="76"/>
        <v>-0.98716277529482777</v>
      </c>
      <c r="CM104" s="114">
        <f t="shared" si="77"/>
        <v>-2.1481303992702339</v>
      </c>
      <c r="CN104" s="114">
        <f t="shared" si="78"/>
        <v>-2.0883098412461387</v>
      </c>
      <c r="CO104" s="114">
        <f t="shared" si="79"/>
        <v>-1.235352678337607</v>
      </c>
      <c r="CP104" s="114">
        <f t="shared" si="80"/>
        <v>-2.3953751681195663</v>
      </c>
      <c r="CQ104" s="114">
        <f t="shared" si="87"/>
        <v>-2.4570873334079724</v>
      </c>
      <c r="CR104" s="114">
        <f t="shared" si="88"/>
        <v>-2.3464723158370204</v>
      </c>
      <c r="CS104" s="98">
        <f t="shared" si="89"/>
        <v>-1.3979400086720375</v>
      </c>
    </row>
    <row r="105" spans="1:97" x14ac:dyDescent="0.25">
      <c r="A105" s="15" t="s">
        <v>2640</v>
      </c>
      <c r="B105" s="1" t="s">
        <v>531</v>
      </c>
      <c r="C105" s="1">
        <v>564.69000000000005</v>
      </c>
      <c r="D105" s="27">
        <v>7.66</v>
      </c>
      <c r="E105" s="16">
        <v>7.9114005188532701</v>
      </c>
      <c r="F105" s="16">
        <v>7.5390673769999896</v>
      </c>
      <c r="G105" s="16">
        <v>6.9782209999999996</v>
      </c>
      <c r="H105" s="16">
        <v>7.4345999999999997</v>
      </c>
      <c r="I105" s="16">
        <v>7.1203000000000003</v>
      </c>
      <c r="J105" s="16">
        <v>6.69</v>
      </c>
      <c r="K105" s="16">
        <v>6.86</v>
      </c>
      <c r="L105" s="16"/>
      <c r="M105" s="16">
        <v>7.3639900000000003</v>
      </c>
      <c r="N105" s="16">
        <f t="shared" si="47"/>
        <v>7.2841754328725834</v>
      </c>
      <c r="O105" s="16">
        <f t="shared" si="81"/>
        <v>7.4384904795108717</v>
      </c>
      <c r="P105" s="16">
        <f t="shared" si="48"/>
        <v>7.3639900000000003</v>
      </c>
      <c r="Q105" s="16" t="s">
        <v>2891</v>
      </c>
      <c r="R105" s="36"/>
      <c r="S105" s="18">
        <v>182.8</v>
      </c>
      <c r="T105" s="16">
        <v>196.3</v>
      </c>
      <c r="U105" s="16">
        <v>179.73</v>
      </c>
      <c r="V105" s="16">
        <v>108.66</v>
      </c>
      <c r="W105" s="16">
        <v>348.67</v>
      </c>
      <c r="X105" s="16">
        <v>103</v>
      </c>
      <c r="Y105" s="16">
        <v>139</v>
      </c>
      <c r="Z105" s="85"/>
      <c r="AA105" s="16">
        <v>213.47</v>
      </c>
      <c r="AB105" s="88">
        <f t="shared" si="49"/>
        <v>183.95375000000001</v>
      </c>
      <c r="AC105" s="114">
        <f t="shared" si="50"/>
        <v>171.45445647187483</v>
      </c>
      <c r="AD105" s="88">
        <f t="shared" si="51"/>
        <v>181.26499999999999</v>
      </c>
      <c r="AE105" s="88" t="s">
        <v>2891</v>
      </c>
      <c r="AF105" s="40"/>
      <c r="AG105" s="19">
        <f t="shared" si="82"/>
        <v>103</v>
      </c>
      <c r="AH105" s="18">
        <v>1.8699999999999999E-7</v>
      </c>
      <c r="AI105" s="34">
        <v>3.9391370758951E-10</v>
      </c>
      <c r="AJ105" s="16">
        <v>1.6982436524617439E-8</v>
      </c>
      <c r="AK105" s="16">
        <v>6.1659500186148087E-8</v>
      </c>
      <c r="AL105" s="16">
        <v>9.7723722095580911E-9</v>
      </c>
      <c r="AM105" s="16">
        <v>4.265795188015919E-9</v>
      </c>
      <c r="AN105" s="94"/>
      <c r="AO105" s="16">
        <v>3.2716300000000003E-8</v>
      </c>
      <c r="AP105" s="94">
        <f t="shared" si="52"/>
        <v>4.4684331116561297E-8</v>
      </c>
      <c r="AQ105" s="114">
        <f t="shared" si="53"/>
        <v>1.3995904910544617E-8</v>
      </c>
      <c r="AR105" s="94">
        <f t="shared" si="54"/>
        <v>1.6982436524617439E-8</v>
      </c>
      <c r="AS105" s="114" t="s">
        <v>2891</v>
      </c>
      <c r="AT105" s="98"/>
      <c r="AU105" s="18">
        <v>3.9879999999999999E-4</v>
      </c>
      <c r="AV105" s="16">
        <v>1.0699999999999999E-2</v>
      </c>
      <c r="AW105" s="16">
        <v>9.6166492047705695E-5</v>
      </c>
      <c r="AX105" s="16">
        <v>6.5499999999999998E-4</v>
      </c>
      <c r="AY105" s="16">
        <v>5.0400000000000002E-3</v>
      </c>
      <c r="AZ105" s="16">
        <v>2.1999999999999999E-2</v>
      </c>
      <c r="BA105" s="16">
        <v>1.01E-3</v>
      </c>
      <c r="BB105" s="68">
        <v>-8.3800000000000008</v>
      </c>
      <c r="BC105" s="16">
        <f t="shared" si="45"/>
        <v>2.3540197215186245E-3</v>
      </c>
      <c r="BD105" s="67">
        <v>-9.57</v>
      </c>
      <c r="BE105" s="16">
        <f t="shared" si="46"/>
        <v>1.5198827884294831E-4</v>
      </c>
      <c r="BF105" s="16">
        <v>0.10299999999999999</v>
      </c>
      <c r="BG105" s="16">
        <v>6.9499999999999996E-3</v>
      </c>
      <c r="BH105" s="16">
        <v>8.1600000000000006E-3</v>
      </c>
      <c r="BI105" s="68"/>
      <c r="BJ105" s="94" t="str">
        <f t="shared" si="55"/>
        <v/>
      </c>
      <c r="BK105" s="68">
        <v>7.0798100000000002E-9</v>
      </c>
      <c r="BL105" s="39">
        <f t="shared" si="83"/>
        <v>3.9978979088999998E-3</v>
      </c>
      <c r="BM105" s="94">
        <f t="shared" si="84"/>
        <v>1.2654913261639176E-2</v>
      </c>
      <c r="BN105" s="114">
        <f t="shared" si="85"/>
        <v>2.6027134690309144E-3</v>
      </c>
      <c r="BO105" s="94">
        <f t="shared" si="86"/>
        <v>3.9978979088999998E-3</v>
      </c>
      <c r="BP105" s="114" t="s">
        <v>2891</v>
      </c>
      <c r="BQ105" s="98"/>
      <c r="BR105" s="18">
        <f t="shared" si="56"/>
        <v>-6.7281583934635014</v>
      </c>
      <c r="BS105" s="114">
        <f t="shared" si="57"/>
        <v>-9.4045989061497224</v>
      </c>
      <c r="BT105" s="114">
        <f t="shared" si="58"/>
        <v>-7.7700000000000005</v>
      </c>
      <c r="BU105" s="114">
        <f t="shared" si="59"/>
        <v>-7.2100000000000009</v>
      </c>
      <c r="BV105" s="114">
        <f t="shared" si="60"/>
        <v>-8.0100000000000016</v>
      </c>
      <c r="BW105" s="114">
        <f t="shared" si="61"/>
        <v>-8.370000000000001</v>
      </c>
      <c r="BX105" s="114" t="str">
        <f t="shared" si="62"/>
        <v>N/A</v>
      </c>
      <c r="BY105" s="114">
        <f t="shared" si="63"/>
        <v>-7.4852358180949681</v>
      </c>
      <c r="BZ105" s="114">
        <f t="shared" si="64"/>
        <v>-7.8539990168154574</v>
      </c>
      <c r="CA105" s="114">
        <f t="shared" si="65"/>
        <v>-7.7700000000000005</v>
      </c>
      <c r="CB105" s="98" t="str">
        <f t="shared" si="66"/>
        <v>---</v>
      </c>
      <c r="CC105" s="18">
        <f t="shared" si="67"/>
        <v>-3.399244850360382</v>
      </c>
      <c r="CD105" s="114">
        <f t="shared" si="68"/>
        <v>-1.9706162223147903</v>
      </c>
      <c r="CE105" s="114">
        <f t="shared" si="69"/>
        <v>-4.0169762258184152</v>
      </c>
      <c r="CF105" s="114">
        <f t="shared" si="70"/>
        <v>-3.1837587000082168</v>
      </c>
      <c r="CG105" s="114">
        <f t="shared" si="71"/>
        <v>-2.2975694635544746</v>
      </c>
      <c r="CH105" s="114">
        <f t="shared" si="72"/>
        <v>-1.6575773191777938</v>
      </c>
      <c r="CI105" s="114">
        <f t="shared" si="73"/>
        <v>-2.9956786262173574</v>
      </c>
      <c r="CJ105" s="114">
        <f t="shared" si="74"/>
        <v>-2.6281899030427813</v>
      </c>
      <c r="CK105" s="114">
        <f t="shared" si="75"/>
        <v>-3.8181899030427813</v>
      </c>
      <c r="CL105" s="114">
        <f t="shared" si="76"/>
        <v>-0.98716277529482777</v>
      </c>
      <c r="CM105" s="114">
        <f t="shared" si="77"/>
        <v>-2.1580151954098863</v>
      </c>
      <c r="CN105" s="114">
        <f t="shared" si="78"/>
        <v>-2.0883098412461387</v>
      </c>
      <c r="CO105" s="114" t="str">
        <f t="shared" si="79"/>
        <v>N/A</v>
      </c>
      <c r="CP105" s="114">
        <f t="shared" si="80"/>
        <v>-2.3981683003048162</v>
      </c>
      <c r="CQ105" s="114">
        <f t="shared" si="87"/>
        <v>-2.5845736404455897</v>
      </c>
      <c r="CR105" s="114">
        <f t="shared" si="88"/>
        <v>-2.3981683003048162</v>
      </c>
      <c r="CS105" s="98" t="str">
        <f t="shared" si="89"/>
        <v>---</v>
      </c>
    </row>
    <row r="106" spans="1:97" x14ac:dyDescent="0.25">
      <c r="A106" s="15" t="s">
        <v>2641</v>
      </c>
      <c r="B106" s="1" t="s">
        <v>532</v>
      </c>
      <c r="C106" s="1">
        <v>564.69000000000005</v>
      </c>
      <c r="D106" s="27">
        <v>7.66</v>
      </c>
      <c r="E106" s="16">
        <v>7.9402368036717998</v>
      </c>
      <c r="F106" s="16">
        <v>7.5390673769999896</v>
      </c>
      <c r="G106" s="16">
        <v>6.9782209999999996</v>
      </c>
      <c r="H106" s="16">
        <v>7.4345999999999997</v>
      </c>
      <c r="I106" s="16">
        <v>7.1462000000000003</v>
      </c>
      <c r="J106" s="16">
        <v>6.69</v>
      </c>
      <c r="K106" s="16">
        <v>6.85</v>
      </c>
      <c r="L106" s="16"/>
      <c r="M106" s="16">
        <v>7.2528699999999997</v>
      </c>
      <c r="N106" s="16">
        <f t="shared" si="47"/>
        <v>7.2767994645190885</v>
      </c>
      <c r="O106" s="16">
        <f t="shared" si="81"/>
        <v>7.440288118086043</v>
      </c>
      <c r="P106" s="16">
        <f t="shared" si="48"/>
        <v>7.2528699999999997</v>
      </c>
      <c r="Q106" s="16" t="s">
        <v>2891</v>
      </c>
      <c r="R106" s="36"/>
      <c r="S106" s="18">
        <v>182.8</v>
      </c>
      <c r="T106" s="16">
        <v>198.56</v>
      </c>
      <c r="U106" s="16">
        <v>179.73</v>
      </c>
      <c r="V106" s="16">
        <v>170.51</v>
      </c>
      <c r="W106" s="16">
        <v>348.67</v>
      </c>
      <c r="X106" s="16">
        <v>112</v>
      </c>
      <c r="Y106" s="16">
        <v>149</v>
      </c>
      <c r="Z106" s="85"/>
      <c r="AA106" s="16">
        <v>213.43199999999999</v>
      </c>
      <c r="AB106" s="88">
        <f t="shared" si="49"/>
        <v>194.33775</v>
      </c>
      <c r="AC106" s="114">
        <f t="shared" si="50"/>
        <v>185.15677121067105</v>
      </c>
      <c r="AD106" s="88">
        <f t="shared" si="51"/>
        <v>181.26499999999999</v>
      </c>
      <c r="AE106" s="88" t="s">
        <v>2891</v>
      </c>
      <c r="AF106" s="40"/>
      <c r="AG106" s="19">
        <f t="shared" si="82"/>
        <v>112</v>
      </c>
      <c r="AH106" s="18">
        <v>1.4999999999999999E-7</v>
      </c>
      <c r="AI106" s="34">
        <v>1.9386722210560399E-10</v>
      </c>
      <c r="AJ106" s="16">
        <v>1.6218100973589297E-8</v>
      </c>
      <c r="AK106" s="16">
        <v>6.1659500186148087E-8</v>
      </c>
      <c r="AL106" s="16">
        <v>8.9125093813374133E-9</v>
      </c>
      <c r="AM106" s="16">
        <v>2.5118864315095751E-8</v>
      </c>
      <c r="AN106" s="94"/>
      <c r="AO106" s="16">
        <v>2.4344400000000001E-8</v>
      </c>
      <c r="AP106" s="94">
        <f t="shared" si="52"/>
        <v>4.0921034582610878E-8</v>
      </c>
      <c r="AQ106" s="114">
        <f t="shared" si="53"/>
        <v>1.4839792124165414E-8</v>
      </c>
      <c r="AR106" s="94">
        <f t="shared" si="54"/>
        <v>2.4344400000000001E-8</v>
      </c>
      <c r="AS106" s="114" t="s">
        <v>2891</v>
      </c>
      <c r="AT106" s="98"/>
      <c r="AU106" s="18">
        <v>3.2959999999999999E-4</v>
      </c>
      <c r="AV106" s="16">
        <v>1.0699999999999999E-2</v>
      </c>
      <c r="AW106" s="16">
        <v>6.0462128665776897E-5</v>
      </c>
      <c r="AX106" s="16">
        <v>6.6299999999999996E-4</v>
      </c>
      <c r="AY106" s="16">
        <v>5.0400000000000002E-3</v>
      </c>
      <c r="AZ106" s="16">
        <v>9.3799999999999994E-3</v>
      </c>
      <c r="BA106" s="16">
        <v>1.01E-3</v>
      </c>
      <c r="BB106" s="68">
        <v>-8.3800000000000008</v>
      </c>
      <c r="BC106" s="16">
        <f t="shared" si="45"/>
        <v>2.3540197215186245E-3</v>
      </c>
      <c r="BD106" s="67">
        <v>-9.25</v>
      </c>
      <c r="BE106" s="16">
        <f t="shared" si="46"/>
        <v>3.175485229217381E-4</v>
      </c>
      <c r="BF106" s="16">
        <v>0.10299999999999999</v>
      </c>
      <c r="BG106" s="16">
        <v>7.79E-3</v>
      </c>
      <c r="BH106" s="16">
        <v>6.4799999999999996E-3</v>
      </c>
      <c r="BI106" s="68"/>
      <c r="BJ106" s="94" t="str">
        <f t="shared" si="55"/>
        <v/>
      </c>
      <c r="BK106" s="68">
        <v>7.1830800000000004E-9</v>
      </c>
      <c r="BL106" s="39">
        <f t="shared" si="83"/>
        <v>4.0562134452000005E-3</v>
      </c>
      <c r="BM106" s="94">
        <f t="shared" si="84"/>
        <v>1.162929567833124E-2</v>
      </c>
      <c r="BN106" s="114">
        <f t="shared" si="85"/>
        <v>2.436090041402301E-3</v>
      </c>
      <c r="BO106" s="94">
        <f t="shared" si="86"/>
        <v>4.0562134452000005E-3</v>
      </c>
      <c r="BP106" s="114" t="s">
        <v>2891</v>
      </c>
      <c r="BQ106" s="98"/>
      <c r="BR106" s="18">
        <f t="shared" si="56"/>
        <v>-6.8239087409443187</v>
      </c>
      <c r="BS106" s="114">
        <f t="shared" si="57"/>
        <v>-9.7124956125922708</v>
      </c>
      <c r="BT106" s="114">
        <f t="shared" si="58"/>
        <v>-7.79</v>
      </c>
      <c r="BU106" s="114">
        <f t="shared" si="59"/>
        <v>-7.2100000000000009</v>
      </c>
      <c r="BV106" s="114">
        <f t="shared" si="60"/>
        <v>-8.0500000000000025</v>
      </c>
      <c r="BW106" s="114">
        <f t="shared" si="61"/>
        <v>-7.6000000000000005</v>
      </c>
      <c r="BX106" s="114" t="str">
        <f t="shared" si="62"/>
        <v>N/A</v>
      </c>
      <c r="BY106" s="114">
        <f t="shared" si="63"/>
        <v>-7.6136009247492327</v>
      </c>
      <c r="BZ106" s="114">
        <f t="shared" si="64"/>
        <v>-7.8285721826122616</v>
      </c>
      <c r="CA106" s="114">
        <f t="shared" si="65"/>
        <v>-7.6136009247492327</v>
      </c>
      <c r="CB106" s="98" t="str">
        <f t="shared" si="66"/>
        <v>---</v>
      </c>
      <c r="CC106" s="18">
        <f t="shared" si="67"/>
        <v>-3.4820127969749217</v>
      </c>
      <c r="CD106" s="114">
        <f t="shared" si="68"/>
        <v>-1.9706162223147903</v>
      </c>
      <c r="CE106" s="114">
        <f t="shared" si="69"/>
        <v>-4.2185165668583862</v>
      </c>
      <c r="CF106" s="114">
        <f t="shared" si="70"/>
        <v>-3.1784864715952268</v>
      </c>
      <c r="CG106" s="114">
        <f t="shared" si="71"/>
        <v>-2.2975694635544746</v>
      </c>
      <c r="CH106" s="114">
        <f t="shared" si="72"/>
        <v>-2.0277971616209354</v>
      </c>
      <c r="CI106" s="114">
        <f t="shared" si="73"/>
        <v>-2.9956786262173574</v>
      </c>
      <c r="CJ106" s="114">
        <f t="shared" si="74"/>
        <v>-2.6281899030427813</v>
      </c>
      <c r="CK106" s="114">
        <f t="shared" si="75"/>
        <v>-3.4981899030427792</v>
      </c>
      <c r="CL106" s="114">
        <f t="shared" si="76"/>
        <v>-0.98716277529482777</v>
      </c>
      <c r="CM106" s="114">
        <f t="shared" si="77"/>
        <v>-2.1084625423274357</v>
      </c>
      <c r="CN106" s="114">
        <f t="shared" si="78"/>
        <v>-2.1884249941294067</v>
      </c>
      <c r="CO106" s="114" t="str">
        <f t="shared" si="79"/>
        <v>N/A</v>
      </c>
      <c r="CP106" s="114">
        <f t="shared" si="80"/>
        <v>-2.3918791997216786</v>
      </c>
      <c r="CQ106" s="114">
        <f t="shared" si="87"/>
        <v>-2.6133066635919229</v>
      </c>
      <c r="CR106" s="114">
        <f t="shared" si="88"/>
        <v>-2.3918791997216786</v>
      </c>
      <c r="CS106" s="98" t="str">
        <f t="shared" si="89"/>
        <v>---</v>
      </c>
    </row>
    <row r="107" spans="1:97" x14ac:dyDescent="0.25">
      <c r="A107" s="15" t="s">
        <v>2642</v>
      </c>
      <c r="B107" s="1" t="s">
        <v>533</v>
      </c>
      <c r="C107" s="1">
        <v>564.69000000000005</v>
      </c>
      <c r="D107" s="27">
        <v>7.66</v>
      </c>
      <c r="E107" s="16">
        <v>7.9342604775221304</v>
      </c>
      <c r="F107" s="16">
        <v>7.5390673769999896</v>
      </c>
      <c r="G107" s="16">
        <v>6.9782209999999996</v>
      </c>
      <c r="H107" s="16">
        <v>7.4345999999999997</v>
      </c>
      <c r="I107" s="16">
        <v>7.1119000000000003</v>
      </c>
      <c r="J107" s="16">
        <v>6.69</v>
      </c>
      <c r="K107" s="16">
        <v>6.84</v>
      </c>
      <c r="L107" s="16"/>
      <c r="M107" s="16">
        <v>7.3446699999999998</v>
      </c>
      <c r="N107" s="16">
        <f t="shared" si="47"/>
        <v>7.2814132060580112</v>
      </c>
      <c r="O107" s="16">
        <f t="shared" si="81"/>
        <v>7.4434247825365887</v>
      </c>
      <c r="P107" s="16">
        <f t="shared" si="48"/>
        <v>7.3446699999999998</v>
      </c>
      <c r="Q107" s="16" t="s">
        <v>2891</v>
      </c>
      <c r="R107" s="36"/>
      <c r="S107" s="18">
        <v>182.8</v>
      </c>
      <c r="T107" s="16">
        <v>157.56</v>
      </c>
      <c r="U107" s="16">
        <v>179.73</v>
      </c>
      <c r="V107" s="16">
        <v>163.11000000000001</v>
      </c>
      <c r="W107" s="16">
        <v>348.67</v>
      </c>
      <c r="X107" s="16">
        <v>100</v>
      </c>
      <c r="Y107" s="16">
        <v>139</v>
      </c>
      <c r="Z107" s="85"/>
      <c r="AA107" s="16">
        <v>213.47900000000001</v>
      </c>
      <c r="AB107" s="88">
        <f t="shared" si="49"/>
        <v>185.54362500000002</v>
      </c>
      <c r="AC107" s="114">
        <f t="shared" si="50"/>
        <v>174.84913309742404</v>
      </c>
      <c r="AD107" s="88">
        <f t="shared" si="51"/>
        <v>171.42000000000002</v>
      </c>
      <c r="AE107" s="88" t="s">
        <v>2891</v>
      </c>
      <c r="AF107" s="40"/>
      <c r="AG107" s="19">
        <f t="shared" si="82"/>
        <v>100</v>
      </c>
      <c r="AH107" s="18">
        <v>2.0100000000000001E-7</v>
      </c>
      <c r="AI107" s="34">
        <v>4.7501315863205297E-10</v>
      </c>
      <c r="AJ107" s="16">
        <v>1.9952623149688773E-8</v>
      </c>
      <c r="AK107" s="16">
        <v>6.1659500186148087E-8</v>
      </c>
      <c r="AL107" s="16">
        <v>1.9054607179632456E-8</v>
      </c>
      <c r="AM107" s="16">
        <v>2.5118864315095751E-8</v>
      </c>
      <c r="AN107" s="94"/>
      <c r="AO107" s="16">
        <v>2.64001E-8</v>
      </c>
      <c r="AP107" s="94">
        <f t="shared" si="52"/>
        <v>5.0522958284171019E-8</v>
      </c>
      <c r="AQ107" s="114">
        <f t="shared" si="53"/>
        <v>2.0427504942794883E-8</v>
      </c>
      <c r="AR107" s="94">
        <f t="shared" si="54"/>
        <v>2.5118864315095751E-8</v>
      </c>
      <c r="AS107" s="114" t="s">
        <v>2891</v>
      </c>
      <c r="AT107" s="98"/>
      <c r="AU107" s="18">
        <v>4.2499999999999998E-4</v>
      </c>
      <c r="AV107" s="16">
        <v>1.0699999999999999E-2</v>
      </c>
      <c r="AW107" s="16">
        <v>9.1888717458582194E-5</v>
      </c>
      <c r="AX107" s="16">
        <v>6.8800000000000003E-4</v>
      </c>
      <c r="AY107" s="16">
        <v>5.0400000000000002E-3</v>
      </c>
      <c r="AZ107" s="16">
        <v>1.6E-2</v>
      </c>
      <c r="BA107" s="16">
        <v>1.01E-3</v>
      </c>
      <c r="BB107" s="68">
        <v>-8.3800000000000008</v>
      </c>
      <c r="BC107" s="16">
        <f t="shared" si="45"/>
        <v>2.3540197215186245E-3</v>
      </c>
      <c r="BD107" s="67">
        <v>-9.2899999999999991</v>
      </c>
      <c r="BE107" s="16">
        <f t="shared" si="46"/>
        <v>2.8960769492608379E-4</v>
      </c>
      <c r="BF107" s="16">
        <v>0.105</v>
      </c>
      <c r="BG107" s="16">
        <v>6.9499999999999996E-3</v>
      </c>
      <c r="BH107" s="16">
        <v>8.1600000000000006E-3</v>
      </c>
      <c r="BI107" s="68"/>
      <c r="BJ107" s="94" t="str">
        <f t="shared" si="55"/>
        <v/>
      </c>
      <c r="BK107" s="68">
        <v>7.1861299999999999E-9</v>
      </c>
      <c r="BL107" s="39">
        <f t="shared" si="83"/>
        <v>4.0579357497000004E-3</v>
      </c>
      <c r="BM107" s="94">
        <f t="shared" si="84"/>
        <v>1.2366650144892561E-2</v>
      </c>
      <c r="BN107" s="114">
        <f t="shared" si="85"/>
        <v>2.689764264391355E-3</v>
      </c>
      <c r="BO107" s="94">
        <f t="shared" si="86"/>
        <v>4.0579357497000004E-3</v>
      </c>
      <c r="BP107" s="114" t="s">
        <v>2891</v>
      </c>
      <c r="BQ107" s="98"/>
      <c r="BR107" s="18">
        <f t="shared" si="56"/>
        <v>-6.6968039425795114</v>
      </c>
      <c r="BS107" s="114">
        <f t="shared" si="57"/>
        <v>-9.3232943595495836</v>
      </c>
      <c r="BT107" s="114">
        <f t="shared" si="58"/>
        <v>-7.7</v>
      </c>
      <c r="BU107" s="114">
        <f t="shared" si="59"/>
        <v>-7.2100000000000009</v>
      </c>
      <c r="BV107" s="114">
        <f t="shared" si="60"/>
        <v>-7.7200000000000006</v>
      </c>
      <c r="BW107" s="114">
        <f t="shared" si="61"/>
        <v>-7.6000000000000005</v>
      </c>
      <c r="BX107" s="114" t="str">
        <f t="shared" si="62"/>
        <v>N/A</v>
      </c>
      <c r="BY107" s="114">
        <f t="shared" si="63"/>
        <v>-7.578394428078429</v>
      </c>
      <c r="BZ107" s="114">
        <f t="shared" si="64"/>
        <v>-7.6897846757439323</v>
      </c>
      <c r="CA107" s="114">
        <f t="shared" si="65"/>
        <v>-7.6000000000000005</v>
      </c>
      <c r="CB107" s="98" t="str">
        <f t="shared" si="66"/>
        <v>---</v>
      </c>
      <c r="CC107" s="18">
        <f t="shared" si="67"/>
        <v>-3.3716110699496884</v>
      </c>
      <c r="CD107" s="114">
        <f t="shared" si="68"/>
        <v>-1.9706162223147903</v>
      </c>
      <c r="CE107" s="114">
        <f t="shared" si="69"/>
        <v>-4.036737810118642</v>
      </c>
      <c r="CF107" s="114">
        <f t="shared" si="70"/>
        <v>-3.1624115617644888</v>
      </c>
      <c r="CG107" s="114">
        <f t="shared" si="71"/>
        <v>-2.2975694635544746</v>
      </c>
      <c r="CH107" s="114">
        <f t="shared" si="72"/>
        <v>-1.7958800173440752</v>
      </c>
      <c r="CI107" s="114">
        <f t="shared" si="73"/>
        <v>-2.9956786262173574</v>
      </c>
      <c r="CJ107" s="114">
        <f t="shared" si="74"/>
        <v>-2.6281899030427813</v>
      </c>
      <c r="CK107" s="114">
        <f t="shared" si="75"/>
        <v>-3.5381899030427792</v>
      </c>
      <c r="CL107" s="114">
        <f t="shared" si="76"/>
        <v>-0.97881070093006195</v>
      </c>
      <c r="CM107" s="114">
        <f t="shared" si="77"/>
        <v>-2.1580151954098863</v>
      </c>
      <c r="CN107" s="114">
        <f t="shared" si="78"/>
        <v>-2.0883098412461387</v>
      </c>
      <c r="CO107" s="114" t="str">
        <f t="shared" si="79"/>
        <v>N/A</v>
      </c>
      <c r="CP107" s="114">
        <f t="shared" si="80"/>
        <v>-2.3916948335401425</v>
      </c>
      <c r="CQ107" s="114">
        <f t="shared" si="87"/>
        <v>-2.5702857806519464</v>
      </c>
      <c r="CR107" s="114">
        <f t="shared" si="88"/>
        <v>-2.3916948335401425</v>
      </c>
      <c r="CS107" s="98" t="str">
        <f t="shared" si="89"/>
        <v>---</v>
      </c>
    </row>
    <row r="108" spans="1:97" x14ac:dyDescent="0.25">
      <c r="A108" s="15" t="s">
        <v>2643</v>
      </c>
      <c r="B108" s="1" t="s">
        <v>534</v>
      </c>
      <c r="C108" s="1">
        <v>564.69000000000005</v>
      </c>
      <c r="D108" s="27">
        <v>7.66</v>
      </c>
      <c r="E108" s="16">
        <v>7.9736522592182197</v>
      </c>
      <c r="F108" s="16">
        <v>7.5390673769999896</v>
      </c>
      <c r="G108" s="16">
        <v>6.9782209999999996</v>
      </c>
      <c r="H108" s="16">
        <v>7.4345999999999997</v>
      </c>
      <c r="I108" s="16">
        <v>7.1123000000000003</v>
      </c>
      <c r="J108" s="16">
        <v>6.69</v>
      </c>
      <c r="K108" s="16">
        <v>6.86</v>
      </c>
      <c r="L108" s="16"/>
      <c r="M108" s="16">
        <v>7.2305299999999999</v>
      </c>
      <c r="N108" s="16">
        <f t="shared" si="47"/>
        <v>7.2753745151353559</v>
      </c>
      <c r="O108" s="16">
        <f t="shared" si="81"/>
        <v>7.4492739387573774</v>
      </c>
      <c r="P108" s="16">
        <f t="shared" si="48"/>
        <v>7.2305299999999999</v>
      </c>
      <c r="Q108" s="16" t="s">
        <v>2891</v>
      </c>
      <c r="R108" s="36"/>
      <c r="S108" s="18">
        <v>182.8</v>
      </c>
      <c r="T108" s="16">
        <v>202.77</v>
      </c>
      <c r="U108" s="16">
        <v>179.73</v>
      </c>
      <c r="V108" s="16">
        <v>167.08</v>
      </c>
      <c r="W108" s="16">
        <v>348.67</v>
      </c>
      <c r="X108" s="16">
        <v>108</v>
      </c>
      <c r="Y108" s="16">
        <v>149</v>
      </c>
      <c r="Z108" s="85"/>
      <c r="AA108" s="16">
        <v>214.97900000000001</v>
      </c>
      <c r="AB108" s="88">
        <f t="shared" si="49"/>
        <v>194.12862500000003</v>
      </c>
      <c r="AC108" s="114">
        <f t="shared" si="50"/>
        <v>184.4986518979606</v>
      </c>
      <c r="AD108" s="88">
        <f t="shared" si="51"/>
        <v>181.26499999999999</v>
      </c>
      <c r="AE108" s="88" t="s">
        <v>2891</v>
      </c>
      <c r="AF108" s="40"/>
      <c r="AG108" s="19">
        <f t="shared" si="82"/>
        <v>108</v>
      </c>
      <c r="AH108" s="18">
        <v>1.6500000000000001E-7</v>
      </c>
      <c r="AI108" s="34">
        <v>1.8193505606337001E-10</v>
      </c>
      <c r="AJ108" s="16">
        <v>2.1877616239495494E-8</v>
      </c>
      <c r="AK108" s="16">
        <v>6.1659500186148087E-8</v>
      </c>
      <c r="AL108" s="16">
        <v>4.6773514128719769E-8</v>
      </c>
      <c r="AM108" s="16">
        <v>2.5118864315095751E-8</v>
      </c>
      <c r="AN108" s="94"/>
      <c r="AO108" s="16">
        <v>3.5356000000000002E-8</v>
      </c>
      <c r="AP108" s="94">
        <f t="shared" si="52"/>
        <v>5.0852489989360348E-8</v>
      </c>
      <c r="AQ108" s="114">
        <f t="shared" si="53"/>
        <v>2.0796032814953447E-8</v>
      </c>
      <c r="AR108" s="94">
        <f t="shared" si="54"/>
        <v>3.5356000000000002E-8</v>
      </c>
      <c r="AS108" s="114" t="s">
        <v>2891</v>
      </c>
      <c r="AT108" s="98"/>
      <c r="AU108" s="18">
        <v>3.5869999999999999E-4</v>
      </c>
      <c r="AV108" s="16">
        <v>1.0699999999999999E-2</v>
      </c>
      <c r="AW108" s="16">
        <v>5.2569359948773801E-5</v>
      </c>
      <c r="AX108" s="16">
        <v>6.8099999999999996E-4</v>
      </c>
      <c r="AY108" s="16">
        <v>5.0400000000000002E-3</v>
      </c>
      <c r="AZ108" s="16">
        <v>1.06E-2</v>
      </c>
      <c r="BA108" s="16">
        <v>1.01E-3</v>
      </c>
      <c r="BB108" s="68">
        <v>-8.3800000000000008</v>
      </c>
      <c r="BC108" s="16">
        <f t="shared" si="45"/>
        <v>2.3540197215186245E-3</v>
      </c>
      <c r="BD108" s="67">
        <v>-9.02</v>
      </c>
      <c r="BE108" s="16">
        <f t="shared" si="46"/>
        <v>5.3927476340044319E-4</v>
      </c>
      <c r="BF108" s="16">
        <v>0.108</v>
      </c>
      <c r="BG108" s="16">
        <v>7.62E-3</v>
      </c>
      <c r="BH108" s="16">
        <v>6.4799999999999996E-3</v>
      </c>
      <c r="BI108" s="68"/>
      <c r="BJ108" s="94" t="str">
        <f t="shared" si="55"/>
        <v/>
      </c>
      <c r="BK108" s="68">
        <v>7.2853600000000002E-9</v>
      </c>
      <c r="BL108" s="39">
        <f t="shared" si="83"/>
        <v>4.1139699384000004E-3</v>
      </c>
      <c r="BM108" s="94">
        <f t="shared" si="84"/>
        <v>1.2119194906405218E-2</v>
      </c>
      <c r="BN108" s="114">
        <f t="shared" si="85"/>
        <v>2.5635247861570121E-3</v>
      </c>
      <c r="BO108" s="94">
        <f t="shared" si="86"/>
        <v>4.1139699384000004E-3</v>
      </c>
      <c r="BP108" s="114" t="s">
        <v>2891</v>
      </c>
      <c r="BQ108" s="98"/>
      <c r="BR108" s="18">
        <f t="shared" si="56"/>
        <v>-6.7825160557860933</v>
      </c>
      <c r="BS108" s="114">
        <f t="shared" si="57"/>
        <v>-9.7400836110629196</v>
      </c>
      <c r="BT108" s="114">
        <f t="shared" si="58"/>
        <v>-7.660000000000001</v>
      </c>
      <c r="BU108" s="114">
        <f t="shared" si="59"/>
        <v>-7.2100000000000009</v>
      </c>
      <c r="BV108" s="114">
        <f t="shared" si="60"/>
        <v>-7.33</v>
      </c>
      <c r="BW108" s="114">
        <f t="shared" si="61"/>
        <v>-7.6000000000000005</v>
      </c>
      <c r="BX108" s="114" t="str">
        <f t="shared" si="62"/>
        <v>N/A</v>
      </c>
      <c r="BY108" s="114">
        <f t="shared" si="63"/>
        <v>-7.4515368747729829</v>
      </c>
      <c r="BZ108" s="114">
        <f t="shared" si="64"/>
        <v>-7.6820195059460001</v>
      </c>
      <c r="CA108" s="114">
        <f t="shared" si="65"/>
        <v>-7.4515368747729829</v>
      </c>
      <c r="CB108" s="98" t="str">
        <f t="shared" si="66"/>
        <v>---</v>
      </c>
      <c r="CC108" s="18">
        <f t="shared" si="67"/>
        <v>-3.4452686233240333</v>
      </c>
      <c r="CD108" s="114">
        <f t="shared" si="68"/>
        <v>-1.9706162223147903</v>
      </c>
      <c r="CE108" s="114">
        <f t="shared" si="69"/>
        <v>-4.2792673106438892</v>
      </c>
      <c r="CF108" s="114">
        <f t="shared" si="70"/>
        <v>-3.1668528880872149</v>
      </c>
      <c r="CG108" s="114">
        <f t="shared" si="71"/>
        <v>-2.2975694635544746</v>
      </c>
      <c r="CH108" s="114">
        <f t="shared" si="72"/>
        <v>-1.9746941347352298</v>
      </c>
      <c r="CI108" s="114">
        <f t="shared" si="73"/>
        <v>-2.9956786262173574</v>
      </c>
      <c r="CJ108" s="114">
        <f t="shared" si="74"/>
        <v>-2.6281899030427813</v>
      </c>
      <c r="CK108" s="114">
        <f t="shared" si="75"/>
        <v>-3.2681899030427801</v>
      </c>
      <c r="CL108" s="114">
        <f t="shared" si="76"/>
        <v>-0.96657624451305035</v>
      </c>
      <c r="CM108" s="114">
        <f t="shared" si="77"/>
        <v>-2.1180450286603993</v>
      </c>
      <c r="CN108" s="114">
        <f t="shared" si="78"/>
        <v>-2.1884249941294067</v>
      </c>
      <c r="CO108" s="114" t="str">
        <f t="shared" si="79"/>
        <v>N/A</v>
      </c>
      <c r="CP108" s="114">
        <f t="shared" si="80"/>
        <v>-2.3857388861062185</v>
      </c>
      <c r="CQ108" s="114">
        <f t="shared" si="87"/>
        <v>-2.5911624791055101</v>
      </c>
      <c r="CR108" s="114">
        <f t="shared" si="88"/>
        <v>-2.3857388861062185</v>
      </c>
      <c r="CS108" s="98" t="str">
        <f t="shared" si="89"/>
        <v>---</v>
      </c>
    </row>
    <row r="109" spans="1:97" x14ac:dyDescent="0.25">
      <c r="A109" s="15" t="s">
        <v>2644</v>
      </c>
      <c r="B109" s="1" t="s">
        <v>535</v>
      </c>
      <c r="C109" s="1">
        <v>564.69000000000005</v>
      </c>
      <c r="D109" s="27">
        <v>7.66</v>
      </c>
      <c r="E109" s="16">
        <v>8.02657159543228</v>
      </c>
      <c r="F109" s="16">
        <v>7.5390673769999896</v>
      </c>
      <c r="G109" s="16">
        <v>6.9782209999999996</v>
      </c>
      <c r="H109" s="16">
        <v>7.4345999999999997</v>
      </c>
      <c r="I109" s="16">
        <v>7.1744000000000003</v>
      </c>
      <c r="J109" s="16">
        <v>6.69</v>
      </c>
      <c r="K109" s="16">
        <v>6.85</v>
      </c>
      <c r="L109" s="16"/>
      <c r="M109" s="16">
        <v>7.2685300000000002</v>
      </c>
      <c r="N109" s="16">
        <f t="shared" si="47"/>
        <v>7.2912655524924741</v>
      </c>
      <c r="O109" s="16">
        <f t="shared" si="81"/>
        <v>7.4751984463561971</v>
      </c>
      <c r="P109" s="16">
        <f t="shared" si="48"/>
        <v>7.2685300000000002</v>
      </c>
      <c r="Q109" s="16" t="s">
        <v>2891</v>
      </c>
      <c r="R109" s="36"/>
      <c r="S109" s="18">
        <v>182.8</v>
      </c>
      <c r="T109" s="16">
        <v>196.67</v>
      </c>
      <c r="U109" s="16">
        <v>179.73</v>
      </c>
      <c r="V109" s="16">
        <v>229.87</v>
      </c>
      <c r="W109" s="16">
        <v>348.67</v>
      </c>
      <c r="X109" s="16">
        <v>121</v>
      </c>
      <c r="Y109" s="16">
        <v>149</v>
      </c>
      <c r="Z109" s="85"/>
      <c r="AA109" s="16">
        <v>213.43100000000001</v>
      </c>
      <c r="AB109" s="88">
        <f t="shared" si="49"/>
        <v>202.64637500000001</v>
      </c>
      <c r="AC109" s="114">
        <f t="shared" si="50"/>
        <v>193.83518468165784</v>
      </c>
      <c r="AD109" s="88">
        <f t="shared" si="51"/>
        <v>189.73500000000001</v>
      </c>
      <c r="AE109" s="88" t="s">
        <v>2891</v>
      </c>
      <c r="AF109" s="40"/>
      <c r="AG109" s="19">
        <f t="shared" si="82"/>
        <v>121</v>
      </c>
      <c r="AH109" s="18">
        <v>1.1999999999999999E-7</v>
      </c>
      <c r="AI109" s="34">
        <v>1.7841145588146199E-10</v>
      </c>
      <c r="AJ109" s="16">
        <v>1.288249551693135E-8</v>
      </c>
      <c r="AK109" s="16">
        <v>6.1659500186148087E-8</v>
      </c>
      <c r="AL109" s="16">
        <v>5.7543993733715586E-8</v>
      </c>
      <c r="AM109" s="16">
        <v>4.265795188015919E-9</v>
      </c>
      <c r="AN109" s="94"/>
      <c r="AO109" s="16">
        <v>2.1189799999999999E-8</v>
      </c>
      <c r="AP109" s="94">
        <f t="shared" si="52"/>
        <v>3.9674285154384635E-8</v>
      </c>
      <c r="AQ109" s="114">
        <f t="shared" si="53"/>
        <v>1.3653602750945707E-8</v>
      </c>
      <c r="AR109" s="94">
        <f t="shared" si="54"/>
        <v>2.1189799999999999E-8</v>
      </c>
      <c r="AS109" s="114" t="s">
        <v>2891</v>
      </c>
      <c r="AT109" s="98"/>
      <c r="AU109" s="18">
        <v>2.7240000000000001E-4</v>
      </c>
      <c r="AV109" s="16">
        <v>1.0699999999999999E-2</v>
      </c>
      <c r="AW109" s="16">
        <v>4.7644455940826198E-5</v>
      </c>
      <c r="AX109" s="16">
        <v>5.4100000000000003E-4</v>
      </c>
      <c r="AY109" s="16">
        <v>5.0400000000000002E-3</v>
      </c>
      <c r="AZ109" s="16">
        <v>1.58E-3</v>
      </c>
      <c r="BA109" s="16">
        <v>1.01E-3</v>
      </c>
      <c r="BB109" s="68">
        <v>-8.3800000000000008</v>
      </c>
      <c r="BC109" s="16">
        <f t="shared" si="45"/>
        <v>2.3540197215186245E-3</v>
      </c>
      <c r="BD109" s="67">
        <v>-9.1999999999999993</v>
      </c>
      <c r="BE109" s="16">
        <f t="shared" si="46"/>
        <v>3.5629530285452002E-4</v>
      </c>
      <c r="BF109" s="16">
        <v>0.1</v>
      </c>
      <c r="BG109" s="16">
        <v>7.79E-3</v>
      </c>
      <c r="BH109" s="16">
        <v>6.4799999999999996E-3</v>
      </c>
      <c r="BI109" s="68"/>
      <c r="BJ109" s="94" t="str">
        <f t="shared" si="55"/>
        <v/>
      </c>
      <c r="BK109" s="68">
        <v>6.8857199999999997E-9</v>
      </c>
      <c r="BL109" s="39">
        <f t="shared" si="83"/>
        <v>3.8882972268E-3</v>
      </c>
      <c r="BM109" s="94">
        <f t="shared" si="84"/>
        <v>1.0773819746701073E-2</v>
      </c>
      <c r="BN109" s="114">
        <f t="shared" si="85"/>
        <v>2.030091018788024E-3</v>
      </c>
      <c r="BO109" s="94">
        <f t="shared" si="86"/>
        <v>2.3540197215186245E-3</v>
      </c>
      <c r="BP109" s="114" t="s">
        <v>2891</v>
      </c>
      <c r="BQ109" s="98"/>
      <c r="BR109" s="18">
        <f t="shared" si="56"/>
        <v>-6.9208187539523749</v>
      </c>
      <c r="BS109" s="114">
        <f t="shared" si="57"/>
        <v>-9.7485772628165659</v>
      </c>
      <c r="BT109" s="114">
        <f t="shared" si="58"/>
        <v>-7.89</v>
      </c>
      <c r="BU109" s="114">
        <f t="shared" si="59"/>
        <v>-7.2100000000000009</v>
      </c>
      <c r="BV109" s="114">
        <f t="shared" si="60"/>
        <v>-7.2400000000000011</v>
      </c>
      <c r="BW109" s="114">
        <f t="shared" si="61"/>
        <v>-8.370000000000001</v>
      </c>
      <c r="BX109" s="114" t="str">
        <f t="shared" si="62"/>
        <v>N/A</v>
      </c>
      <c r="BY109" s="114">
        <f t="shared" si="63"/>
        <v>-7.6738731423598185</v>
      </c>
      <c r="BZ109" s="114">
        <f t="shared" si="64"/>
        <v>-7.8647527370183949</v>
      </c>
      <c r="CA109" s="114">
        <f t="shared" si="65"/>
        <v>-7.6738731423598185</v>
      </c>
      <c r="CB109" s="98" t="str">
        <f t="shared" si="66"/>
        <v>---</v>
      </c>
      <c r="CC109" s="18">
        <f t="shared" si="67"/>
        <v>-3.5647928967592524</v>
      </c>
      <c r="CD109" s="114">
        <f t="shared" si="68"/>
        <v>-1.9706162223147903</v>
      </c>
      <c r="CE109" s="114">
        <f t="shared" si="69"/>
        <v>-4.3219876279613949</v>
      </c>
      <c r="CF109" s="114">
        <f t="shared" si="70"/>
        <v>-3.2668027348934308</v>
      </c>
      <c r="CG109" s="114">
        <f t="shared" si="71"/>
        <v>-2.2975694635544746</v>
      </c>
      <c r="CH109" s="114">
        <f t="shared" si="72"/>
        <v>-2.8013429130455774</v>
      </c>
      <c r="CI109" s="114">
        <f t="shared" si="73"/>
        <v>-2.9956786262173574</v>
      </c>
      <c r="CJ109" s="114">
        <f t="shared" si="74"/>
        <v>-2.6281899030427813</v>
      </c>
      <c r="CK109" s="114">
        <f t="shared" si="75"/>
        <v>-3.4481899030427794</v>
      </c>
      <c r="CL109" s="114">
        <f t="shared" si="76"/>
        <v>-1</v>
      </c>
      <c r="CM109" s="114">
        <f t="shared" si="77"/>
        <v>-2.1084625423274357</v>
      </c>
      <c r="CN109" s="114">
        <f t="shared" si="78"/>
        <v>-2.1884249941294067</v>
      </c>
      <c r="CO109" s="114" t="str">
        <f t="shared" si="79"/>
        <v>N/A</v>
      </c>
      <c r="CP109" s="114">
        <f t="shared" si="80"/>
        <v>-2.4102405444079773</v>
      </c>
      <c r="CQ109" s="114">
        <f t="shared" si="87"/>
        <v>-2.6924844901305125</v>
      </c>
      <c r="CR109" s="114">
        <f t="shared" si="88"/>
        <v>-2.6281899030427813</v>
      </c>
      <c r="CS109" s="98" t="str">
        <f t="shared" si="89"/>
        <v>---</v>
      </c>
    </row>
    <row r="110" spans="1:97" x14ac:dyDescent="0.25">
      <c r="A110" s="15" t="s">
        <v>2645</v>
      </c>
      <c r="B110" s="1" t="s">
        <v>536</v>
      </c>
      <c r="C110" s="1">
        <v>564.69000000000005</v>
      </c>
      <c r="D110" s="27">
        <v>7.66</v>
      </c>
      <c r="E110" s="16">
        <v>8.0823001995113106</v>
      </c>
      <c r="F110" s="16">
        <v>7.5390673769999896</v>
      </c>
      <c r="G110" s="16">
        <v>6.9782209999999996</v>
      </c>
      <c r="H110" s="16">
        <v>7.4345999999999997</v>
      </c>
      <c r="I110" s="16">
        <v>7.2621000000000002</v>
      </c>
      <c r="J110" s="16">
        <v>6.7</v>
      </c>
      <c r="K110" s="16">
        <v>6.86</v>
      </c>
      <c r="L110" s="16"/>
      <c r="M110" s="16">
        <v>7.3859300000000001</v>
      </c>
      <c r="N110" s="16">
        <f t="shared" si="47"/>
        <v>7.3224687307234779</v>
      </c>
      <c r="O110" s="16">
        <f t="shared" si="81"/>
        <v>7.5122476043180129</v>
      </c>
      <c r="P110" s="16">
        <f t="shared" si="48"/>
        <v>7.3859300000000001</v>
      </c>
      <c r="Q110" s="16" t="s">
        <v>2891</v>
      </c>
      <c r="R110" s="36"/>
      <c r="S110" s="18">
        <v>182.8</v>
      </c>
      <c r="T110" s="16">
        <v>196.88</v>
      </c>
      <c r="U110" s="16">
        <v>179.73</v>
      </c>
      <c r="V110" s="16">
        <v>160.94999999999999</v>
      </c>
      <c r="W110" s="16">
        <v>348.67</v>
      </c>
      <c r="X110" s="16">
        <v>123</v>
      </c>
      <c r="Y110" s="16">
        <v>149</v>
      </c>
      <c r="Z110" s="85"/>
      <c r="AA110" s="16">
        <v>213.51</v>
      </c>
      <c r="AB110" s="88">
        <f t="shared" si="49"/>
        <v>194.3175</v>
      </c>
      <c r="AC110" s="114">
        <f t="shared" si="50"/>
        <v>185.80255904128703</v>
      </c>
      <c r="AD110" s="88">
        <f t="shared" si="51"/>
        <v>181.26499999999999</v>
      </c>
      <c r="AE110" s="88" t="s">
        <v>2891</v>
      </c>
      <c r="AF110" s="40"/>
      <c r="AG110" s="19">
        <f t="shared" si="82"/>
        <v>123</v>
      </c>
      <c r="AH110" s="18">
        <v>1.14E-7</v>
      </c>
      <c r="AI110" s="34">
        <v>2.5606622698584198E-10</v>
      </c>
      <c r="AJ110" s="16">
        <v>1.0715193052376043E-8</v>
      </c>
      <c r="AK110" s="16">
        <v>6.1659500186148087E-8</v>
      </c>
      <c r="AL110" s="16">
        <v>3.5481338923357426E-8</v>
      </c>
      <c r="AM110" s="16">
        <v>4.265795188015919E-9</v>
      </c>
      <c r="AN110" s="94"/>
      <c r="AO110" s="16">
        <v>5.4515600000000001E-8</v>
      </c>
      <c r="AP110" s="94">
        <f t="shared" si="52"/>
        <v>4.0127641939554762E-8</v>
      </c>
      <c r="AQ110" s="114">
        <f t="shared" si="53"/>
        <v>1.4848499349828235E-8</v>
      </c>
      <c r="AR110" s="94">
        <f t="shared" si="54"/>
        <v>3.5481338923357426E-8</v>
      </c>
      <c r="AS110" s="114" t="s">
        <v>2891</v>
      </c>
      <c r="AT110" s="98"/>
      <c r="AU110" s="18">
        <v>2.611E-4</v>
      </c>
      <c r="AV110" s="16">
        <v>1.0699999999999999E-2</v>
      </c>
      <c r="AW110" s="16">
        <v>4.1571491696788102E-5</v>
      </c>
      <c r="AX110" s="16">
        <v>5.5099999999999995E-4</v>
      </c>
      <c r="AY110" s="16">
        <v>5.0400000000000002E-3</v>
      </c>
      <c r="AZ110" s="16">
        <v>3.95E-2</v>
      </c>
      <c r="BA110" s="16">
        <v>1.01E-3</v>
      </c>
      <c r="BB110" s="68">
        <v>-8.3800000000000008</v>
      </c>
      <c r="BC110" s="16">
        <f t="shared" si="45"/>
        <v>2.3540197215186245E-3</v>
      </c>
      <c r="BD110" s="67">
        <v>-9.2100000000000009</v>
      </c>
      <c r="BE110" s="16">
        <f t="shared" si="46"/>
        <v>3.4818503160115885E-4</v>
      </c>
      <c r="BF110" s="16">
        <v>0.1</v>
      </c>
      <c r="BG110" s="16">
        <v>7.62E-3</v>
      </c>
      <c r="BH110" s="16">
        <v>6.3400000000000001E-3</v>
      </c>
      <c r="BI110" s="68"/>
      <c r="BJ110" s="94" t="str">
        <f t="shared" si="55"/>
        <v/>
      </c>
      <c r="BK110" s="68">
        <v>6.9398900000000001E-9</v>
      </c>
      <c r="BL110" s="39">
        <f t="shared" si="83"/>
        <v>3.9188864841000004E-3</v>
      </c>
      <c r="BM110" s="94">
        <f t="shared" si="84"/>
        <v>1.3668058671455121E-2</v>
      </c>
      <c r="BN110" s="114">
        <f t="shared" si="85"/>
        <v>2.5569159906294122E-3</v>
      </c>
      <c r="BO110" s="94">
        <f t="shared" si="86"/>
        <v>3.9188864841000004E-3</v>
      </c>
      <c r="BP110" s="114" t="s">
        <v>2891</v>
      </c>
      <c r="BQ110" s="98"/>
      <c r="BR110" s="18">
        <f t="shared" si="56"/>
        <v>-6.9430951486635273</v>
      </c>
      <c r="BS110" s="114">
        <f t="shared" si="57"/>
        <v>-9.5916476975991216</v>
      </c>
      <c r="BT110" s="114">
        <f t="shared" si="58"/>
        <v>-7.9700000000000006</v>
      </c>
      <c r="BU110" s="114">
        <f t="shared" si="59"/>
        <v>-7.2100000000000009</v>
      </c>
      <c r="BV110" s="114">
        <f t="shared" si="60"/>
        <v>-7.4500000000000011</v>
      </c>
      <c r="BW110" s="114">
        <f t="shared" si="61"/>
        <v>-8.370000000000001</v>
      </c>
      <c r="BX110" s="114" t="str">
        <f t="shared" si="62"/>
        <v>N/A</v>
      </c>
      <c r="BY110" s="114">
        <f t="shared" si="63"/>
        <v>-7.2634792036963756</v>
      </c>
      <c r="BZ110" s="114">
        <f t="shared" si="64"/>
        <v>-7.828317435708434</v>
      </c>
      <c r="CA110" s="114">
        <f t="shared" si="65"/>
        <v>-7.4500000000000011</v>
      </c>
      <c r="CB110" s="98" t="str">
        <f t="shared" si="66"/>
        <v>---</v>
      </c>
      <c r="CC110" s="18">
        <f t="shared" si="67"/>
        <v>-3.5831931281770557</v>
      </c>
      <c r="CD110" s="114">
        <f t="shared" si="68"/>
        <v>-1.9706162223147903</v>
      </c>
      <c r="CE110" s="114">
        <f t="shared" si="69"/>
        <v>-4.3812043915616092</v>
      </c>
      <c r="CF110" s="114">
        <f t="shared" si="70"/>
        <v>-3.2588484011482151</v>
      </c>
      <c r="CG110" s="114">
        <f t="shared" si="71"/>
        <v>-2.2975694635544746</v>
      </c>
      <c r="CH110" s="114">
        <f t="shared" si="72"/>
        <v>-1.4034029043735399</v>
      </c>
      <c r="CI110" s="114">
        <f t="shared" si="73"/>
        <v>-2.9956786262173574</v>
      </c>
      <c r="CJ110" s="114">
        <f t="shared" si="74"/>
        <v>-2.6281899030427813</v>
      </c>
      <c r="CK110" s="114">
        <f t="shared" si="75"/>
        <v>-3.458189903042781</v>
      </c>
      <c r="CL110" s="114">
        <f t="shared" si="76"/>
        <v>-1</v>
      </c>
      <c r="CM110" s="114">
        <f t="shared" si="77"/>
        <v>-2.1180450286603993</v>
      </c>
      <c r="CN110" s="114">
        <f t="shared" si="78"/>
        <v>-2.1979107421182671</v>
      </c>
      <c r="CO110" s="114" t="str">
        <f t="shared" si="79"/>
        <v>N/A</v>
      </c>
      <c r="CP110" s="114">
        <f t="shared" si="80"/>
        <v>-2.4068373162725947</v>
      </c>
      <c r="CQ110" s="114">
        <f t="shared" si="87"/>
        <v>-2.5922835408064517</v>
      </c>
      <c r="CR110" s="114">
        <f t="shared" si="88"/>
        <v>-2.4068373162725947</v>
      </c>
      <c r="CS110" s="98" t="str">
        <f t="shared" si="89"/>
        <v>---</v>
      </c>
    </row>
    <row r="111" spans="1:97" x14ac:dyDescent="0.25">
      <c r="A111" s="15" t="s">
        <v>2646</v>
      </c>
      <c r="B111" s="1" t="s">
        <v>537</v>
      </c>
      <c r="C111" s="1">
        <v>564.69000000000005</v>
      </c>
      <c r="D111" s="27">
        <v>7.66</v>
      </c>
      <c r="E111" s="16">
        <v>8.0376991439625005</v>
      </c>
      <c r="F111" s="16">
        <v>7.5390673769999896</v>
      </c>
      <c r="G111" s="16">
        <v>6.9782209999999996</v>
      </c>
      <c r="H111" s="16">
        <v>7.4345999999999997</v>
      </c>
      <c r="I111" s="16">
        <v>7.2621000000000002</v>
      </c>
      <c r="J111" s="16">
        <v>6.69</v>
      </c>
      <c r="K111" s="16">
        <v>6.86</v>
      </c>
      <c r="L111" s="16"/>
      <c r="M111" s="16">
        <v>7.3907499999999997</v>
      </c>
      <c r="N111" s="16">
        <f t="shared" si="47"/>
        <v>7.3169375023291643</v>
      </c>
      <c r="O111" s="16">
        <f t="shared" si="81"/>
        <v>7.4946280475341389</v>
      </c>
      <c r="P111" s="16">
        <f t="shared" si="48"/>
        <v>7.3907499999999997</v>
      </c>
      <c r="Q111" s="16" t="s">
        <v>2891</v>
      </c>
      <c r="R111" s="36"/>
      <c r="S111" s="18">
        <v>182.8</v>
      </c>
      <c r="T111" s="16">
        <v>199.44</v>
      </c>
      <c r="U111" s="16">
        <v>179.73</v>
      </c>
      <c r="V111" s="16">
        <v>133.27000000000001</v>
      </c>
      <c r="W111" s="16">
        <v>348.67</v>
      </c>
      <c r="X111" s="16">
        <v>105</v>
      </c>
      <c r="Y111" s="16">
        <v>139</v>
      </c>
      <c r="Z111" s="85"/>
      <c r="AA111" s="16">
        <v>213.47900000000001</v>
      </c>
      <c r="AB111" s="88">
        <f t="shared" si="49"/>
        <v>187.67362500000002</v>
      </c>
      <c r="AC111" s="114">
        <f t="shared" si="50"/>
        <v>176.66048106038684</v>
      </c>
      <c r="AD111" s="88">
        <f t="shared" si="51"/>
        <v>181.26499999999999</v>
      </c>
      <c r="AE111" s="88" t="s">
        <v>2891</v>
      </c>
      <c r="AF111" s="40"/>
      <c r="AG111" s="19">
        <f t="shared" si="82"/>
        <v>105</v>
      </c>
      <c r="AH111" s="18">
        <v>1.7800000000000001E-7</v>
      </c>
      <c r="AI111" s="34">
        <v>1.94911884226558E-10</v>
      </c>
      <c r="AJ111" s="16">
        <v>1.4791083881682026E-8</v>
      </c>
      <c r="AK111" s="16">
        <v>6.1659500186148087E-8</v>
      </c>
      <c r="AL111" s="16">
        <v>4.2657951880159239E-8</v>
      </c>
      <c r="AM111" s="16">
        <v>4.265795188015919E-9</v>
      </c>
      <c r="AN111" s="94"/>
      <c r="AO111" s="16">
        <v>3.2220699999999998E-8</v>
      </c>
      <c r="AP111" s="94">
        <f t="shared" si="52"/>
        <v>4.7684277574318842E-8</v>
      </c>
      <c r="AQ111" s="114">
        <f t="shared" si="53"/>
        <v>1.5177458076348203E-8</v>
      </c>
      <c r="AR111" s="94">
        <f t="shared" si="54"/>
        <v>3.2220699999999998E-8</v>
      </c>
      <c r="AS111" s="114" t="s">
        <v>2891</v>
      </c>
      <c r="AT111" s="98"/>
      <c r="AU111" s="18">
        <v>3.8230000000000002E-4</v>
      </c>
      <c r="AV111" s="16">
        <v>1.0699999999999999E-2</v>
      </c>
      <c r="AW111" s="16">
        <v>5.4245548290014397E-5</v>
      </c>
      <c r="AX111" s="16">
        <v>5.7600000000000001E-4</v>
      </c>
      <c r="AY111" s="16">
        <v>5.0400000000000002E-3</v>
      </c>
      <c r="AZ111" s="16">
        <v>2.46E-2</v>
      </c>
      <c r="BA111" s="16">
        <v>1.01E-3</v>
      </c>
      <c r="BB111" s="68">
        <v>-8.3800000000000008</v>
      </c>
      <c r="BC111" s="16">
        <f t="shared" si="45"/>
        <v>2.3540197215186245E-3</v>
      </c>
      <c r="BD111" s="67">
        <v>-9.26</v>
      </c>
      <c r="BE111" s="16">
        <f t="shared" si="46"/>
        <v>3.1032023605866187E-4</v>
      </c>
      <c r="BF111" s="16">
        <v>0.1</v>
      </c>
      <c r="BG111" s="16">
        <v>7.11E-3</v>
      </c>
      <c r="BH111" s="16">
        <v>8.1600000000000006E-3</v>
      </c>
      <c r="BI111" s="68"/>
      <c r="BJ111" s="94" t="str">
        <f t="shared" si="55"/>
        <v/>
      </c>
      <c r="BK111" s="68">
        <v>6.9507799999999999E-9</v>
      </c>
      <c r="BL111" s="39">
        <f t="shared" si="83"/>
        <v>3.9250359581999997E-3</v>
      </c>
      <c r="BM111" s="94">
        <f t="shared" si="84"/>
        <v>1.2632455497235946E-2</v>
      </c>
      <c r="BN111" s="114">
        <f t="shared" si="85"/>
        <v>2.6141447787644163E-3</v>
      </c>
      <c r="BO111" s="94">
        <f t="shared" si="86"/>
        <v>3.9250359581999997E-3</v>
      </c>
      <c r="BP111" s="114" t="s">
        <v>2891</v>
      </c>
      <c r="BQ111" s="98"/>
      <c r="BR111" s="18">
        <f t="shared" si="56"/>
        <v>-6.7495799976911064</v>
      </c>
      <c r="BS111" s="114">
        <f t="shared" si="57"/>
        <v>-9.7101616801401214</v>
      </c>
      <c r="BT111" s="114">
        <f t="shared" si="58"/>
        <v>-7.8300000000000018</v>
      </c>
      <c r="BU111" s="114">
        <f t="shared" si="59"/>
        <v>-7.2100000000000009</v>
      </c>
      <c r="BV111" s="114">
        <f t="shared" si="60"/>
        <v>-7.37</v>
      </c>
      <c r="BW111" s="114">
        <f t="shared" si="61"/>
        <v>-8.370000000000001</v>
      </c>
      <c r="BX111" s="114" t="str">
        <f t="shared" si="62"/>
        <v>N/A</v>
      </c>
      <c r="BY111" s="114">
        <f t="shared" si="63"/>
        <v>-7.4918650286953543</v>
      </c>
      <c r="BZ111" s="114">
        <f t="shared" si="64"/>
        <v>-7.8188009580752276</v>
      </c>
      <c r="CA111" s="114">
        <f t="shared" si="65"/>
        <v>-7.4918650286953543</v>
      </c>
      <c r="CB111" s="98" t="str">
        <f t="shared" si="66"/>
        <v>---</v>
      </c>
      <c r="CC111" s="18">
        <f t="shared" si="67"/>
        <v>-3.417595701980972</v>
      </c>
      <c r="CD111" s="114">
        <f t="shared" si="68"/>
        <v>-1.9706162223147903</v>
      </c>
      <c r="CE111" s="114">
        <f t="shared" si="69"/>
        <v>-4.2656358967865442</v>
      </c>
      <c r="CF111" s="114">
        <f t="shared" si="70"/>
        <v>-3.2395775165767882</v>
      </c>
      <c r="CG111" s="114">
        <f t="shared" si="71"/>
        <v>-2.2975694635544746</v>
      </c>
      <c r="CH111" s="114">
        <f t="shared" si="72"/>
        <v>-1.6090648928966209</v>
      </c>
      <c r="CI111" s="114">
        <f t="shared" si="73"/>
        <v>-2.9956786262173574</v>
      </c>
      <c r="CJ111" s="114">
        <f t="shared" si="74"/>
        <v>-2.6281899030427813</v>
      </c>
      <c r="CK111" s="114">
        <f t="shared" si="75"/>
        <v>-3.5081899030427794</v>
      </c>
      <c r="CL111" s="114">
        <f t="shared" si="76"/>
        <v>-1</v>
      </c>
      <c r="CM111" s="114">
        <f t="shared" si="77"/>
        <v>-2.1481303992702339</v>
      </c>
      <c r="CN111" s="114">
        <f t="shared" si="78"/>
        <v>-2.0883098412461387</v>
      </c>
      <c r="CO111" s="114" t="str">
        <f t="shared" si="79"/>
        <v>N/A</v>
      </c>
      <c r="CP111" s="114">
        <f t="shared" si="80"/>
        <v>-2.4061563602241285</v>
      </c>
      <c r="CQ111" s="114">
        <f t="shared" si="87"/>
        <v>-2.582670363627201</v>
      </c>
      <c r="CR111" s="114">
        <f t="shared" si="88"/>
        <v>-2.4061563602241285</v>
      </c>
      <c r="CS111" s="98" t="str">
        <f t="shared" si="89"/>
        <v>---</v>
      </c>
    </row>
    <row r="112" spans="1:97" x14ac:dyDescent="0.25">
      <c r="A112" s="15" t="s">
        <v>2647</v>
      </c>
      <c r="B112" s="1" t="s">
        <v>538</v>
      </c>
      <c r="C112" s="1">
        <v>564.69000000000005</v>
      </c>
      <c r="D112" s="27">
        <v>7.66</v>
      </c>
      <c r="E112" s="16">
        <v>8.0327621804557907</v>
      </c>
      <c r="F112" s="16">
        <v>7.5390673769999896</v>
      </c>
      <c r="G112" s="16">
        <v>6.9782209999999996</v>
      </c>
      <c r="H112" s="16">
        <v>7.4345999999999997</v>
      </c>
      <c r="I112" s="16">
        <v>7.2949000000000002</v>
      </c>
      <c r="J112" s="16">
        <v>6.69</v>
      </c>
      <c r="K112" s="16">
        <v>6.85</v>
      </c>
      <c r="L112" s="16"/>
      <c r="M112" s="16">
        <v>7.3939500000000002</v>
      </c>
      <c r="N112" s="16">
        <f t="shared" si="47"/>
        <v>7.3192778397173077</v>
      </c>
      <c r="O112" s="16">
        <f t="shared" si="81"/>
        <v>7.4949656086268561</v>
      </c>
      <c r="P112" s="16">
        <f t="shared" si="48"/>
        <v>7.3939500000000002</v>
      </c>
      <c r="Q112" s="16" t="s">
        <v>2891</v>
      </c>
      <c r="R112" s="36"/>
      <c r="S112" s="18">
        <v>182.8</v>
      </c>
      <c r="T112" s="16">
        <v>206.38</v>
      </c>
      <c r="U112" s="16">
        <v>179.73</v>
      </c>
      <c r="V112" s="16">
        <v>136.83000000000001</v>
      </c>
      <c r="W112" s="16">
        <v>348.67</v>
      </c>
      <c r="X112" s="16">
        <v>104</v>
      </c>
      <c r="Y112" s="16">
        <v>139</v>
      </c>
      <c r="Z112" s="85"/>
      <c r="AA112" s="16">
        <v>213.48099999999999</v>
      </c>
      <c r="AB112" s="88">
        <f t="shared" si="49"/>
        <v>188.86137500000001</v>
      </c>
      <c r="AC112" s="114">
        <f t="shared" si="50"/>
        <v>177.79046111634946</v>
      </c>
      <c r="AD112" s="88">
        <f t="shared" si="51"/>
        <v>181.26499999999999</v>
      </c>
      <c r="AE112" s="88" t="s">
        <v>2891</v>
      </c>
      <c r="AF112" s="40"/>
      <c r="AG112" s="19">
        <f t="shared" si="82"/>
        <v>104</v>
      </c>
      <c r="AH112" s="18">
        <v>1.8199999999999999E-7</v>
      </c>
      <c r="AI112" s="34">
        <v>4.41057497983088E-10</v>
      </c>
      <c r="AJ112" s="16">
        <v>1.3182567385564031E-8</v>
      </c>
      <c r="AK112" s="16">
        <v>6.1659500186148087E-8</v>
      </c>
      <c r="AL112" s="16">
        <v>5.1286138399136415E-8</v>
      </c>
      <c r="AM112" s="16">
        <v>4.265795188015919E-9</v>
      </c>
      <c r="AN112" s="94"/>
      <c r="AO112" s="16">
        <v>2.5588399999999999E-8</v>
      </c>
      <c r="AP112" s="94">
        <f t="shared" si="52"/>
        <v>4.8346208379549649E-8</v>
      </c>
      <c r="AQ112" s="114">
        <f t="shared" si="53"/>
        <v>1.6719756998953662E-8</v>
      </c>
      <c r="AR112" s="94">
        <f t="shared" si="54"/>
        <v>2.5588399999999999E-8</v>
      </c>
      <c r="AS112" s="114" t="s">
        <v>2891</v>
      </c>
      <c r="AT112" s="98"/>
      <c r="AU112" s="18">
        <v>3.904E-4</v>
      </c>
      <c r="AV112" s="16">
        <v>1.0699999999999999E-2</v>
      </c>
      <c r="AW112" s="16">
        <v>7.0711869487783498E-5</v>
      </c>
      <c r="AX112" s="16">
        <v>5.44E-4</v>
      </c>
      <c r="AY112" s="16">
        <v>5.0400000000000002E-3</v>
      </c>
      <c r="AZ112" s="16">
        <v>9.2399999999999996E-2</v>
      </c>
      <c r="BA112" s="16">
        <v>1.01E-3</v>
      </c>
      <c r="BB112" s="68">
        <v>-8.3800000000000008</v>
      </c>
      <c r="BC112" s="16">
        <f t="shared" si="45"/>
        <v>2.3540197215186245E-3</v>
      </c>
      <c r="BD112" s="67">
        <v>-8.92</v>
      </c>
      <c r="BE112" s="16">
        <f t="shared" si="46"/>
        <v>6.7890670358410684E-4</v>
      </c>
      <c r="BF112" s="16">
        <v>9.8100000000000007E-2</v>
      </c>
      <c r="BG112" s="16">
        <v>7.11E-3</v>
      </c>
      <c r="BH112" s="16">
        <v>8.1600000000000006E-3</v>
      </c>
      <c r="BI112" s="68"/>
      <c r="BJ112" s="94" t="str">
        <f t="shared" si="55"/>
        <v/>
      </c>
      <c r="BK112" s="68">
        <v>6.9445300000000002E-9</v>
      </c>
      <c r="BL112" s="39">
        <f t="shared" si="83"/>
        <v>3.9215066457000004E-3</v>
      </c>
      <c r="BM112" s="94">
        <f t="shared" si="84"/>
        <v>1.7729195764637731E-2</v>
      </c>
      <c r="BN112" s="114">
        <f t="shared" si="85"/>
        <v>3.1237052420901978E-3</v>
      </c>
      <c r="BO112" s="94">
        <f t="shared" si="86"/>
        <v>3.9215066457000004E-3</v>
      </c>
      <c r="BP112" s="114" t="s">
        <v>2891</v>
      </c>
      <c r="BQ112" s="98"/>
      <c r="BR112" s="18">
        <f t="shared" si="56"/>
        <v>-6.7399286120149249</v>
      </c>
      <c r="BS112" s="114">
        <f t="shared" si="57"/>
        <v>-9.355504790511656</v>
      </c>
      <c r="BT112" s="114">
        <f t="shared" si="58"/>
        <v>-7.8800000000000017</v>
      </c>
      <c r="BU112" s="114">
        <f t="shared" si="59"/>
        <v>-7.2100000000000009</v>
      </c>
      <c r="BV112" s="114">
        <f t="shared" si="60"/>
        <v>-7.2900000000000009</v>
      </c>
      <c r="BW112" s="114">
        <f t="shared" si="61"/>
        <v>-8.370000000000001</v>
      </c>
      <c r="BX112" s="114" t="str">
        <f t="shared" si="62"/>
        <v>N/A</v>
      </c>
      <c r="BY112" s="114">
        <f t="shared" si="63"/>
        <v>-7.5919568689738997</v>
      </c>
      <c r="BZ112" s="114">
        <f t="shared" si="64"/>
        <v>-7.7767700387857834</v>
      </c>
      <c r="CA112" s="114">
        <f t="shared" si="65"/>
        <v>-7.5919568689738997</v>
      </c>
      <c r="CB112" s="98" t="str">
        <f t="shared" si="66"/>
        <v>---</v>
      </c>
      <c r="CC112" s="18">
        <f t="shared" si="67"/>
        <v>-3.4084901910053458</v>
      </c>
      <c r="CD112" s="114">
        <f t="shared" si="68"/>
        <v>-1.9706162223147903</v>
      </c>
      <c r="CE112" s="114">
        <f t="shared" si="69"/>
        <v>-4.1505076806814047</v>
      </c>
      <c r="CF112" s="114">
        <f t="shared" si="70"/>
        <v>-3.2644011003018201</v>
      </c>
      <c r="CG112" s="114">
        <f t="shared" si="71"/>
        <v>-2.2975694635544746</v>
      </c>
      <c r="CH112" s="114">
        <f t="shared" si="72"/>
        <v>-1.0343280287798933</v>
      </c>
      <c r="CI112" s="114">
        <f t="shared" si="73"/>
        <v>-2.9956786262173574</v>
      </c>
      <c r="CJ112" s="114">
        <f t="shared" si="74"/>
        <v>-2.6281899030427813</v>
      </c>
      <c r="CK112" s="114">
        <f t="shared" si="75"/>
        <v>-3.1681899030427791</v>
      </c>
      <c r="CL112" s="114">
        <f t="shared" si="76"/>
        <v>-1.0083309926200514</v>
      </c>
      <c r="CM112" s="114">
        <f t="shared" si="77"/>
        <v>-2.1481303992702339</v>
      </c>
      <c r="CN112" s="114">
        <f t="shared" si="78"/>
        <v>-2.0883098412461387</v>
      </c>
      <c r="CO112" s="114" t="str">
        <f t="shared" si="79"/>
        <v>N/A</v>
      </c>
      <c r="CP112" s="114">
        <f t="shared" si="80"/>
        <v>-2.4065470446629704</v>
      </c>
      <c r="CQ112" s="114">
        <f t="shared" si="87"/>
        <v>-2.5053299535953881</v>
      </c>
      <c r="CR112" s="114">
        <f t="shared" si="88"/>
        <v>-2.4065470446629704</v>
      </c>
      <c r="CS112" s="98" t="str">
        <f t="shared" si="89"/>
        <v>---</v>
      </c>
    </row>
    <row r="113" spans="1:97" x14ac:dyDescent="0.25">
      <c r="A113" s="15" t="s">
        <v>2648</v>
      </c>
      <c r="B113" s="1" t="s">
        <v>539</v>
      </c>
      <c r="C113" s="1">
        <v>564.69000000000005</v>
      </c>
      <c r="D113" s="27">
        <v>7.66</v>
      </c>
      <c r="E113" s="16">
        <v>8.06166914352311</v>
      </c>
      <c r="F113" s="16">
        <v>7.5390673769999896</v>
      </c>
      <c r="G113" s="16">
        <v>6.9782209999999996</v>
      </c>
      <c r="H113" s="16">
        <v>7.4345999999999997</v>
      </c>
      <c r="I113" s="16">
        <v>7.1896000000000004</v>
      </c>
      <c r="J113" s="16">
        <v>6.7</v>
      </c>
      <c r="K113" s="16">
        <v>6.85</v>
      </c>
      <c r="L113" s="16"/>
      <c r="M113" s="16">
        <v>7.37826</v>
      </c>
      <c r="N113" s="16">
        <f t="shared" si="47"/>
        <v>7.3101575022803456</v>
      </c>
      <c r="O113" s="16">
        <f t="shared" si="81"/>
        <v>7.4986720772838318</v>
      </c>
      <c r="P113" s="16">
        <f t="shared" si="48"/>
        <v>7.37826</v>
      </c>
      <c r="Q113" s="16" t="s">
        <v>2891</v>
      </c>
      <c r="R113" s="36"/>
      <c r="S113" s="18">
        <v>182.8</v>
      </c>
      <c r="T113" s="16">
        <v>147.58000000000001</v>
      </c>
      <c r="U113" s="16">
        <v>179.73</v>
      </c>
      <c r="V113" s="16">
        <v>119.47</v>
      </c>
      <c r="W113" s="16">
        <v>348.67</v>
      </c>
      <c r="X113" s="16">
        <v>118</v>
      </c>
      <c r="Y113" s="16">
        <v>149</v>
      </c>
      <c r="Z113" s="85"/>
      <c r="AA113" s="16">
        <v>213.51</v>
      </c>
      <c r="AB113" s="88">
        <f t="shared" si="49"/>
        <v>182.345</v>
      </c>
      <c r="AC113" s="114">
        <f t="shared" si="50"/>
        <v>171.78016939813128</v>
      </c>
      <c r="AD113" s="88">
        <f t="shared" si="51"/>
        <v>164.36500000000001</v>
      </c>
      <c r="AE113" s="88" t="s">
        <v>2891</v>
      </c>
      <c r="AF113" s="40"/>
      <c r="AG113" s="19">
        <f t="shared" si="82"/>
        <v>118</v>
      </c>
      <c r="AH113" s="18">
        <v>1.29E-7</v>
      </c>
      <c r="AI113" s="34">
        <v>3.0908615845135599E-10</v>
      </c>
      <c r="AJ113" s="16">
        <v>1.1748975549395268E-8</v>
      </c>
      <c r="AK113" s="16">
        <v>6.1659500186148087E-8</v>
      </c>
      <c r="AL113" s="16">
        <v>5.3703179637025192E-8</v>
      </c>
      <c r="AM113" s="16">
        <v>4.265795188015919E-9</v>
      </c>
      <c r="AN113" s="94"/>
      <c r="AO113" s="16">
        <v>5.24032E-8</v>
      </c>
      <c r="AP113" s="94">
        <f t="shared" si="52"/>
        <v>4.4727105245576541E-8</v>
      </c>
      <c r="AQ113" s="114">
        <f t="shared" si="53"/>
        <v>1.6596016879682425E-8</v>
      </c>
      <c r="AR113" s="94">
        <f t="shared" si="54"/>
        <v>5.24032E-8</v>
      </c>
      <c r="AS113" s="114" t="s">
        <v>2891</v>
      </c>
      <c r="AT113" s="98"/>
      <c r="AU113" s="18">
        <v>2.9020000000000001E-4</v>
      </c>
      <c r="AV113" s="16">
        <v>1.0699999999999999E-2</v>
      </c>
      <c r="AW113" s="16">
        <v>4.7728193445968602E-5</v>
      </c>
      <c r="AX113" s="16">
        <v>6.3000000000000003E-4</v>
      </c>
      <c r="AY113" s="16">
        <v>5.0400000000000002E-3</v>
      </c>
      <c r="AZ113" s="16">
        <v>9.6600000000000002E-3</v>
      </c>
      <c r="BA113" s="16">
        <v>1.01E-3</v>
      </c>
      <c r="BB113" s="68">
        <v>-8.3800000000000008</v>
      </c>
      <c r="BC113" s="16">
        <f t="shared" si="45"/>
        <v>2.3540197215186245E-3</v>
      </c>
      <c r="BD113" s="67">
        <v>-9.26</v>
      </c>
      <c r="BE113" s="16">
        <f t="shared" si="46"/>
        <v>3.1032023605866187E-4</v>
      </c>
      <c r="BF113" s="16">
        <v>0.10299999999999999</v>
      </c>
      <c r="BG113" s="16">
        <v>7.79E-3</v>
      </c>
      <c r="BH113" s="16">
        <v>6.3400000000000001E-3</v>
      </c>
      <c r="BI113" s="68"/>
      <c r="BJ113" s="94" t="str">
        <f t="shared" si="55"/>
        <v/>
      </c>
      <c r="BK113" s="68">
        <v>7.0626500000000002E-9</v>
      </c>
      <c r="BL113" s="39">
        <f t="shared" si="83"/>
        <v>3.9882078285000001E-3</v>
      </c>
      <c r="BM113" s="94">
        <f t="shared" si="84"/>
        <v>1.1627728921501788E-2</v>
      </c>
      <c r="BN113" s="114">
        <f t="shared" si="85"/>
        <v>2.3537097088169806E-3</v>
      </c>
      <c r="BO113" s="94">
        <f t="shared" si="86"/>
        <v>3.9882078285000001E-3</v>
      </c>
      <c r="BP113" s="114" t="s">
        <v>2891</v>
      </c>
      <c r="BQ113" s="98"/>
      <c r="BR113" s="18">
        <f t="shared" si="56"/>
        <v>-6.8894102897007512</v>
      </c>
      <c r="BS113" s="114">
        <f t="shared" si="57"/>
        <v>-9.509920443150202</v>
      </c>
      <c r="BT113" s="114">
        <f t="shared" si="58"/>
        <v>-7.9300000000000006</v>
      </c>
      <c r="BU113" s="114">
        <f t="shared" si="59"/>
        <v>-7.2100000000000009</v>
      </c>
      <c r="BV113" s="114">
        <f t="shared" si="60"/>
        <v>-7.2700000000000005</v>
      </c>
      <c r="BW113" s="114">
        <f t="shared" si="61"/>
        <v>-8.370000000000001</v>
      </c>
      <c r="BX113" s="114" t="str">
        <f t="shared" si="62"/>
        <v>N/A</v>
      </c>
      <c r="BY113" s="114">
        <f t="shared" si="63"/>
        <v>-7.2806421920256446</v>
      </c>
      <c r="BZ113" s="114">
        <f t="shared" si="64"/>
        <v>-7.7799961321252287</v>
      </c>
      <c r="CA113" s="114">
        <f t="shared" si="65"/>
        <v>-7.2806421920256446</v>
      </c>
      <c r="CB113" s="98" t="str">
        <f t="shared" si="66"/>
        <v>---</v>
      </c>
      <c r="CC113" s="18">
        <f t="shared" si="67"/>
        <v>-3.5373025918982828</v>
      </c>
      <c r="CD113" s="114">
        <f t="shared" si="68"/>
        <v>-1.9706162223147903</v>
      </c>
      <c r="CE113" s="114">
        <f t="shared" si="69"/>
        <v>-4.3212250037501478</v>
      </c>
      <c r="CF113" s="114">
        <f t="shared" si="70"/>
        <v>-3.2006594505464183</v>
      </c>
      <c r="CG113" s="114">
        <f t="shared" si="71"/>
        <v>-2.2975694635544746</v>
      </c>
      <c r="CH113" s="114">
        <f t="shared" si="72"/>
        <v>-2.0150228735845066</v>
      </c>
      <c r="CI113" s="114">
        <f t="shared" si="73"/>
        <v>-2.9956786262173574</v>
      </c>
      <c r="CJ113" s="114">
        <f t="shared" si="74"/>
        <v>-2.6281899030427813</v>
      </c>
      <c r="CK113" s="114">
        <f t="shared" si="75"/>
        <v>-3.5081899030427794</v>
      </c>
      <c r="CL113" s="114">
        <f t="shared" si="76"/>
        <v>-0.98716277529482777</v>
      </c>
      <c r="CM113" s="114">
        <f t="shared" si="77"/>
        <v>-2.1084625423274357</v>
      </c>
      <c r="CN113" s="114">
        <f t="shared" si="78"/>
        <v>-2.1979107421182671</v>
      </c>
      <c r="CO113" s="114" t="str">
        <f t="shared" si="79"/>
        <v>N/A</v>
      </c>
      <c r="CP113" s="114">
        <f t="shared" si="80"/>
        <v>-2.3992222183596383</v>
      </c>
      <c r="CQ113" s="114">
        <f t="shared" si="87"/>
        <v>-2.6282471012347468</v>
      </c>
      <c r="CR113" s="114">
        <f t="shared" si="88"/>
        <v>-2.3992222183596383</v>
      </c>
      <c r="CS113" s="98" t="str">
        <f t="shared" si="89"/>
        <v>---</v>
      </c>
    </row>
    <row r="114" spans="1:97" x14ac:dyDescent="0.25">
      <c r="A114" s="15" t="s">
        <v>2649</v>
      </c>
      <c r="B114" s="1" t="s">
        <v>540</v>
      </c>
      <c r="C114" s="1">
        <v>564.69000000000005</v>
      </c>
      <c r="D114" s="27">
        <v>7.66</v>
      </c>
      <c r="E114" s="16">
        <v>7.98805257443379</v>
      </c>
      <c r="F114" s="16">
        <v>7.5390673769999896</v>
      </c>
      <c r="G114" s="16">
        <v>6.9782209999999996</v>
      </c>
      <c r="H114" s="16">
        <v>7.4345999999999997</v>
      </c>
      <c r="I114" s="16">
        <v>7.1825000000000001</v>
      </c>
      <c r="J114" s="16">
        <v>6.7</v>
      </c>
      <c r="K114" s="16">
        <v>6.84</v>
      </c>
      <c r="L114" s="16"/>
      <c r="M114" s="16">
        <v>7.2889200000000001</v>
      </c>
      <c r="N114" s="16">
        <f t="shared" si="47"/>
        <v>7.2901512168259757</v>
      </c>
      <c r="O114" s="16">
        <f t="shared" si="81"/>
        <v>7.4622492942608698</v>
      </c>
      <c r="P114" s="16">
        <f t="shared" si="48"/>
        <v>7.2889200000000001</v>
      </c>
      <c r="Q114" s="16" t="s">
        <v>2891</v>
      </c>
      <c r="R114" s="36"/>
      <c r="S114" s="18">
        <v>182.8</v>
      </c>
      <c r="T114" s="16">
        <v>192.06</v>
      </c>
      <c r="U114" s="16">
        <v>179.73</v>
      </c>
      <c r="V114" s="16">
        <v>113.89</v>
      </c>
      <c r="W114" s="16">
        <v>348.67</v>
      </c>
      <c r="X114" s="16">
        <v>116</v>
      </c>
      <c r="Y114" s="16">
        <v>149</v>
      </c>
      <c r="Z114" s="85"/>
      <c r="AA114" s="16">
        <v>213.43100000000001</v>
      </c>
      <c r="AB114" s="88">
        <f t="shared" si="49"/>
        <v>186.94762500000002</v>
      </c>
      <c r="AC114" s="114">
        <f t="shared" si="50"/>
        <v>176.08787509324145</v>
      </c>
      <c r="AD114" s="88">
        <f t="shared" si="51"/>
        <v>181.26499999999999</v>
      </c>
      <c r="AE114" s="88" t="s">
        <v>2891</v>
      </c>
      <c r="AF114" s="40"/>
      <c r="AG114" s="19">
        <f t="shared" si="82"/>
        <v>116</v>
      </c>
      <c r="AH114" s="18">
        <v>1.36E-7</v>
      </c>
      <c r="AI114" s="34">
        <v>1.24158615508513E-10</v>
      </c>
      <c r="AJ114" s="16">
        <v>1.3182567385564031E-8</v>
      </c>
      <c r="AK114" s="16">
        <v>6.1659500186148087E-8</v>
      </c>
      <c r="AL114" s="16">
        <v>1.3489628825916511E-7</v>
      </c>
      <c r="AM114" s="16">
        <v>4.265795188015919E-9</v>
      </c>
      <c r="AN114" s="94"/>
      <c r="AO114" s="16">
        <v>2.0778700000000001E-8</v>
      </c>
      <c r="AP114" s="94">
        <f t="shared" si="52"/>
        <v>5.2986715662057378E-8</v>
      </c>
      <c r="AQ114" s="114">
        <f t="shared" si="53"/>
        <v>1.4913878194122529E-8</v>
      </c>
      <c r="AR114" s="94">
        <f t="shared" si="54"/>
        <v>2.0778700000000001E-8</v>
      </c>
      <c r="AS114" s="114" t="s">
        <v>2891</v>
      </c>
      <c r="AT114" s="98"/>
      <c r="AU114" s="18">
        <v>3.0279999999999999E-4</v>
      </c>
      <c r="AV114" s="16">
        <v>1.0699999999999999E-2</v>
      </c>
      <c r="AW114" s="16">
        <v>4.5274581831560498E-5</v>
      </c>
      <c r="AX114" s="16">
        <v>6.2500000000000001E-4</v>
      </c>
      <c r="AY114" s="16">
        <v>5.0400000000000002E-3</v>
      </c>
      <c r="AZ114" s="16">
        <v>0.4</v>
      </c>
      <c r="BA114" s="16">
        <v>1.01E-3</v>
      </c>
      <c r="BB114" s="68">
        <v>-8.3800000000000008</v>
      </c>
      <c r="BC114" s="16">
        <f t="shared" si="45"/>
        <v>2.3540197215186245E-3</v>
      </c>
      <c r="BD114" s="67">
        <v>-9.27</v>
      </c>
      <c r="BE114" s="16">
        <f t="shared" si="46"/>
        <v>3.0325648509231794E-4</v>
      </c>
      <c r="BF114" s="16">
        <v>0.1</v>
      </c>
      <c r="BG114" s="16">
        <v>7.9799999999999992E-3</v>
      </c>
      <c r="BH114" s="16">
        <v>6.3400000000000001E-3</v>
      </c>
      <c r="BI114" s="68"/>
      <c r="BJ114" s="94" t="str">
        <f t="shared" si="55"/>
        <v/>
      </c>
      <c r="BK114" s="68">
        <v>7.0727999999999998E-9</v>
      </c>
      <c r="BL114" s="39">
        <f t="shared" si="83"/>
        <v>3.9939394320000002E-3</v>
      </c>
      <c r="BM114" s="94">
        <f t="shared" si="84"/>
        <v>4.143802232464943E-2</v>
      </c>
      <c r="BN114" s="114">
        <f t="shared" si="85"/>
        <v>3.1234226574889529E-3</v>
      </c>
      <c r="BO114" s="94">
        <f t="shared" si="86"/>
        <v>3.9939394320000002E-3</v>
      </c>
      <c r="BP114" s="114" t="s">
        <v>2891</v>
      </c>
      <c r="BQ114" s="98"/>
      <c r="BR114" s="18">
        <f t="shared" si="56"/>
        <v>-6.8664610916297821</v>
      </c>
      <c r="BS114" s="114">
        <f t="shared" si="57"/>
        <v>-9.9060231388723352</v>
      </c>
      <c r="BT114" s="114">
        <f t="shared" si="58"/>
        <v>-7.8800000000000017</v>
      </c>
      <c r="BU114" s="114">
        <f t="shared" si="59"/>
        <v>-7.2100000000000009</v>
      </c>
      <c r="BV114" s="114">
        <f t="shared" si="60"/>
        <v>-6.870000000000001</v>
      </c>
      <c r="BW114" s="114">
        <f t="shared" si="61"/>
        <v>-8.370000000000001</v>
      </c>
      <c r="BX114" s="114" t="str">
        <f t="shared" si="62"/>
        <v>N/A</v>
      </c>
      <c r="BY114" s="114">
        <f t="shared" si="63"/>
        <v>-7.6823816271584082</v>
      </c>
      <c r="BZ114" s="114">
        <f t="shared" si="64"/>
        <v>-7.8264094082372191</v>
      </c>
      <c r="CA114" s="114">
        <f t="shared" si="65"/>
        <v>-7.6823816271584082</v>
      </c>
      <c r="CB114" s="98" t="str">
        <f t="shared" si="66"/>
        <v>---</v>
      </c>
      <c r="CC114" s="18">
        <f t="shared" si="67"/>
        <v>-3.5188441291719648</v>
      </c>
      <c r="CD114" s="114">
        <f t="shared" si="68"/>
        <v>-1.9706162223147903</v>
      </c>
      <c r="CE114" s="114">
        <f t="shared" si="69"/>
        <v>-4.3441455522581771</v>
      </c>
      <c r="CF114" s="114">
        <f t="shared" si="70"/>
        <v>-3.2041199826559246</v>
      </c>
      <c r="CG114" s="114">
        <f t="shared" si="71"/>
        <v>-2.2975694635544746</v>
      </c>
      <c r="CH114" s="114">
        <f t="shared" si="72"/>
        <v>-0.3979400086720376</v>
      </c>
      <c r="CI114" s="114">
        <f t="shared" si="73"/>
        <v>-2.9956786262173574</v>
      </c>
      <c r="CJ114" s="114">
        <f t="shared" si="74"/>
        <v>-2.6281899030427813</v>
      </c>
      <c r="CK114" s="114">
        <f t="shared" si="75"/>
        <v>-3.5181899030427792</v>
      </c>
      <c r="CL114" s="114">
        <f t="shared" si="76"/>
        <v>-1</v>
      </c>
      <c r="CM114" s="114">
        <f t="shared" si="77"/>
        <v>-2.0979971086492708</v>
      </c>
      <c r="CN114" s="114">
        <f t="shared" si="78"/>
        <v>-2.1979107421182671</v>
      </c>
      <c r="CO114" s="114" t="str">
        <f t="shared" si="79"/>
        <v>N/A</v>
      </c>
      <c r="CP114" s="114">
        <f t="shared" si="80"/>
        <v>-2.3985985254812481</v>
      </c>
      <c r="CQ114" s="114">
        <f t="shared" si="87"/>
        <v>-2.5053692436291595</v>
      </c>
      <c r="CR114" s="114">
        <f t="shared" si="88"/>
        <v>-2.3985985254812481</v>
      </c>
      <c r="CS114" s="98" t="str">
        <f t="shared" si="89"/>
        <v>---</v>
      </c>
    </row>
    <row r="115" spans="1:97" x14ac:dyDescent="0.25">
      <c r="A115" s="15" t="s">
        <v>2650</v>
      </c>
      <c r="B115" s="1" t="s">
        <v>541</v>
      </c>
      <c r="C115" s="1">
        <v>564.69000000000005</v>
      </c>
      <c r="D115" s="27">
        <v>7.66</v>
      </c>
      <c r="E115" s="16">
        <v>8.0389110732701603</v>
      </c>
      <c r="F115" s="16">
        <v>7.5390673769999896</v>
      </c>
      <c r="G115" s="16">
        <v>6.9782209999999996</v>
      </c>
      <c r="H115" s="16">
        <v>7.4345999999999997</v>
      </c>
      <c r="I115" s="16">
        <v>7.3807999999999998</v>
      </c>
      <c r="J115" s="16">
        <v>6.69</v>
      </c>
      <c r="K115" s="16">
        <v>6.84</v>
      </c>
      <c r="L115" s="16"/>
      <c r="M115" s="16">
        <v>7.4547800000000004</v>
      </c>
      <c r="N115" s="16">
        <f t="shared" si="47"/>
        <v>7.3351532722522377</v>
      </c>
      <c r="O115" s="16">
        <f t="shared" si="81"/>
        <v>7.5092601810519346</v>
      </c>
      <c r="P115" s="16">
        <f t="shared" si="48"/>
        <v>7.4345999999999997</v>
      </c>
      <c r="Q115" s="16" t="s">
        <v>2891</v>
      </c>
      <c r="R115" s="36"/>
      <c r="S115" s="18">
        <v>182.8</v>
      </c>
      <c r="T115" s="16">
        <v>207.92</v>
      </c>
      <c r="U115" s="16">
        <v>179.73</v>
      </c>
      <c r="V115" s="16">
        <v>130.58000000000001</v>
      </c>
      <c r="W115" s="16">
        <v>348.67</v>
      </c>
      <c r="X115" s="16">
        <v>108</v>
      </c>
      <c r="Y115" s="16">
        <v>132</v>
      </c>
      <c r="Z115" s="85"/>
      <c r="AA115" s="16">
        <v>213.50299999999999</v>
      </c>
      <c r="AB115" s="88">
        <f t="shared" si="49"/>
        <v>187.900375</v>
      </c>
      <c r="AC115" s="114">
        <f t="shared" si="50"/>
        <v>176.61323411530429</v>
      </c>
      <c r="AD115" s="88">
        <f t="shared" si="51"/>
        <v>181.26499999999999</v>
      </c>
      <c r="AE115" s="88" t="s">
        <v>2891</v>
      </c>
      <c r="AF115" s="40"/>
      <c r="AG115" s="19">
        <f t="shared" si="82"/>
        <v>108</v>
      </c>
      <c r="AH115" s="18">
        <v>1.6500000000000001E-7</v>
      </c>
      <c r="AI115" s="34">
        <v>5.8439058475694198E-10</v>
      </c>
      <c r="AJ115" s="16">
        <v>1.6218100973589297E-8</v>
      </c>
      <c r="AK115" s="16">
        <v>6.1659500186148087E-8</v>
      </c>
      <c r="AL115" s="16">
        <v>3.6307805477010047E-7</v>
      </c>
      <c r="AM115" s="16">
        <v>2.5118864315095751E-8</v>
      </c>
      <c r="AN115" s="94"/>
      <c r="AO115" s="16">
        <v>3.4554E-8</v>
      </c>
      <c r="AP115" s="94">
        <f t="shared" si="52"/>
        <v>9.5173272975670063E-8</v>
      </c>
      <c r="AQ115" s="114">
        <f t="shared" si="53"/>
        <v>3.1443182588713505E-8</v>
      </c>
      <c r="AR115" s="94">
        <f t="shared" si="54"/>
        <v>3.4554E-8</v>
      </c>
      <c r="AS115" s="114" t="s">
        <v>2891</v>
      </c>
      <c r="AT115" s="98"/>
      <c r="AU115" s="18">
        <v>3.5869999999999999E-4</v>
      </c>
      <c r="AV115" s="16">
        <v>1.0699999999999999E-2</v>
      </c>
      <c r="AW115" s="16">
        <v>7.9998959173261096E-5</v>
      </c>
      <c r="AX115" s="16">
        <v>5.8E-4</v>
      </c>
      <c r="AY115" s="16">
        <v>5.0400000000000002E-3</v>
      </c>
      <c r="AZ115" s="16">
        <v>4.9899999999999996E-3</v>
      </c>
      <c r="BA115" s="16">
        <v>1.01E-3</v>
      </c>
      <c r="BB115" s="68">
        <v>-8.3800000000000008</v>
      </c>
      <c r="BC115" s="16">
        <f t="shared" ref="BC115:BC178" si="90">1000*$C115*10^BB115</f>
        <v>2.3540197215186245E-3</v>
      </c>
      <c r="BD115" s="67">
        <v>-8.91</v>
      </c>
      <c r="BE115" s="16">
        <f t="shared" ref="BE115:BE178" si="91">1000*$C115*10^BD115</f>
        <v>6.9472047219004121E-4</v>
      </c>
      <c r="BF115" s="16">
        <v>0.1</v>
      </c>
      <c r="BG115" s="16">
        <v>6.4799999999999996E-3</v>
      </c>
      <c r="BH115" s="16">
        <v>1.03E-2</v>
      </c>
      <c r="BI115" s="68"/>
      <c r="BJ115" s="94" t="str">
        <f t="shared" si="55"/>
        <v/>
      </c>
      <c r="BK115" s="68">
        <v>7.00867E-9</v>
      </c>
      <c r="BL115" s="39">
        <f t="shared" si="83"/>
        <v>3.9577258623000001E-3</v>
      </c>
      <c r="BM115" s="94">
        <f t="shared" si="84"/>
        <v>1.1272705001167841E-2</v>
      </c>
      <c r="BN115" s="114">
        <f t="shared" si="85"/>
        <v>2.5526823462324205E-3</v>
      </c>
      <c r="BO115" s="94">
        <f t="shared" si="86"/>
        <v>3.9577258623000001E-3</v>
      </c>
      <c r="BP115" s="114" t="s">
        <v>2891</v>
      </c>
      <c r="BQ115" s="98"/>
      <c r="BR115" s="18">
        <f t="shared" si="56"/>
        <v>-6.7825160557860933</v>
      </c>
      <c r="BS115" s="114">
        <f t="shared" si="57"/>
        <v>-9.2332967896936697</v>
      </c>
      <c r="BT115" s="114">
        <f t="shared" si="58"/>
        <v>-7.79</v>
      </c>
      <c r="BU115" s="114">
        <f t="shared" si="59"/>
        <v>-7.2100000000000009</v>
      </c>
      <c r="BV115" s="114">
        <f t="shared" si="60"/>
        <v>-6.4400000000000013</v>
      </c>
      <c r="BW115" s="114">
        <f t="shared" si="61"/>
        <v>-7.6000000000000005</v>
      </c>
      <c r="BX115" s="114" t="str">
        <f t="shared" si="62"/>
        <v>N/A</v>
      </c>
      <c r="BY115" s="114">
        <f t="shared" si="63"/>
        <v>-7.4615016710864497</v>
      </c>
      <c r="BZ115" s="114">
        <f t="shared" si="64"/>
        <v>-7.5024735023666036</v>
      </c>
      <c r="CA115" s="114">
        <f t="shared" si="65"/>
        <v>-7.4615016710864497</v>
      </c>
      <c r="CB115" s="98" t="str">
        <f t="shared" si="66"/>
        <v>---</v>
      </c>
      <c r="CC115" s="18">
        <f t="shared" si="67"/>
        <v>-3.4452686233240333</v>
      </c>
      <c r="CD115" s="114">
        <f t="shared" si="68"/>
        <v>-1.9706162223147903</v>
      </c>
      <c r="CE115" s="114">
        <f t="shared" si="69"/>
        <v>-4.0969156633611794</v>
      </c>
      <c r="CF115" s="114">
        <f t="shared" si="70"/>
        <v>-3.2365720064370627</v>
      </c>
      <c r="CG115" s="114">
        <f t="shared" si="71"/>
        <v>-2.2975694635544746</v>
      </c>
      <c r="CH115" s="114">
        <f t="shared" si="72"/>
        <v>-2.3018994543766103</v>
      </c>
      <c r="CI115" s="114">
        <f t="shared" si="73"/>
        <v>-2.9956786262173574</v>
      </c>
      <c r="CJ115" s="114">
        <f t="shared" si="74"/>
        <v>-2.6281899030427813</v>
      </c>
      <c r="CK115" s="114">
        <f t="shared" si="75"/>
        <v>-3.1581899030427807</v>
      </c>
      <c r="CL115" s="114">
        <f t="shared" si="76"/>
        <v>-1</v>
      </c>
      <c r="CM115" s="114">
        <f t="shared" si="77"/>
        <v>-2.1884249941294067</v>
      </c>
      <c r="CN115" s="114">
        <f t="shared" si="78"/>
        <v>-1.9871627752948278</v>
      </c>
      <c r="CO115" s="114" t="str">
        <f t="shared" si="79"/>
        <v>N/A</v>
      </c>
      <c r="CP115" s="114">
        <f t="shared" si="80"/>
        <v>-2.402554291133566</v>
      </c>
      <c r="CQ115" s="114">
        <f t="shared" si="87"/>
        <v>-2.5930032250945283</v>
      </c>
      <c r="CR115" s="114">
        <f t="shared" si="88"/>
        <v>-2.402554291133566</v>
      </c>
      <c r="CS115" s="98" t="str">
        <f t="shared" si="89"/>
        <v>---</v>
      </c>
    </row>
    <row r="116" spans="1:97" x14ac:dyDescent="0.25">
      <c r="A116" s="15" t="s">
        <v>2651</v>
      </c>
      <c r="B116" s="1" t="s">
        <v>542</v>
      </c>
      <c r="C116" s="1">
        <v>564.69000000000005</v>
      </c>
      <c r="D116" s="27">
        <v>7.66</v>
      </c>
      <c r="E116" s="16">
        <v>8.0355911741765595</v>
      </c>
      <c r="F116" s="16">
        <v>7.5390673769999896</v>
      </c>
      <c r="G116" s="16">
        <v>6.9782209999999996</v>
      </c>
      <c r="H116" s="16">
        <v>7.4345999999999997</v>
      </c>
      <c r="I116" s="16">
        <v>7.2870999999999997</v>
      </c>
      <c r="J116" s="16">
        <v>6.7</v>
      </c>
      <c r="K116" s="16">
        <v>6.86</v>
      </c>
      <c r="L116" s="16"/>
      <c r="M116" s="16">
        <v>7.3825900000000004</v>
      </c>
      <c r="N116" s="16">
        <f t="shared" si="47"/>
        <v>7.3196855056862837</v>
      </c>
      <c r="O116" s="16">
        <f t="shared" si="81"/>
        <v>7.4949550487223915</v>
      </c>
      <c r="P116" s="16">
        <f t="shared" si="48"/>
        <v>7.3825900000000004</v>
      </c>
      <c r="Q116" s="16" t="s">
        <v>2891</v>
      </c>
      <c r="R116" s="36"/>
      <c r="S116" s="18">
        <v>182.8</v>
      </c>
      <c r="T116" s="16">
        <v>203.69</v>
      </c>
      <c r="U116" s="16">
        <v>179.73</v>
      </c>
      <c r="V116" s="16">
        <v>165.07</v>
      </c>
      <c r="W116" s="16">
        <v>348.67</v>
      </c>
      <c r="X116" s="16">
        <v>116</v>
      </c>
      <c r="Y116" s="16">
        <v>149</v>
      </c>
      <c r="Z116" s="85"/>
      <c r="AA116" s="16">
        <v>213.51</v>
      </c>
      <c r="AB116" s="88">
        <f t="shared" si="49"/>
        <v>194.80875</v>
      </c>
      <c r="AC116" s="114">
        <f t="shared" si="50"/>
        <v>185.818504569298</v>
      </c>
      <c r="AD116" s="88">
        <f t="shared" si="51"/>
        <v>181.26499999999999</v>
      </c>
      <c r="AE116" s="88" t="s">
        <v>2891</v>
      </c>
      <c r="AF116" s="40"/>
      <c r="AG116" s="19">
        <f t="shared" si="82"/>
        <v>116</v>
      </c>
      <c r="AH116" s="18">
        <v>1.36E-7</v>
      </c>
      <c r="AI116" s="34">
        <v>2.5894643137952198E-10</v>
      </c>
      <c r="AJ116" s="16">
        <v>1.0964781961431828E-8</v>
      </c>
      <c r="AK116" s="16">
        <v>6.1659500186148087E-8</v>
      </c>
      <c r="AL116" s="16">
        <v>8.5113803820237553E-9</v>
      </c>
      <c r="AM116" s="16">
        <v>4.265795188015919E-9</v>
      </c>
      <c r="AN116" s="94"/>
      <c r="AO116" s="16">
        <v>5.0604299999999997E-8</v>
      </c>
      <c r="AP116" s="94">
        <f t="shared" si="52"/>
        <v>3.8894957735571301E-8</v>
      </c>
      <c r="AQ116" s="114">
        <f t="shared" si="53"/>
        <v>1.2347024869485669E-8</v>
      </c>
      <c r="AR116" s="94">
        <f t="shared" si="54"/>
        <v>1.0964781961431828E-8</v>
      </c>
      <c r="AS116" s="114" t="s">
        <v>2891</v>
      </c>
      <c r="AT116" s="98"/>
      <c r="AU116" s="18">
        <v>3.0279999999999999E-4</v>
      </c>
      <c r="AV116" s="16">
        <v>1.0699999999999999E-2</v>
      </c>
      <c r="AW116" s="16">
        <v>4.7714290548828897E-5</v>
      </c>
      <c r="AX116" s="16">
        <v>5.8799999999999998E-4</v>
      </c>
      <c r="AY116" s="16">
        <v>5.0400000000000002E-3</v>
      </c>
      <c r="AZ116" s="16">
        <v>6.3600000000000004E-2</v>
      </c>
      <c r="BA116" s="16">
        <v>1.01E-3</v>
      </c>
      <c r="BB116" s="68">
        <v>-8.3800000000000008</v>
      </c>
      <c r="BC116" s="16">
        <f t="shared" si="90"/>
        <v>2.3540197215186245E-3</v>
      </c>
      <c r="BD116" s="67">
        <v>-9.25</v>
      </c>
      <c r="BE116" s="16">
        <f t="shared" si="91"/>
        <v>3.175485229217381E-4</v>
      </c>
      <c r="BF116" s="16">
        <v>0.10299999999999999</v>
      </c>
      <c r="BG116" s="16">
        <v>7.62E-3</v>
      </c>
      <c r="BH116" s="16">
        <v>6.3400000000000001E-3</v>
      </c>
      <c r="BI116" s="68"/>
      <c r="BJ116" s="94" t="str">
        <f t="shared" si="55"/>
        <v/>
      </c>
      <c r="BK116" s="68">
        <v>7.1082899999999997E-9</v>
      </c>
      <c r="BL116" s="39">
        <f t="shared" si="83"/>
        <v>4.0139802800999999E-3</v>
      </c>
      <c r="BM116" s="94">
        <f t="shared" si="84"/>
        <v>1.5764158678083784E-2</v>
      </c>
      <c r="BN116" s="114">
        <f t="shared" si="85"/>
        <v>2.7168489208481291E-3</v>
      </c>
      <c r="BO116" s="94">
        <f t="shared" si="86"/>
        <v>4.0139802800999999E-3</v>
      </c>
      <c r="BP116" s="114" t="s">
        <v>2891</v>
      </c>
      <c r="BQ116" s="98"/>
      <c r="BR116" s="18">
        <f t="shared" si="56"/>
        <v>-6.8664610916297821</v>
      </c>
      <c r="BS116" s="114">
        <f t="shared" si="57"/>
        <v>-9.5867900697507835</v>
      </c>
      <c r="BT116" s="114">
        <f t="shared" si="58"/>
        <v>-7.9600000000000009</v>
      </c>
      <c r="BU116" s="114">
        <f t="shared" si="59"/>
        <v>-7.2100000000000009</v>
      </c>
      <c r="BV116" s="114">
        <f t="shared" si="60"/>
        <v>-8.07</v>
      </c>
      <c r="BW116" s="114">
        <f t="shared" si="61"/>
        <v>-8.370000000000001</v>
      </c>
      <c r="BX116" s="114" t="str">
        <f t="shared" si="62"/>
        <v>N/A</v>
      </c>
      <c r="BY116" s="114">
        <f t="shared" si="63"/>
        <v>-7.2958125782802048</v>
      </c>
      <c r="BZ116" s="114">
        <f t="shared" si="64"/>
        <v>-7.9084376770943958</v>
      </c>
      <c r="CA116" s="114">
        <f t="shared" si="65"/>
        <v>-7.9600000000000009</v>
      </c>
      <c r="CB116" s="98" t="str">
        <f t="shared" si="66"/>
        <v>---</v>
      </c>
      <c r="CC116" s="18">
        <f t="shared" si="67"/>
        <v>-3.5188441291719648</v>
      </c>
      <c r="CD116" s="114">
        <f t="shared" si="68"/>
        <v>-1.9706162223147903</v>
      </c>
      <c r="CE116" s="114">
        <f t="shared" si="69"/>
        <v>-4.3213515291987781</v>
      </c>
      <c r="CF116" s="114">
        <f t="shared" si="70"/>
        <v>-3.2306226739238615</v>
      </c>
      <c r="CG116" s="114">
        <f t="shared" si="71"/>
        <v>-2.2975694635544746</v>
      </c>
      <c r="CH116" s="114">
        <f t="shared" si="72"/>
        <v>-1.1965428843515862</v>
      </c>
      <c r="CI116" s="114">
        <f t="shared" si="73"/>
        <v>-2.9956786262173574</v>
      </c>
      <c r="CJ116" s="114">
        <f t="shared" si="74"/>
        <v>-2.6281899030427813</v>
      </c>
      <c r="CK116" s="114">
        <f t="shared" si="75"/>
        <v>-3.4981899030427792</v>
      </c>
      <c r="CL116" s="114">
        <f t="shared" si="76"/>
        <v>-0.98716277529482777</v>
      </c>
      <c r="CM116" s="114">
        <f t="shared" si="77"/>
        <v>-2.1180450286603993</v>
      </c>
      <c r="CN116" s="114">
        <f t="shared" si="78"/>
        <v>-2.1979107421182671</v>
      </c>
      <c r="CO116" s="114" t="str">
        <f t="shared" si="79"/>
        <v>N/A</v>
      </c>
      <c r="CP116" s="114">
        <f t="shared" si="80"/>
        <v>-2.396424765447136</v>
      </c>
      <c r="CQ116" s="114">
        <f t="shared" si="87"/>
        <v>-2.5659345112568466</v>
      </c>
      <c r="CR116" s="114">
        <f t="shared" si="88"/>
        <v>-2.396424765447136</v>
      </c>
      <c r="CS116" s="98" t="str">
        <f t="shared" si="89"/>
        <v>---</v>
      </c>
    </row>
    <row r="117" spans="1:97" x14ac:dyDescent="0.25">
      <c r="A117" s="15" t="s">
        <v>2652</v>
      </c>
      <c r="B117" s="1" t="s">
        <v>543</v>
      </c>
      <c r="C117" s="1">
        <v>564.69000000000005</v>
      </c>
      <c r="D117" s="27">
        <v>7.66</v>
      </c>
      <c r="E117" s="16">
        <v>7.9942537332142196</v>
      </c>
      <c r="F117" s="16">
        <v>7.5390673769999896</v>
      </c>
      <c r="G117" s="16">
        <v>6.9782209999999996</v>
      </c>
      <c r="H117" s="16">
        <v>7.4345999999999997</v>
      </c>
      <c r="I117" s="16">
        <v>7.3181000000000003</v>
      </c>
      <c r="J117" s="16">
        <v>6.69</v>
      </c>
      <c r="K117" s="16">
        <v>6.86</v>
      </c>
      <c r="L117" s="16"/>
      <c r="M117" s="16">
        <v>7.2660600000000004</v>
      </c>
      <c r="N117" s="16">
        <f t="shared" si="47"/>
        <v>7.3044780122460224</v>
      </c>
      <c r="O117" s="16">
        <f t="shared" si="81"/>
        <v>7.4724365060512214</v>
      </c>
      <c r="P117" s="16">
        <f t="shared" si="48"/>
        <v>7.3181000000000003</v>
      </c>
      <c r="Q117" s="16" t="s">
        <v>2891</v>
      </c>
      <c r="R117" s="36"/>
      <c r="S117" s="18">
        <v>182.8</v>
      </c>
      <c r="T117" s="16">
        <v>148.24</v>
      </c>
      <c r="U117" s="16">
        <v>179.73</v>
      </c>
      <c r="V117" s="16">
        <v>126.7</v>
      </c>
      <c r="W117" s="16">
        <v>348.67</v>
      </c>
      <c r="X117" s="16">
        <v>102</v>
      </c>
      <c r="Y117" s="16">
        <v>139</v>
      </c>
      <c r="Z117" s="85"/>
      <c r="AA117" s="16">
        <v>213.48099999999999</v>
      </c>
      <c r="AB117" s="88">
        <f t="shared" si="49"/>
        <v>180.07762500000001</v>
      </c>
      <c r="AC117" s="114">
        <f t="shared" si="50"/>
        <v>168.54502822624772</v>
      </c>
      <c r="AD117" s="88">
        <f t="shared" si="51"/>
        <v>163.98500000000001</v>
      </c>
      <c r="AE117" s="88" t="s">
        <v>2891</v>
      </c>
      <c r="AF117" s="40"/>
      <c r="AG117" s="19">
        <f t="shared" si="82"/>
        <v>102</v>
      </c>
      <c r="AH117" s="18">
        <v>1.91E-7</v>
      </c>
      <c r="AI117" s="34">
        <v>4.4792554123478902E-10</v>
      </c>
      <c r="AJ117" s="16">
        <v>1.288249551693135E-8</v>
      </c>
      <c r="AK117" s="16">
        <v>6.1659500186148087E-8</v>
      </c>
      <c r="AL117" s="16">
        <v>5.8884365535558776E-8</v>
      </c>
      <c r="AM117" s="16">
        <v>4.265795188015919E-9</v>
      </c>
      <c r="AN117" s="94"/>
      <c r="AO117" s="16">
        <v>2.5776299999999998E-8</v>
      </c>
      <c r="AP117" s="94">
        <f t="shared" si="52"/>
        <v>5.0702340281126982E-8</v>
      </c>
      <c r="AQ117" s="114">
        <f t="shared" si="53"/>
        <v>1.7170382401421394E-8</v>
      </c>
      <c r="AR117" s="94">
        <f t="shared" si="54"/>
        <v>2.5776299999999998E-8</v>
      </c>
      <c r="AS117" s="114" t="s">
        <v>2891</v>
      </c>
      <c r="AT117" s="98"/>
      <c r="AU117" s="18">
        <v>4.0729999999999998E-4</v>
      </c>
      <c r="AV117" s="16">
        <v>1.0699999999999999E-2</v>
      </c>
      <c r="AW117" s="16">
        <v>8.0338831183163098E-5</v>
      </c>
      <c r="AX117" s="16">
        <v>6.2699999999999995E-4</v>
      </c>
      <c r="AY117" s="16">
        <v>5.0400000000000002E-3</v>
      </c>
      <c r="AZ117" s="16">
        <v>0.37</v>
      </c>
      <c r="BA117" s="16">
        <v>1.01E-3</v>
      </c>
      <c r="BB117" s="68">
        <v>-8.3800000000000008</v>
      </c>
      <c r="BC117" s="16">
        <f t="shared" si="90"/>
        <v>2.3540197215186245E-3</v>
      </c>
      <c r="BD117" s="67">
        <v>-8.92</v>
      </c>
      <c r="BE117" s="16">
        <f t="shared" si="91"/>
        <v>6.7890670358410684E-4</v>
      </c>
      <c r="BF117" s="16">
        <v>0.10299999999999999</v>
      </c>
      <c r="BG117" s="16">
        <v>6.9499999999999996E-3</v>
      </c>
      <c r="BH117" s="16">
        <v>8.1600000000000006E-3</v>
      </c>
      <c r="BI117" s="68"/>
      <c r="BJ117" s="94" t="str">
        <f t="shared" si="55"/>
        <v/>
      </c>
      <c r="BK117" s="68">
        <v>7.12884E-9</v>
      </c>
      <c r="BL117" s="39">
        <f t="shared" si="83"/>
        <v>4.0255846596000001E-3</v>
      </c>
      <c r="BM117" s="94">
        <f t="shared" si="84"/>
        <v>3.9464088455068137E-2</v>
      </c>
      <c r="BN117" s="114">
        <f t="shared" si="85"/>
        <v>3.5742513816028657E-3</v>
      </c>
      <c r="BO117" s="94">
        <f t="shared" si="86"/>
        <v>4.0255846596000001E-3</v>
      </c>
      <c r="BP117" s="114" t="s">
        <v>2891</v>
      </c>
      <c r="BQ117" s="98"/>
      <c r="BR117" s="18">
        <f t="shared" si="56"/>
        <v>-6.7189666327522728</v>
      </c>
      <c r="BS117" s="114">
        <f t="shared" si="57"/>
        <v>-9.3487941728733013</v>
      </c>
      <c r="BT117" s="114">
        <f t="shared" si="58"/>
        <v>-7.89</v>
      </c>
      <c r="BU117" s="114">
        <f t="shared" si="59"/>
        <v>-7.2100000000000009</v>
      </c>
      <c r="BV117" s="114">
        <f t="shared" si="60"/>
        <v>-7.2300000000000013</v>
      </c>
      <c r="BW117" s="114">
        <f t="shared" si="61"/>
        <v>-8.370000000000001</v>
      </c>
      <c r="BX117" s="114" t="str">
        <f t="shared" si="62"/>
        <v>N/A</v>
      </c>
      <c r="BY117" s="114">
        <f t="shared" si="63"/>
        <v>-7.5887794223164473</v>
      </c>
      <c r="BZ117" s="114">
        <f t="shared" si="64"/>
        <v>-7.765220032563148</v>
      </c>
      <c r="CA117" s="114">
        <f t="shared" si="65"/>
        <v>-7.5887794223164473</v>
      </c>
      <c r="CB117" s="98" t="str">
        <f t="shared" si="66"/>
        <v>---</v>
      </c>
      <c r="CC117" s="18">
        <f t="shared" si="67"/>
        <v>-3.3900855899140021</v>
      </c>
      <c r="CD117" s="114">
        <f t="shared" si="68"/>
        <v>-1.9706162223147903</v>
      </c>
      <c r="CE117" s="114">
        <f t="shared" si="69"/>
        <v>-4.0950744909313963</v>
      </c>
      <c r="CF117" s="114">
        <f t="shared" si="70"/>
        <v>-3.2027324591692836</v>
      </c>
      <c r="CG117" s="114">
        <f t="shared" si="71"/>
        <v>-2.2975694635544746</v>
      </c>
      <c r="CH117" s="114">
        <f t="shared" si="72"/>
        <v>-0.43179827593300502</v>
      </c>
      <c r="CI117" s="114">
        <f t="shared" si="73"/>
        <v>-2.9956786262173574</v>
      </c>
      <c r="CJ117" s="114">
        <f t="shared" si="74"/>
        <v>-2.6281899030427813</v>
      </c>
      <c r="CK117" s="114">
        <f t="shared" si="75"/>
        <v>-3.1681899030427791</v>
      </c>
      <c r="CL117" s="114">
        <f t="shared" si="76"/>
        <v>-0.98716277529482777</v>
      </c>
      <c r="CM117" s="114">
        <f t="shared" si="77"/>
        <v>-2.1580151954098863</v>
      </c>
      <c r="CN117" s="114">
        <f t="shared" si="78"/>
        <v>-2.0883098412461387</v>
      </c>
      <c r="CO117" s="114" t="str">
        <f t="shared" si="79"/>
        <v>N/A</v>
      </c>
      <c r="CP117" s="114">
        <f t="shared" si="80"/>
        <v>-2.3951710355449505</v>
      </c>
      <c r="CQ117" s="114">
        <f t="shared" si="87"/>
        <v>-2.4468149062781288</v>
      </c>
      <c r="CR117" s="114">
        <f t="shared" si="88"/>
        <v>-2.3951710355449505</v>
      </c>
      <c r="CS117" s="98" t="str">
        <f t="shared" si="89"/>
        <v>---</v>
      </c>
    </row>
    <row r="118" spans="1:97" x14ac:dyDescent="0.25">
      <c r="A118" s="15" t="s">
        <v>2653</v>
      </c>
      <c r="B118" s="1" t="s">
        <v>544</v>
      </c>
      <c r="C118" s="1">
        <v>564.69000000000005</v>
      </c>
      <c r="D118" s="27">
        <v>7.66</v>
      </c>
      <c r="E118" s="16">
        <v>8.0784884467995592</v>
      </c>
      <c r="F118" s="16">
        <v>7.5390673769999896</v>
      </c>
      <c r="G118" s="16">
        <v>6.9782209999999996</v>
      </c>
      <c r="H118" s="16">
        <v>7.4345999999999997</v>
      </c>
      <c r="I118" s="16">
        <v>7.1738999999999997</v>
      </c>
      <c r="J118" s="16">
        <v>6.7</v>
      </c>
      <c r="K118" s="16">
        <v>6.84</v>
      </c>
      <c r="L118" s="16"/>
      <c r="M118" s="16">
        <v>7.38591</v>
      </c>
      <c r="N118" s="16">
        <f t="shared" si="47"/>
        <v>7.3100207581999506</v>
      </c>
      <c r="O118" s="16">
        <f t="shared" si="81"/>
        <v>7.5051520485891476</v>
      </c>
      <c r="P118" s="16">
        <f t="shared" si="48"/>
        <v>7.38591</v>
      </c>
      <c r="Q118" s="16" t="s">
        <v>2891</v>
      </c>
      <c r="R118" s="36"/>
      <c r="S118" s="18">
        <v>182.8</v>
      </c>
      <c r="T118" s="16">
        <v>153.66</v>
      </c>
      <c r="U118" s="16">
        <v>179.73</v>
      </c>
      <c r="V118" s="16">
        <v>157.02000000000001</v>
      </c>
      <c r="W118" s="16">
        <v>348.67</v>
      </c>
      <c r="X118" s="16">
        <v>122</v>
      </c>
      <c r="Y118" s="16">
        <v>149</v>
      </c>
      <c r="Z118" s="85"/>
      <c r="AA118" s="39">
        <v>213.50399999999999</v>
      </c>
      <c r="AB118" s="88">
        <f t="shared" si="49"/>
        <v>188.298</v>
      </c>
      <c r="AC118" s="114">
        <f t="shared" si="50"/>
        <v>179.39482386153026</v>
      </c>
      <c r="AD118" s="88">
        <f t="shared" si="51"/>
        <v>168.375</v>
      </c>
      <c r="AE118" s="88" t="s">
        <v>2891</v>
      </c>
      <c r="AF118" s="40"/>
      <c r="AG118" s="19">
        <f t="shared" si="82"/>
        <v>122</v>
      </c>
      <c r="AH118" s="18">
        <v>1.17E-7</v>
      </c>
      <c r="AI118" s="34">
        <v>2.26413690112815E-10</v>
      </c>
      <c r="AJ118" s="16">
        <v>1.3489628825916498E-8</v>
      </c>
      <c r="AK118" s="16">
        <v>6.1659500186148087E-8</v>
      </c>
      <c r="AL118" s="16">
        <v>1.8197008586099822E-8</v>
      </c>
      <c r="AM118" s="16">
        <v>4.265795188015919E-9</v>
      </c>
      <c r="AN118" s="94"/>
      <c r="AO118" s="34">
        <v>4.19201E-8</v>
      </c>
      <c r="AP118" s="94">
        <f t="shared" si="52"/>
        <v>3.6679778068041876E-8</v>
      </c>
      <c r="AQ118" s="114">
        <f t="shared" si="53"/>
        <v>1.3249998721932559E-8</v>
      </c>
      <c r="AR118" s="94">
        <f t="shared" si="54"/>
        <v>1.8197008586099822E-8</v>
      </c>
      <c r="AS118" s="114" t="s">
        <v>2891</v>
      </c>
      <c r="AT118" s="98"/>
      <c r="AU118" s="18">
        <v>2.6669999999999998E-4</v>
      </c>
      <c r="AV118" s="16">
        <v>1.0699999999999999E-2</v>
      </c>
      <c r="AW118" s="16">
        <v>4.12788206148934E-5</v>
      </c>
      <c r="AX118" s="16">
        <v>5.2300000000000003E-4</v>
      </c>
      <c r="AY118" s="16">
        <v>5.0400000000000002E-3</v>
      </c>
      <c r="AZ118" s="16">
        <v>1.0699999999999999E-2</v>
      </c>
      <c r="BA118" s="16">
        <v>1.01E-3</v>
      </c>
      <c r="BB118" s="68">
        <v>-8.3800000000000008</v>
      </c>
      <c r="BC118" s="16">
        <f t="shared" si="90"/>
        <v>2.3540197215186245E-3</v>
      </c>
      <c r="BD118" s="67">
        <v>-9.39</v>
      </c>
      <c r="BE118" s="16">
        <f t="shared" si="91"/>
        <v>2.3004356907320377E-4</v>
      </c>
      <c r="BF118" s="16">
        <v>0.1</v>
      </c>
      <c r="BG118" s="16">
        <v>7.9799999999999992E-3</v>
      </c>
      <c r="BH118" s="16">
        <v>6.3400000000000001E-3</v>
      </c>
      <c r="BI118" s="68"/>
      <c r="BJ118" s="94" t="str">
        <f t="shared" si="55"/>
        <v/>
      </c>
      <c r="BK118" s="68">
        <v>6.8811299999999998E-9</v>
      </c>
      <c r="BL118" s="39">
        <f t="shared" si="83"/>
        <v>3.8857052996999998E-3</v>
      </c>
      <c r="BM118" s="94">
        <f t="shared" si="84"/>
        <v>1.1466980570069748E-2</v>
      </c>
      <c r="BN118" s="114">
        <f t="shared" si="85"/>
        <v>2.2398926471774412E-3</v>
      </c>
      <c r="BO118" s="94">
        <f t="shared" si="86"/>
        <v>3.8857052996999998E-3</v>
      </c>
      <c r="BP118" s="114" t="s">
        <v>2891</v>
      </c>
      <c r="BQ118" s="98"/>
      <c r="BR118" s="18">
        <f t="shared" si="56"/>
        <v>-6.9318141382538387</v>
      </c>
      <c r="BS118" s="114">
        <f t="shared" si="57"/>
        <v>-9.6450973170566456</v>
      </c>
      <c r="BT118" s="114">
        <f t="shared" si="58"/>
        <v>-7.870000000000001</v>
      </c>
      <c r="BU118" s="114">
        <f t="shared" si="59"/>
        <v>-7.2100000000000009</v>
      </c>
      <c r="BV118" s="114">
        <f t="shared" si="60"/>
        <v>-7.74</v>
      </c>
      <c r="BW118" s="114">
        <f t="shared" si="61"/>
        <v>-8.370000000000001</v>
      </c>
      <c r="BX118" s="114" t="str">
        <f t="shared" si="62"/>
        <v>N/A</v>
      </c>
      <c r="BY118" s="114">
        <f t="shared" si="63"/>
        <v>-7.3775776900177368</v>
      </c>
      <c r="BZ118" s="114">
        <f t="shared" si="64"/>
        <v>-7.8777841636183181</v>
      </c>
      <c r="CA118" s="114">
        <f t="shared" si="65"/>
        <v>-7.74</v>
      </c>
      <c r="CB118" s="98" t="str">
        <f t="shared" si="66"/>
        <v>---</v>
      </c>
      <c r="CC118" s="18">
        <f t="shared" si="67"/>
        <v>-3.5739769843101241</v>
      </c>
      <c r="CD118" s="114">
        <f t="shared" si="68"/>
        <v>-1.9706162223147903</v>
      </c>
      <c r="CE118" s="114">
        <f t="shared" si="69"/>
        <v>-4.3842727195145867</v>
      </c>
      <c r="CF118" s="114">
        <f t="shared" si="70"/>
        <v>-3.2814983111327258</v>
      </c>
      <c r="CG118" s="114">
        <f t="shared" si="71"/>
        <v>-2.2975694635544746</v>
      </c>
      <c r="CH118" s="114">
        <f t="shared" si="72"/>
        <v>-1.9706162223147903</v>
      </c>
      <c r="CI118" s="114">
        <f t="shared" si="73"/>
        <v>-2.9956786262173574</v>
      </c>
      <c r="CJ118" s="114">
        <f t="shared" si="74"/>
        <v>-2.6281899030427813</v>
      </c>
      <c r="CK118" s="114">
        <f t="shared" si="75"/>
        <v>-3.6381899030427802</v>
      </c>
      <c r="CL118" s="114">
        <f t="shared" si="76"/>
        <v>-1</v>
      </c>
      <c r="CM118" s="114">
        <f t="shared" si="77"/>
        <v>-2.0979971086492708</v>
      </c>
      <c r="CN118" s="114">
        <f t="shared" si="78"/>
        <v>-2.1979107421182671</v>
      </c>
      <c r="CO118" s="114" t="str">
        <f t="shared" si="79"/>
        <v>N/A</v>
      </c>
      <c r="CP118" s="114">
        <f t="shared" si="80"/>
        <v>-2.4105301403207391</v>
      </c>
      <c r="CQ118" s="114">
        <f t="shared" si="87"/>
        <v>-2.64977279588713</v>
      </c>
      <c r="CR118" s="114">
        <f t="shared" si="88"/>
        <v>-2.4105301403207391</v>
      </c>
      <c r="CS118" s="98" t="str">
        <f t="shared" si="89"/>
        <v>---</v>
      </c>
    </row>
    <row r="119" spans="1:97" x14ac:dyDescent="0.25">
      <c r="A119" s="15" t="s">
        <v>2654</v>
      </c>
      <c r="B119" s="1" t="s">
        <v>545</v>
      </c>
      <c r="C119" s="1">
        <v>564.69000000000005</v>
      </c>
      <c r="D119" s="27">
        <v>7.66</v>
      </c>
      <c r="E119" s="16">
        <v>8.05785517571314</v>
      </c>
      <c r="F119" s="16">
        <v>7.5390673769999896</v>
      </c>
      <c r="G119" s="16">
        <v>6.9782209999999996</v>
      </c>
      <c r="H119" s="16">
        <v>7.4345999999999997</v>
      </c>
      <c r="I119" s="16">
        <v>7.101</v>
      </c>
      <c r="J119" s="16">
        <v>6.7</v>
      </c>
      <c r="K119" s="16">
        <v>6.85</v>
      </c>
      <c r="L119" s="16"/>
      <c r="M119" s="16">
        <v>7.3598800000000004</v>
      </c>
      <c r="N119" s="16">
        <f t="shared" si="47"/>
        <v>7.2978470614125701</v>
      </c>
      <c r="O119" s="16">
        <f t="shared" si="81"/>
        <v>7.4911789707787175</v>
      </c>
      <c r="P119" s="16">
        <f t="shared" si="48"/>
        <v>7.3598800000000004</v>
      </c>
      <c r="Q119" s="16" t="s">
        <v>2891</v>
      </c>
      <c r="R119" s="36"/>
      <c r="S119" s="18">
        <v>182.8</v>
      </c>
      <c r="T119" s="16">
        <v>202.44</v>
      </c>
      <c r="U119" s="16">
        <v>179.73</v>
      </c>
      <c r="V119" s="16">
        <v>194.03</v>
      </c>
      <c r="W119" s="16">
        <v>348.67</v>
      </c>
      <c r="X119" s="16">
        <v>117</v>
      </c>
      <c r="Y119" s="16">
        <v>149</v>
      </c>
      <c r="Z119" s="85"/>
      <c r="AA119" s="39">
        <v>213.505</v>
      </c>
      <c r="AB119" s="88">
        <f t="shared" si="49"/>
        <v>198.39687500000002</v>
      </c>
      <c r="AC119" s="114">
        <f t="shared" si="50"/>
        <v>189.66823050392273</v>
      </c>
      <c r="AD119" s="88">
        <f t="shared" si="51"/>
        <v>188.41500000000002</v>
      </c>
      <c r="AE119" s="88" t="s">
        <v>2891</v>
      </c>
      <c r="AF119" s="40"/>
      <c r="AG119" s="19">
        <f t="shared" si="82"/>
        <v>117</v>
      </c>
      <c r="AH119" s="18">
        <v>1.3300000000000001E-7</v>
      </c>
      <c r="AI119" s="34">
        <v>2.7335991603413097E-10</v>
      </c>
      <c r="AJ119" s="16">
        <v>1.6595869074375541E-8</v>
      </c>
      <c r="AK119" s="16">
        <v>6.1659500186148087E-8</v>
      </c>
      <c r="AL119" s="16">
        <v>1.7378008287493747E-8</v>
      </c>
      <c r="AM119" s="16">
        <v>4.265795188015919E-9</v>
      </c>
      <c r="AN119" s="94" t="s">
        <v>2318</v>
      </c>
      <c r="AO119" s="34">
        <v>3.8886199999999999E-8</v>
      </c>
      <c r="AP119" s="94">
        <f t="shared" si="52"/>
        <v>3.8865533236009629E-8</v>
      </c>
      <c r="AQ119" s="114">
        <f t="shared" si="53"/>
        <v>1.4034515533992189E-8</v>
      </c>
      <c r="AR119" s="94">
        <f t="shared" si="54"/>
        <v>1.7378008287493747E-8</v>
      </c>
      <c r="AS119" s="114">
        <v>2.8347336705457505E-8</v>
      </c>
      <c r="AT119" s="156" t="s">
        <v>2938</v>
      </c>
      <c r="AU119" s="18">
        <v>2.965E-4</v>
      </c>
      <c r="AV119" s="16">
        <v>1.0699999999999999E-2</v>
      </c>
      <c r="AW119" s="16">
        <v>4.7404084892520601E-5</v>
      </c>
      <c r="AX119" s="16">
        <v>5.9800000000000001E-4</v>
      </c>
      <c r="AY119" s="16">
        <v>5.0400000000000002E-3</v>
      </c>
      <c r="AZ119" s="16">
        <v>1.2699999999999999E-2</v>
      </c>
      <c r="BA119" s="16">
        <v>1.01E-3</v>
      </c>
      <c r="BB119" s="68">
        <v>-8.3800000000000008</v>
      </c>
      <c r="BC119" s="16">
        <f t="shared" si="90"/>
        <v>2.3540197215186245E-3</v>
      </c>
      <c r="BD119" s="67">
        <v>-9.5500000000000007</v>
      </c>
      <c r="BE119" s="16">
        <f t="shared" si="91"/>
        <v>1.5915126574557169E-4</v>
      </c>
      <c r="BF119" s="16">
        <v>0.1</v>
      </c>
      <c r="BG119" s="16">
        <v>7.79E-3</v>
      </c>
      <c r="BH119" s="16">
        <v>6.3400000000000001E-3</v>
      </c>
      <c r="BI119" s="68"/>
      <c r="BJ119" s="94" t="str">
        <f t="shared" si="55"/>
        <v/>
      </c>
      <c r="BK119" s="68">
        <v>7.00566E-9</v>
      </c>
      <c r="BL119" s="39">
        <f t="shared" si="83"/>
        <v>3.9560261453999998E-3</v>
      </c>
      <c r="BM119" s="94">
        <f t="shared" si="84"/>
        <v>1.1614700093658208E-2</v>
      </c>
      <c r="BN119" s="114">
        <f t="shared" si="85"/>
        <v>2.2702617512785741E-3</v>
      </c>
      <c r="BO119" s="94">
        <f t="shared" si="86"/>
        <v>3.9560261453999998E-3</v>
      </c>
      <c r="BP119" s="114" t="s">
        <v>2891</v>
      </c>
      <c r="BQ119" s="98"/>
      <c r="BR119" s="18">
        <f t="shared" si="56"/>
        <v>-6.8761483590329142</v>
      </c>
      <c r="BS119" s="114">
        <f t="shared" si="57"/>
        <v>-9.5632651676081792</v>
      </c>
      <c r="BT119" s="114">
        <f t="shared" si="58"/>
        <v>-7.780000000000002</v>
      </c>
      <c r="BU119" s="114">
        <f t="shared" si="59"/>
        <v>-7.2100000000000009</v>
      </c>
      <c r="BV119" s="114">
        <f t="shared" si="60"/>
        <v>-7.76</v>
      </c>
      <c r="BW119" s="114">
        <f t="shared" si="61"/>
        <v>-8.370000000000001</v>
      </c>
      <c r="BX119" s="114" t="str">
        <f t="shared" si="62"/>
        <v>N/A</v>
      </c>
      <c r="BY119" s="114">
        <f t="shared" si="63"/>
        <v>-7.410204494488541</v>
      </c>
      <c r="BZ119" s="114">
        <f t="shared" si="64"/>
        <v>-7.8528025744470904</v>
      </c>
      <c r="CA119" s="114">
        <f t="shared" si="65"/>
        <v>-7.76</v>
      </c>
      <c r="CB119" s="98">
        <f t="shared" si="66"/>
        <v>-7.5474877377748451</v>
      </c>
      <c r="CC119" s="18">
        <f t="shared" si="67"/>
        <v>-3.5279753022997187</v>
      </c>
      <c r="CD119" s="114">
        <f t="shared" si="68"/>
        <v>-1.9706162223147903</v>
      </c>
      <c r="CE119" s="114">
        <f t="shared" si="69"/>
        <v>-4.324184232801815</v>
      </c>
      <c r="CF119" s="114">
        <f t="shared" si="70"/>
        <v>-3.2232988160115892</v>
      </c>
      <c r="CG119" s="114">
        <f t="shared" si="71"/>
        <v>-2.2975694635544746</v>
      </c>
      <c r="CH119" s="114">
        <f t="shared" si="72"/>
        <v>-1.8961962790440432</v>
      </c>
      <c r="CI119" s="114">
        <f t="shared" si="73"/>
        <v>-2.9956786262173574</v>
      </c>
      <c r="CJ119" s="114">
        <f t="shared" si="74"/>
        <v>-2.6281899030427813</v>
      </c>
      <c r="CK119" s="114">
        <f t="shared" si="75"/>
        <v>-3.7981899030427813</v>
      </c>
      <c r="CL119" s="114">
        <f t="shared" si="76"/>
        <v>-1</v>
      </c>
      <c r="CM119" s="114">
        <f t="shared" si="77"/>
        <v>-2.1084625423274357</v>
      </c>
      <c r="CN119" s="114">
        <f t="shared" si="78"/>
        <v>-2.1979107421182671</v>
      </c>
      <c r="CO119" s="114" t="str">
        <f t="shared" si="79"/>
        <v>N/A</v>
      </c>
      <c r="CP119" s="114">
        <f t="shared" si="80"/>
        <v>-2.4027408468105951</v>
      </c>
      <c r="CQ119" s="114">
        <f t="shared" si="87"/>
        <v>-2.6439240676604348</v>
      </c>
      <c r="CR119" s="114">
        <f t="shared" si="88"/>
        <v>-2.4027408468105951</v>
      </c>
      <c r="CS119" s="98" t="str">
        <f t="shared" si="89"/>
        <v>---</v>
      </c>
    </row>
    <row r="120" spans="1:97" x14ac:dyDescent="0.25">
      <c r="A120" s="15" t="s">
        <v>2655</v>
      </c>
      <c r="B120" s="1" t="s">
        <v>546</v>
      </c>
      <c r="C120" s="1">
        <v>564.69000000000005</v>
      </c>
      <c r="D120" s="27">
        <v>7.66</v>
      </c>
      <c r="E120" s="16">
        <v>8.1531800018173808</v>
      </c>
      <c r="F120" s="16">
        <v>7.5390673769999896</v>
      </c>
      <c r="G120" s="16">
        <v>6.9782209999999996</v>
      </c>
      <c r="H120" s="16">
        <v>7.4345999999999997</v>
      </c>
      <c r="I120" s="16">
        <v>7.0674000000000001</v>
      </c>
      <c r="J120" s="16">
        <v>6.71</v>
      </c>
      <c r="K120" s="16">
        <v>6.84</v>
      </c>
      <c r="L120" s="16"/>
      <c r="M120" s="39">
        <v>7.4479499999999996</v>
      </c>
      <c r="N120" s="16">
        <f t="shared" si="47"/>
        <v>7.3144909309797095</v>
      </c>
      <c r="O120" s="16">
        <f t="shared" si="81"/>
        <v>7.538643092578261</v>
      </c>
      <c r="P120" s="16">
        <f t="shared" si="48"/>
        <v>7.4345999999999997</v>
      </c>
      <c r="Q120" s="16" t="s">
        <v>2891</v>
      </c>
      <c r="R120" s="36"/>
      <c r="S120" s="18">
        <v>182.8</v>
      </c>
      <c r="T120" s="16">
        <v>188.81</v>
      </c>
      <c r="U120" s="16">
        <v>179.73</v>
      </c>
      <c r="V120" s="16">
        <v>172.94</v>
      </c>
      <c r="W120" s="16">
        <v>348.67</v>
      </c>
      <c r="X120" s="16">
        <v>183</v>
      </c>
      <c r="Y120" s="16">
        <v>173</v>
      </c>
      <c r="Z120" s="85">
        <v>162</v>
      </c>
      <c r="AA120" s="39">
        <v>209.89599999999999</v>
      </c>
      <c r="AB120" s="88">
        <f t="shared" si="49"/>
        <v>200.09399999999999</v>
      </c>
      <c r="AC120" s="114">
        <f t="shared" si="50"/>
        <v>194.73261006955281</v>
      </c>
      <c r="AD120" s="88">
        <f t="shared" si="51"/>
        <v>182.8</v>
      </c>
      <c r="AE120" s="88">
        <v>199.75</v>
      </c>
      <c r="AF120" s="151" t="s">
        <v>2751</v>
      </c>
      <c r="AG120" s="19">
        <f t="shared" si="82"/>
        <v>199.75</v>
      </c>
      <c r="AH120" s="18">
        <v>1.55E-8</v>
      </c>
      <c r="AI120" s="34">
        <v>5.9839651330157105E-11</v>
      </c>
      <c r="AJ120" s="16">
        <v>8.1283051616409861E-9</v>
      </c>
      <c r="AK120" s="16">
        <v>6.1659500186148087E-8</v>
      </c>
      <c r="AL120" s="16">
        <v>1.3489628825916498E-8</v>
      </c>
      <c r="AM120" s="16">
        <v>4.265795188015919E-9</v>
      </c>
      <c r="AN120" s="94"/>
      <c r="AO120" s="34">
        <v>9.8068099999999994E-8</v>
      </c>
      <c r="AP120" s="94">
        <f t="shared" si="52"/>
        <v>2.8738738430435948E-8</v>
      </c>
      <c r="AQ120" s="114">
        <f t="shared" si="53"/>
        <v>8.2599678913344333E-9</v>
      </c>
      <c r="AR120" s="94">
        <f t="shared" si="54"/>
        <v>1.3489628825916498E-8</v>
      </c>
      <c r="AS120" s="114" t="s">
        <v>2891</v>
      </c>
      <c r="AT120" s="98"/>
      <c r="AU120" s="33">
        <v>5.1360000000000003E-5</v>
      </c>
      <c r="AV120" s="16">
        <v>1.0699999999999999E-2</v>
      </c>
      <c r="AW120" s="16">
        <v>1.04679824781356E-5</v>
      </c>
      <c r="AX120" s="16">
        <v>5.0900000000000001E-4</v>
      </c>
      <c r="AY120" s="16">
        <v>5.0400000000000002E-3</v>
      </c>
      <c r="AZ120" s="16">
        <v>4.96E-3</v>
      </c>
      <c r="BA120" s="16">
        <v>1.01E-3</v>
      </c>
      <c r="BB120" s="68">
        <v>-8.3800000000000008</v>
      </c>
      <c r="BC120" s="16">
        <f t="shared" si="90"/>
        <v>2.3540197215186245E-3</v>
      </c>
      <c r="BD120" s="67">
        <v>-9.4499999999999993</v>
      </c>
      <c r="BE120" s="16">
        <f t="shared" si="91"/>
        <v>2.0035957276630731E-4</v>
      </c>
      <c r="BF120" s="16">
        <v>0.108</v>
      </c>
      <c r="BG120" s="16">
        <v>3.2499999999999999E-3</v>
      </c>
      <c r="BH120" s="16">
        <v>3.9100000000000003E-3</v>
      </c>
      <c r="BI120" s="68">
        <v>1.8099999999999999E-7</v>
      </c>
      <c r="BJ120" s="94">
        <f t="shared" si="55"/>
        <v>0.10220889</v>
      </c>
      <c r="BK120" s="68">
        <v>7.2189399999999999E-9</v>
      </c>
      <c r="BL120" s="39">
        <f t="shared" si="83"/>
        <v>4.0764632285999998E-3</v>
      </c>
      <c r="BM120" s="94">
        <f t="shared" si="84"/>
        <v>1.7591468607525935E-2</v>
      </c>
      <c r="BN120" s="114">
        <f t="shared" si="85"/>
        <v>2.0282495438160406E-3</v>
      </c>
      <c r="BO120" s="94">
        <f t="shared" si="86"/>
        <v>3.5799999999999998E-3</v>
      </c>
      <c r="BP120" s="114" t="s">
        <v>2891</v>
      </c>
      <c r="BQ120" s="98"/>
      <c r="BR120" s="18">
        <f t="shared" si="56"/>
        <v>-7.8096683018297082</v>
      </c>
      <c r="BS120" s="114">
        <f t="shared" si="57"/>
        <v>-10.223010945655458</v>
      </c>
      <c r="BT120" s="114">
        <f t="shared" si="58"/>
        <v>-8.09</v>
      </c>
      <c r="BU120" s="114">
        <f t="shared" si="59"/>
        <v>-7.2100000000000009</v>
      </c>
      <c r="BV120" s="114">
        <f t="shared" si="60"/>
        <v>-7.870000000000001</v>
      </c>
      <c r="BW120" s="114">
        <f t="shared" si="61"/>
        <v>-8.370000000000001</v>
      </c>
      <c r="BX120" s="114" t="str">
        <f t="shared" si="62"/>
        <v>N/A</v>
      </c>
      <c r="BY120" s="114">
        <f t="shared" si="63"/>
        <v>-7.0084722387665437</v>
      </c>
      <c r="BZ120" s="114">
        <f t="shared" si="64"/>
        <v>-8.0830216408931026</v>
      </c>
      <c r="CA120" s="114">
        <f t="shared" si="65"/>
        <v>-7.870000000000001</v>
      </c>
      <c r="CB120" s="98" t="str">
        <f t="shared" si="66"/>
        <v>---</v>
      </c>
      <c r="CC120" s="18">
        <f t="shared" si="67"/>
        <v>-4.2893749849392036</v>
      </c>
      <c r="CD120" s="114">
        <f t="shared" si="68"/>
        <v>-1.9706162223147903</v>
      </c>
      <c r="CE120" s="114">
        <f t="shared" si="69"/>
        <v>-4.9801370129766918</v>
      </c>
      <c r="CF120" s="114">
        <f t="shared" si="70"/>
        <v>-3.2932822176632413</v>
      </c>
      <c r="CG120" s="114">
        <f t="shared" si="71"/>
        <v>-2.2975694635544746</v>
      </c>
      <c r="CH120" s="114">
        <f t="shared" si="72"/>
        <v>-2.3045183235098023</v>
      </c>
      <c r="CI120" s="114">
        <f t="shared" si="73"/>
        <v>-2.9956786262173574</v>
      </c>
      <c r="CJ120" s="114">
        <f t="shared" si="74"/>
        <v>-2.6281899030427813</v>
      </c>
      <c r="CK120" s="114">
        <f t="shared" si="75"/>
        <v>-3.6981899030427798</v>
      </c>
      <c r="CL120" s="114">
        <f t="shared" si="76"/>
        <v>-0.96657624451305035</v>
      </c>
      <c r="CM120" s="114">
        <f t="shared" si="77"/>
        <v>-2.4881166390211256</v>
      </c>
      <c r="CN120" s="114">
        <f t="shared" si="78"/>
        <v>-2.4078232426041333</v>
      </c>
      <c r="CO120" s="114">
        <f t="shared" si="79"/>
        <v>-0.99051132817359466</v>
      </c>
      <c r="CP120" s="114">
        <f t="shared" si="80"/>
        <v>-2.3897164708398004</v>
      </c>
      <c r="CQ120" s="114">
        <f t="shared" si="87"/>
        <v>-2.6928786130294879</v>
      </c>
      <c r="CR120" s="114">
        <f t="shared" si="88"/>
        <v>-2.4479699408126292</v>
      </c>
      <c r="CS120" s="98" t="str">
        <f t="shared" si="89"/>
        <v>---</v>
      </c>
    </row>
    <row r="121" spans="1:97" x14ac:dyDescent="0.25">
      <c r="A121" s="15" t="s">
        <v>2656</v>
      </c>
      <c r="B121" s="1" t="s">
        <v>547</v>
      </c>
      <c r="C121" s="1">
        <v>564.69000000000005</v>
      </c>
      <c r="D121" s="27">
        <v>7.66</v>
      </c>
      <c r="E121" s="16">
        <v>8.0317766124080698</v>
      </c>
      <c r="F121" s="16">
        <v>7.5390673769999896</v>
      </c>
      <c r="G121" s="16">
        <v>6.9782209999999996</v>
      </c>
      <c r="H121" s="16">
        <v>7.4345999999999997</v>
      </c>
      <c r="I121" s="16">
        <v>7.1973000000000003</v>
      </c>
      <c r="J121" s="16">
        <v>6.7</v>
      </c>
      <c r="K121" s="16">
        <v>6.86</v>
      </c>
      <c r="L121" s="16"/>
      <c r="M121" s="16">
        <v>7.3637699999999997</v>
      </c>
      <c r="N121" s="16">
        <f t="shared" si="47"/>
        <v>7.3071927766008953</v>
      </c>
      <c r="O121" s="16">
        <f t="shared" si="81"/>
        <v>7.4862375223781914</v>
      </c>
      <c r="P121" s="16">
        <f t="shared" si="48"/>
        <v>7.3637699999999997</v>
      </c>
      <c r="Q121" s="16" t="s">
        <v>2891</v>
      </c>
      <c r="R121" s="36"/>
      <c r="S121" s="18">
        <v>182.8</v>
      </c>
      <c r="T121" s="16">
        <v>212.24</v>
      </c>
      <c r="U121" s="16">
        <v>179.73</v>
      </c>
      <c r="V121" s="16">
        <v>157.53</v>
      </c>
      <c r="W121" s="16">
        <v>348.67</v>
      </c>
      <c r="X121" s="16">
        <v>115</v>
      </c>
      <c r="Y121" s="16">
        <v>149</v>
      </c>
      <c r="Z121" s="85"/>
      <c r="AA121" s="16">
        <v>213.505</v>
      </c>
      <c r="AB121" s="88">
        <f t="shared" si="49"/>
        <v>194.80937499999999</v>
      </c>
      <c r="AC121" s="114">
        <f t="shared" si="50"/>
        <v>185.48626320409764</v>
      </c>
      <c r="AD121" s="88">
        <f t="shared" si="51"/>
        <v>181.26499999999999</v>
      </c>
      <c r="AE121" s="88" t="s">
        <v>2891</v>
      </c>
      <c r="AF121" s="40"/>
      <c r="AG121" s="19">
        <f t="shared" si="82"/>
        <v>115</v>
      </c>
      <c r="AH121" s="18">
        <v>1.3899999999999999E-7</v>
      </c>
      <c r="AI121" s="34">
        <v>2.2894989444951199E-10</v>
      </c>
      <c r="AJ121" s="16">
        <v>1.4791083881682026E-8</v>
      </c>
      <c r="AK121" s="16">
        <v>6.1659500186148087E-8</v>
      </c>
      <c r="AL121" s="16">
        <v>3.630780547701001E-8</v>
      </c>
      <c r="AM121" s="16">
        <v>4.265795188015919E-9</v>
      </c>
      <c r="AN121" s="94"/>
      <c r="AO121" s="16">
        <v>3.63564E-8</v>
      </c>
      <c r="AP121" s="94">
        <f t="shared" si="52"/>
        <v>4.1801362089615074E-8</v>
      </c>
      <c r="AQ121" s="114">
        <f t="shared" si="53"/>
        <v>1.4905060100801665E-8</v>
      </c>
      <c r="AR121" s="94">
        <f t="shared" si="54"/>
        <v>3.630780547701001E-8</v>
      </c>
      <c r="AS121" s="114" t="s">
        <v>2891</v>
      </c>
      <c r="AT121" s="98"/>
      <c r="AU121" s="18">
        <v>3.0929999999999998E-4</v>
      </c>
      <c r="AV121" s="16">
        <v>1.0699999999999999E-2</v>
      </c>
      <c r="AW121" s="16">
        <v>4.7376787910546603E-5</v>
      </c>
      <c r="AX121" s="16">
        <v>5.5199999999999997E-4</v>
      </c>
      <c r="AY121" s="16">
        <v>5.0400000000000002E-3</v>
      </c>
      <c r="AZ121" s="16">
        <v>2.2700000000000001E-2</v>
      </c>
      <c r="BA121" s="16">
        <v>1.01E-3</v>
      </c>
      <c r="BB121" s="68">
        <v>-8.3800000000000008</v>
      </c>
      <c r="BC121" s="16">
        <f t="shared" si="90"/>
        <v>2.3540197215186245E-3</v>
      </c>
      <c r="BD121" s="67">
        <v>-9.5</v>
      </c>
      <c r="BE121" s="16">
        <f t="shared" si="91"/>
        <v>1.7857065719204793E-4</v>
      </c>
      <c r="BF121" s="16">
        <v>0.10299999999999999</v>
      </c>
      <c r="BG121" s="16">
        <v>7.62E-3</v>
      </c>
      <c r="BH121" s="16">
        <v>6.3400000000000001E-3</v>
      </c>
      <c r="BI121" s="68"/>
      <c r="BJ121" s="94" t="str">
        <f t="shared" si="55"/>
        <v/>
      </c>
      <c r="BK121" s="68">
        <v>7.0524500000000004E-9</v>
      </c>
      <c r="BL121" s="39">
        <f t="shared" si="83"/>
        <v>3.9824479904999998E-3</v>
      </c>
      <c r="BM121" s="94">
        <f t="shared" si="84"/>
        <v>1.2602593473624708E-2</v>
      </c>
      <c r="BN121" s="114">
        <f t="shared" si="85"/>
        <v>2.3906457386701891E-3</v>
      </c>
      <c r="BO121" s="94">
        <f t="shared" si="86"/>
        <v>3.9824479904999998E-3</v>
      </c>
      <c r="BP121" s="114" t="s">
        <v>2891</v>
      </c>
      <c r="BQ121" s="98"/>
      <c r="BR121" s="18">
        <f t="shared" si="56"/>
        <v>-6.856985199745905</v>
      </c>
      <c r="BS121" s="114">
        <f t="shared" si="57"/>
        <v>-9.6402595523546939</v>
      </c>
      <c r="BT121" s="114">
        <f t="shared" si="58"/>
        <v>-7.8300000000000018</v>
      </c>
      <c r="BU121" s="114">
        <f t="shared" si="59"/>
        <v>-7.2100000000000009</v>
      </c>
      <c r="BV121" s="114">
        <f t="shared" si="60"/>
        <v>-7.4400000000000013</v>
      </c>
      <c r="BW121" s="114">
        <f t="shared" si="61"/>
        <v>-8.370000000000001</v>
      </c>
      <c r="BX121" s="114" t="str">
        <f t="shared" si="62"/>
        <v>N/A</v>
      </c>
      <c r="BY121" s="114">
        <f t="shared" si="63"/>
        <v>-7.4394191270325507</v>
      </c>
      <c r="BZ121" s="114">
        <f t="shared" si="64"/>
        <v>-7.8266662684475943</v>
      </c>
      <c r="CA121" s="114">
        <f t="shared" si="65"/>
        <v>-7.4400000000000013</v>
      </c>
      <c r="CB121" s="98" t="str">
        <f t="shared" si="66"/>
        <v>---</v>
      </c>
      <c r="CC121" s="18">
        <f t="shared" si="67"/>
        <v>-3.5096200799968211</v>
      </c>
      <c r="CD121" s="114">
        <f t="shared" si="68"/>
        <v>-1.9706162223147903</v>
      </c>
      <c r="CE121" s="114">
        <f t="shared" si="69"/>
        <v>-4.3244343872606441</v>
      </c>
      <c r="CF121" s="114">
        <f t="shared" si="70"/>
        <v>-3.258060922270801</v>
      </c>
      <c r="CG121" s="114">
        <f t="shared" si="71"/>
        <v>-2.2975694635544746</v>
      </c>
      <c r="CH121" s="114">
        <f t="shared" si="72"/>
        <v>-1.6439741428068773</v>
      </c>
      <c r="CI121" s="114">
        <f t="shared" si="73"/>
        <v>-2.9956786262173574</v>
      </c>
      <c r="CJ121" s="114">
        <f t="shared" si="74"/>
        <v>-2.6281899030427813</v>
      </c>
      <c r="CK121" s="114">
        <f t="shared" si="75"/>
        <v>-3.7481899030427797</v>
      </c>
      <c r="CL121" s="114">
        <f t="shared" si="76"/>
        <v>-0.98716277529482777</v>
      </c>
      <c r="CM121" s="114">
        <f t="shared" si="77"/>
        <v>-2.1180450286603993</v>
      </c>
      <c r="CN121" s="114">
        <f t="shared" si="78"/>
        <v>-2.1979107421182671</v>
      </c>
      <c r="CO121" s="114" t="str">
        <f t="shared" si="79"/>
        <v>N/A</v>
      </c>
      <c r="CP121" s="114">
        <f t="shared" si="80"/>
        <v>-2.3998498872371505</v>
      </c>
      <c r="CQ121" s="114">
        <f t="shared" si="87"/>
        <v>-2.6214847756783053</v>
      </c>
      <c r="CR121" s="114">
        <f t="shared" si="88"/>
        <v>-2.3998498872371505</v>
      </c>
      <c r="CS121" s="98" t="str">
        <f t="shared" si="89"/>
        <v>---</v>
      </c>
    </row>
    <row r="122" spans="1:97" x14ac:dyDescent="0.25">
      <c r="A122" s="15" t="s">
        <v>2657</v>
      </c>
      <c r="B122" s="1" t="s">
        <v>548</v>
      </c>
      <c r="C122" s="1">
        <v>564.69000000000005</v>
      </c>
      <c r="D122" s="27">
        <v>7.66</v>
      </c>
      <c r="E122" s="16">
        <v>7.9944122459419997</v>
      </c>
      <c r="F122" s="16">
        <v>7.5390673769999896</v>
      </c>
      <c r="G122" s="16">
        <v>6.9782209999999996</v>
      </c>
      <c r="H122" s="16">
        <v>7.4345999999999997</v>
      </c>
      <c r="I122" s="16">
        <v>7.194</v>
      </c>
      <c r="J122" s="16">
        <v>6.69</v>
      </c>
      <c r="K122" s="16">
        <v>6.85</v>
      </c>
      <c r="L122" s="16"/>
      <c r="M122" s="39">
        <v>7.4013499999999999</v>
      </c>
      <c r="N122" s="16">
        <f t="shared" si="47"/>
        <v>7.3046278469935544</v>
      </c>
      <c r="O122" s="16">
        <f t="shared" si="81"/>
        <v>7.4747799983213756</v>
      </c>
      <c r="P122" s="16">
        <f t="shared" si="48"/>
        <v>7.4013499999999999</v>
      </c>
      <c r="Q122" s="16" t="s">
        <v>2891</v>
      </c>
      <c r="R122" s="36"/>
      <c r="S122" s="18">
        <v>182.8</v>
      </c>
      <c r="T122" s="16">
        <v>141.25</v>
      </c>
      <c r="U122" s="16">
        <v>179.73</v>
      </c>
      <c r="V122" s="16">
        <v>125.95</v>
      </c>
      <c r="W122" s="16">
        <v>348.67</v>
      </c>
      <c r="X122" s="16">
        <v>105</v>
      </c>
      <c r="Y122" s="16">
        <v>139</v>
      </c>
      <c r="Z122" s="85"/>
      <c r="AA122" s="39">
        <v>213.47</v>
      </c>
      <c r="AB122" s="88">
        <f t="shared" si="49"/>
        <v>179.48375000000001</v>
      </c>
      <c r="AC122" s="114">
        <f t="shared" si="50"/>
        <v>168.01279848355998</v>
      </c>
      <c r="AD122" s="88">
        <f t="shared" si="51"/>
        <v>160.49</v>
      </c>
      <c r="AE122" s="88" t="s">
        <v>2891</v>
      </c>
      <c r="AF122" s="40"/>
      <c r="AG122" s="19">
        <f t="shared" si="82"/>
        <v>105</v>
      </c>
      <c r="AH122" s="18">
        <v>1.7800000000000001E-7</v>
      </c>
      <c r="AI122" s="34">
        <v>2.2065298534398799E-10</v>
      </c>
      <c r="AJ122" s="16">
        <v>1.6982436524617439E-8</v>
      </c>
      <c r="AK122" s="16">
        <v>6.1659500186148087E-8</v>
      </c>
      <c r="AL122" s="16">
        <v>5.8884365535558713E-9</v>
      </c>
      <c r="AM122" s="16">
        <v>4.265795188015919E-9</v>
      </c>
      <c r="AN122" s="94"/>
      <c r="AO122" s="34">
        <v>3.57073E-8</v>
      </c>
      <c r="AP122" s="94">
        <f t="shared" si="52"/>
        <v>4.3246303062525904E-8</v>
      </c>
      <c r="AQ122" s="114">
        <f t="shared" si="53"/>
        <v>1.2049910792212341E-8</v>
      </c>
      <c r="AR122" s="94">
        <f t="shared" si="54"/>
        <v>1.6982436524617439E-8</v>
      </c>
      <c r="AS122" s="114" t="s">
        <v>2891</v>
      </c>
      <c r="AT122" s="98"/>
      <c r="AU122" s="18">
        <v>3.8230000000000002E-4</v>
      </c>
      <c r="AV122" s="16">
        <v>1.0699999999999999E-2</v>
      </c>
      <c r="AW122" s="16">
        <v>6.3221657010268303E-5</v>
      </c>
      <c r="AX122" s="16">
        <v>5.6899999999999995E-4</v>
      </c>
      <c r="AY122" s="16">
        <v>5.0400000000000002E-3</v>
      </c>
      <c r="AZ122" s="16">
        <v>5.3699999999999998E-3</v>
      </c>
      <c r="BA122" s="16">
        <v>1.01E-3</v>
      </c>
      <c r="BB122" s="68">
        <v>-8.3800000000000008</v>
      </c>
      <c r="BC122" s="16">
        <f t="shared" si="90"/>
        <v>2.3540197215186245E-3</v>
      </c>
      <c r="BD122" s="67">
        <v>-9.51</v>
      </c>
      <c r="BE122" s="16">
        <f t="shared" si="91"/>
        <v>1.7450589277860968E-4</v>
      </c>
      <c r="BF122" s="16">
        <v>0.1</v>
      </c>
      <c r="BG122" s="16">
        <v>7.2700000000000004E-3</v>
      </c>
      <c r="BH122" s="16">
        <v>8.1600000000000006E-3</v>
      </c>
      <c r="BI122" s="68">
        <v>7.4600000000000006E-8</v>
      </c>
      <c r="BJ122" s="94">
        <f t="shared" si="55"/>
        <v>4.2125874000000001E-2</v>
      </c>
      <c r="BK122" s="68">
        <v>6.90128E-9</v>
      </c>
      <c r="BL122" s="39">
        <f t="shared" si="83"/>
        <v>3.8970838032E-3</v>
      </c>
      <c r="BM122" s="94">
        <f t="shared" si="84"/>
        <v>1.3365428933893394E-2</v>
      </c>
      <c r="BN122" s="114">
        <f t="shared" si="85"/>
        <v>2.7754308895391218E-3</v>
      </c>
      <c r="BO122" s="94">
        <f t="shared" si="86"/>
        <v>4.4685419015999999E-3</v>
      </c>
      <c r="BP122" s="114" t="s">
        <v>2891</v>
      </c>
      <c r="BQ122" s="98"/>
      <c r="BR122" s="18">
        <f t="shared" si="56"/>
        <v>-6.7495799976911064</v>
      </c>
      <c r="BS122" s="114">
        <f t="shared" si="57"/>
        <v>-9.6562901923516176</v>
      </c>
      <c r="BT122" s="114">
        <f t="shared" si="58"/>
        <v>-7.7700000000000005</v>
      </c>
      <c r="BU122" s="114">
        <f t="shared" si="59"/>
        <v>-7.2100000000000009</v>
      </c>
      <c r="BV122" s="114">
        <f t="shared" si="60"/>
        <v>-8.2300000000000022</v>
      </c>
      <c r="BW122" s="114">
        <f t="shared" si="61"/>
        <v>-8.370000000000001</v>
      </c>
      <c r="BX122" s="114" t="str">
        <f t="shared" si="62"/>
        <v>N/A</v>
      </c>
      <c r="BY122" s="114">
        <f t="shared" si="63"/>
        <v>-7.4472429876518778</v>
      </c>
      <c r="BZ122" s="114">
        <f t="shared" si="64"/>
        <v>-7.919016168242087</v>
      </c>
      <c r="CA122" s="114">
        <f t="shared" si="65"/>
        <v>-7.7700000000000005</v>
      </c>
      <c r="CB122" s="98" t="str">
        <f t="shared" si="66"/>
        <v>---</v>
      </c>
      <c r="CC122" s="18">
        <f t="shared" si="67"/>
        <v>-3.417595701980972</v>
      </c>
      <c r="CD122" s="114">
        <f t="shared" si="68"/>
        <v>-1.9706162223147903</v>
      </c>
      <c r="CE122" s="114">
        <f t="shared" si="69"/>
        <v>-4.1991341256905974</v>
      </c>
      <c r="CF122" s="114">
        <f t="shared" si="70"/>
        <v>-3.2448877336049287</v>
      </c>
      <c r="CG122" s="114">
        <f t="shared" si="71"/>
        <v>-2.2975694635544746</v>
      </c>
      <c r="CH122" s="114">
        <f t="shared" si="72"/>
        <v>-2.2700257143004445</v>
      </c>
      <c r="CI122" s="114">
        <f t="shared" si="73"/>
        <v>-2.9956786262173574</v>
      </c>
      <c r="CJ122" s="114">
        <f t="shared" si="74"/>
        <v>-2.6281899030427813</v>
      </c>
      <c r="CK122" s="114">
        <f t="shared" si="75"/>
        <v>-3.7581899030427799</v>
      </c>
      <c r="CL122" s="114">
        <f t="shared" si="76"/>
        <v>-1</v>
      </c>
      <c r="CM122" s="114">
        <f t="shared" si="77"/>
        <v>-2.1384655891409623</v>
      </c>
      <c r="CN122" s="114">
        <f t="shared" si="78"/>
        <v>-2.0883098412461387</v>
      </c>
      <c r="CO122" s="114">
        <f t="shared" si="79"/>
        <v>-1.3754510755701104</v>
      </c>
      <c r="CP122" s="114">
        <f t="shared" si="80"/>
        <v>-2.40926025500382</v>
      </c>
      <c r="CQ122" s="114">
        <f t="shared" si="87"/>
        <v>-2.5566695824792971</v>
      </c>
      <c r="CR122" s="114">
        <f t="shared" si="88"/>
        <v>-2.3534148592791473</v>
      </c>
      <c r="CS122" s="98" t="str">
        <f t="shared" si="89"/>
        <v>---</v>
      </c>
    </row>
    <row r="123" spans="1:97" x14ac:dyDescent="0.25">
      <c r="A123" s="15" t="s">
        <v>2658</v>
      </c>
      <c r="B123" s="1" t="s">
        <v>549</v>
      </c>
      <c r="C123" s="1">
        <v>564.69000000000005</v>
      </c>
      <c r="D123" s="27">
        <v>7.66</v>
      </c>
      <c r="E123" s="16">
        <v>8.04340151545445</v>
      </c>
      <c r="F123" s="16">
        <v>7.5390673769999896</v>
      </c>
      <c r="G123" s="16">
        <v>6.9782209999999996</v>
      </c>
      <c r="H123" s="16">
        <v>7.4345999999999997</v>
      </c>
      <c r="I123" s="16">
        <v>7.1026999999999996</v>
      </c>
      <c r="J123" s="16">
        <v>6.69</v>
      </c>
      <c r="K123" s="16">
        <v>6.86</v>
      </c>
      <c r="L123" s="16"/>
      <c r="M123" s="16">
        <v>7.2767600000000003</v>
      </c>
      <c r="N123" s="16">
        <f t="shared" si="47"/>
        <v>7.2871944324949363</v>
      </c>
      <c r="O123" s="16">
        <f t="shared" si="81"/>
        <v>7.4791333800181405</v>
      </c>
      <c r="P123" s="16">
        <f t="shared" si="48"/>
        <v>7.2767600000000003</v>
      </c>
      <c r="Q123" s="16" t="s">
        <v>2891</v>
      </c>
      <c r="R123" s="36"/>
      <c r="S123" s="18">
        <v>182.8</v>
      </c>
      <c r="T123" s="16">
        <v>205.92</v>
      </c>
      <c r="U123" s="16">
        <v>179.73</v>
      </c>
      <c r="V123" s="16">
        <v>139.30000000000001</v>
      </c>
      <c r="W123" s="16">
        <v>348.67</v>
      </c>
      <c r="X123" s="16">
        <v>103</v>
      </c>
      <c r="Y123" s="16">
        <v>139</v>
      </c>
      <c r="Z123" s="85" t="s">
        <v>2318</v>
      </c>
      <c r="AA123" s="16">
        <v>213.47900000000001</v>
      </c>
      <c r="AB123" s="88">
        <f t="shared" si="49"/>
        <v>188.98737500000001</v>
      </c>
      <c r="AC123" s="114">
        <f t="shared" si="50"/>
        <v>177.92358567114334</v>
      </c>
      <c r="AD123" s="88">
        <f t="shared" si="51"/>
        <v>181.26499999999999</v>
      </c>
      <c r="AE123" s="88">
        <v>86.5</v>
      </c>
      <c r="AF123" s="151" t="s">
        <v>2751</v>
      </c>
      <c r="AG123" s="19">
        <f t="shared" si="82"/>
        <v>86.5</v>
      </c>
      <c r="AH123" s="18">
        <v>2.7700000000000001E-7</v>
      </c>
      <c r="AI123" s="34">
        <v>2.3674736745990298E-10</v>
      </c>
      <c r="AJ123" s="16">
        <v>1.8620871366628593E-8</v>
      </c>
      <c r="AK123" s="16">
        <v>6.1659500186148087E-8</v>
      </c>
      <c r="AL123" s="16">
        <v>1.8197008586099822E-8</v>
      </c>
      <c r="AM123" s="16">
        <v>2.5118864315095751E-8</v>
      </c>
      <c r="AN123" s="94"/>
      <c r="AO123" s="16">
        <v>3.2152500000000003E-8</v>
      </c>
      <c r="AP123" s="94">
        <f t="shared" si="52"/>
        <v>6.18550702602046E-8</v>
      </c>
      <c r="AQ123" s="114">
        <f t="shared" si="53"/>
        <v>1.9588315769274927E-8</v>
      </c>
      <c r="AR123" s="94">
        <f t="shared" si="54"/>
        <v>2.5118864315095751E-8</v>
      </c>
      <c r="AS123" s="114" t="s">
        <v>2891</v>
      </c>
      <c r="AT123" s="98"/>
      <c r="AU123" s="18">
        <v>5.6570000000000004E-4</v>
      </c>
      <c r="AV123" s="16">
        <v>1.0699999999999999E-2</v>
      </c>
      <c r="AW123" s="16">
        <v>6.1889111980868104E-5</v>
      </c>
      <c r="AX123" s="16">
        <v>6.11E-4</v>
      </c>
      <c r="AY123" s="16">
        <v>5.0400000000000002E-3</v>
      </c>
      <c r="AZ123" s="16">
        <v>1.7299999999999999E-2</v>
      </c>
      <c r="BA123" s="16">
        <v>1.01E-3</v>
      </c>
      <c r="BB123" s="68">
        <v>-8.3800000000000008</v>
      </c>
      <c r="BC123" s="16">
        <f t="shared" si="90"/>
        <v>2.3540197215186245E-3</v>
      </c>
      <c r="BD123" s="67">
        <v>-9.2100000000000009</v>
      </c>
      <c r="BE123" s="16">
        <f t="shared" si="91"/>
        <v>3.4818503160115885E-4</v>
      </c>
      <c r="BF123" s="16">
        <v>0.1</v>
      </c>
      <c r="BG123" s="16">
        <v>6.9499999999999996E-3</v>
      </c>
      <c r="BH123" s="16">
        <v>8.1600000000000006E-3</v>
      </c>
      <c r="BI123" s="68"/>
      <c r="BJ123" s="94" t="str">
        <f t="shared" si="55"/>
        <v/>
      </c>
      <c r="BK123" s="68">
        <v>7.0099500000000002E-9</v>
      </c>
      <c r="BL123" s="39">
        <f t="shared" si="83"/>
        <v>3.9584486655000004E-3</v>
      </c>
      <c r="BM123" s="94">
        <f t="shared" si="84"/>
        <v>1.2081480194661589E-2</v>
      </c>
      <c r="BN123" s="114">
        <f t="shared" si="85"/>
        <v>2.6816577785615998E-3</v>
      </c>
      <c r="BO123" s="94">
        <f t="shared" si="86"/>
        <v>3.9584486655000004E-3</v>
      </c>
      <c r="BP123" s="114" t="s">
        <v>2891</v>
      </c>
      <c r="BQ123" s="98"/>
      <c r="BR123" s="18">
        <f t="shared" si="56"/>
        <v>-6.5575202309355518</v>
      </c>
      <c r="BS123" s="114">
        <f t="shared" si="57"/>
        <v>-9.6257148414862268</v>
      </c>
      <c r="BT123" s="114">
        <f t="shared" si="58"/>
        <v>-7.7300000000000022</v>
      </c>
      <c r="BU123" s="114">
        <f t="shared" si="59"/>
        <v>-7.2100000000000009</v>
      </c>
      <c r="BV123" s="114">
        <f t="shared" si="60"/>
        <v>-7.74</v>
      </c>
      <c r="BW123" s="114">
        <f t="shared" si="61"/>
        <v>-7.6000000000000005</v>
      </c>
      <c r="BX123" s="114" t="str">
        <f t="shared" si="62"/>
        <v>N/A</v>
      </c>
      <c r="BY123" s="114">
        <f t="shared" si="63"/>
        <v>-7.4927852530976669</v>
      </c>
      <c r="BZ123" s="114">
        <f t="shared" si="64"/>
        <v>-7.7080029036456361</v>
      </c>
      <c r="CA123" s="114">
        <f t="shared" si="65"/>
        <v>-7.6000000000000005</v>
      </c>
      <c r="CB123" s="98" t="str">
        <f t="shared" si="66"/>
        <v>---</v>
      </c>
      <c r="CC123" s="18">
        <f t="shared" si="67"/>
        <v>-3.2474138212595909</v>
      </c>
      <c r="CD123" s="114">
        <f t="shared" si="68"/>
        <v>-1.9706162223147903</v>
      </c>
      <c r="CE123" s="114">
        <f t="shared" si="69"/>
        <v>-4.2083857487593699</v>
      </c>
      <c r="CF123" s="114">
        <f t="shared" si="70"/>
        <v>-3.213958789757446</v>
      </c>
      <c r="CG123" s="114">
        <f t="shared" si="71"/>
        <v>-2.2975694635544746</v>
      </c>
      <c r="CH123" s="114">
        <f t="shared" si="72"/>
        <v>-1.7619538968712045</v>
      </c>
      <c r="CI123" s="114">
        <f t="shared" si="73"/>
        <v>-2.9956786262173574</v>
      </c>
      <c r="CJ123" s="114">
        <f t="shared" si="74"/>
        <v>-2.6281899030427813</v>
      </c>
      <c r="CK123" s="114">
        <f t="shared" si="75"/>
        <v>-3.458189903042781</v>
      </c>
      <c r="CL123" s="114">
        <f t="shared" si="76"/>
        <v>-1</v>
      </c>
      <c r="CM123" s="114">
        <f t="shared" si="77"/>
        <v>-2.1580151954098863</v>
      </c>
      <c r="CN123" s="114">
        <f t="shared" si="78"/>
        <v>-2.0883098412461387</v>
      </c>
      <c r="CO123" s="114" t="str">
        <f t="shared" si="79"/>
        <v>N/A</v>
      </c>
      <c r="CP123" s="114">
        <f t="shared" si="80"/>
        <v>-2.4024749827653555</v>
      </c>
      <c r="CQ123" s="114">
        <f t="shared" si="87"/>
        <v>-2.5715966457108603</v>
      </c>
      <c r="CR123" s="114">
        <f t="shared" si="88"/>
        <v>-2.4024749827653555</v>
      </c>
      <c r="CS123" s="98" t="str">
        <f t="shared" si="89"/>
        <v>---</v>
      </c>
    </row>
    <row r="124" spans="1:97" x14ac:dyDescent="0.25">
      <c r="A124" s="15" t="s">
        <v>2659</v>
      </c>
      <c r="B124" s="1" t="s">
        <v>550</v>
      </c>
      <c r="C124" s="1">
        <v>564.69000000000005</v>
      </c>
      <c r="D124" s="27">
        <v>7.66</v>
      </c>
      <c r="E124" s="16">
        <v>8.0006184366642596</v>
      </c>
      <c r="F124" s="16">
        <v>7.5390673769999896</v>
      </c>
      <c r="G124" s="16">
        <v>6.9782209999999996</v>
      </c>
      <c r="H124" s="16">
        <v>7.4345999999999997</v>
      </c>
      <c r="I124" s="16">
        <v>7.3140999999999998</v>
      </c>
      <c r="J124" s="16">
        <v>6.69</v>
      </c>
      <c r="K124" s="16">
        <v>6.84</v>
      </c>
      <c r="L124" s="16"/>
      <c r="M124" s="16">
        <v>7.4635600000000002</v>
      </c>
      <c r="N124" s="16">
        <f t="shared" si="47"/>
        <v>7.3244629792960279</v>
      </c>
      <c r="O124" s="16">
        <f t="shared" si="81"/>
        <v>7.4908450570627778</v>
      </c>
      <c r="P124" s="16">
        <f t="shared" si="48"/>
        <v>7.4345999999999997</v>
      </c>
      <c r="Q124" s="16" t="s">
        <v>2891</v>
      </c>
      <c r="R124" s="36"/>
      <c r="S124" s="18">
        <v>182.8</v>
      </c>
      <c r="T124" s="16">
        <v>150.77000000000001</v>
      </c>
      <c r="U124" s="16">
        <v>179.73</v>
      </c>
      <c r="V124" s="16">
        <v>145.43</v>
      </c>
      <c r="W124" s="16">
        <v>348.67</v>
      </c>
      <c r="X124" s="16">
        <v>109</v>
      </c>
      <c r="Y124" s="16">
        <v>132</v>
      </c>
      <c r="Z124" s="85"/>
      <c r="AA124" s="16">
        <v>210.23</v>
      </c>
      <c r="AB124" s="88">
        <f t="shared" si="49"/>
        <v>182.32875000000001</v>
      </c>
      <c r="AC124" s="114">
        <f t="shared" si="50"/>
        <v>171.82423766004646</v>
      </c>
      <c r="AD124" s="88">
        <f t="shared" si="51"/>
        <v>165.25</v>
      </c>
      <c r="AE124" s="88" t="s">
        <v>2891</v>
      </c>
      <c r="AF124" s="40"/>
      <c r="AG124" s="19">
        <f t="shared" si="82"/>
        <v>109</v>
      </c>
      <c r="AH124" s="18">
        <v>1.61E-7</v>
      </c>
      <c r="AI124" s="34">
        <v>5.0158605324436698E-10</v>
      </c>
      <c r="AJ124" s="16">
        <v>1.7782794100389218E-8</v>
      </c>
      <c r="AK124" s="16">
        <v>6.1659500186148087E-8</v>
      </c>
      <c r="AL124" s="16">
        <v>1.5135612484362029E-8</v>
      </c>
      <c r="AM124" s="16">
        <v>4.265795188015919E-9</v>
      </c>
      <c r="AN124" s="94"/>
      <c r="AO124" s="16">
        <v>3.7207200000000001E-8</v>
      </c>
      <c r="AP124" s="94">
        <f t="shared" si="52"/>
        <v>4.2507498287451375E-8</v>
      </c>
      <c r="AQ124" s="114">
        <f t="shared" si="53"/>
        <v>1.5476953360888295E-8</v>
      </c>
      <c r="AR124" s="94">
        <f t="shared" si="54"/>
        <v>1.7782794100389218E-8</v>
      </c>
      <c r="AS124" s="114" t="s">
        <v>2891</v>
      </c>
      <c r="AT124" s="98"/>
      <c r="AU124" s="18">
        <v>3.5120000000000003E-4</v>
      </c>
      <c r="AV124" s="16">
        <v>1.0699999999999999E-2</v>
      </c>
      <c r="AW124" s="16">
        <v>8.0729766601979805E-5</v>
      </c>
      <c r="AX124" s="16">
        <v>5.7200000000000003E-4</v>
      </c>
      <c r="AY124" s="16">
        <v>5.0400000000000002E-3</v>
      </c>
      <c r="AZ124" s="16">
        <v>1.5800000000000002E-2</v>
      </c>
      <c r="BA124" s="16">
        <v>1.01E-3</v>
      </c>
      <c r="BB124" s="68">
        <v>-8.3800000000000008</v>
      </c>
      <c r="BC124" s="16">
        <f t="shared" si="90"/>
        <v>2.3540197215186245E-3</v>
      </c>
      <c r="BD124" s="67">
        <v>-9.2100000000000009</v>
      </c>
      <c r="BE124" s="16">
        <f t="shared" si="91"/>
        <v>3.4818503160115885E-4</v>
      </c>
      <c r="BF124" s="16">
        <v>0.1</v>
      </c>
      <c r="BG124" s="16">
        <v>6.4799999999999996E-3</v>
      </c>
      <c r="BH124" s="16">
        <v>1.03E-2</v>
      </c>
      <c r="BI124" s="68">
        <v>3.2399999999999999E-8</v>
      </c>
      <c r="BJ124" s="94">
        <f t="shared" si="55"/>
        <v>1.8295955999999999E-2</v>
      </c>
      <c r="BK124" s="68">
        <v>6.96027E-9</v>
      </c>
      <c r="BL124" s="39">
        <f t="shared" si="83"/>
        <v>3.9303948662999999E-3</v>
      </c>
      <c r="BM124" s="94">
        <f t="shared" si="84"/>
        <v>1.2518748956144413E-2</v>
      </c>
      <c r="BN124" s="114">
        <f t="shared" si="85"/>
        <v>3.0297029630871764E-3</v>
      </c>
      <c r="BO124" s="94">
        <f t="shared" si="86"/>
        <v>4.48519743315E-3</v>
      </c>
      <c r="BP124" s="114" t="s">
        <v>2891</v>
      </c>
      <c r="BQ124" s="98"/>
      <c r="BR124" s="18">
        <f t="shared" si="56"/>
        <v>-6.79317412396815</v>
      </c>
      <c r="BS124" s="114">
        <f t="shared" si="57"/>
        <v>-9.2996545477020991</v>
      </c>
      <c r="BT124" s="114">
        <f t="shared" si="58"/>
        <v>-7.75</v>
      </c>
      <c r="BU124" s="114">
        <f t="shared" si="59"/>
        <v>-7.2100000000000009</v>
      </c>
      <c r="BV124" s="114">
        <f t="shared" si="60"/>
        <v>-7.8200000000000012</v>
      </c>
      <c r="BW124" s="114">
        <f t="shared" si="61"/>
        <v>-8.370000000000001</v>
      </c>
      <c r="BX124" s="114" t="str">
        <f t="shared" si="62"/>
        <v>N/A</v>
      </c>
      <c r="BY124" s="114">
        <f t="shared" si="63"/>
        <v>-7.4293730112551035</v>
      </c>
      <c r="BZ124" s="114">
        <f t="shared" si="64"/>
        <v>-7.8103145261321938</v>
      </c>
      <c r="CA124" s="114">
        <f t="shared" si="65"/>
        <v>-7.75</v>
      </c>
      <c r="CB124" s="98" t="str">
        <f t="shared" si="66"/>
        <v>---</v>
      </c>
      <c r="CC124" s="18">
        <f t="shared" si="67"/>
        <v>-3.4544454927659349</v>
      </c>
      <c r="CD124" s="114">
        <f t="shared" si="68"/>
        <v>-1.9706162223147903</v>
      </c>
      <c r="CE124" s="114">
        <f t="shared" si="69"/>
        <v>-4.0929663031045775</v>
      </c>
      <c r="CF124" s="114">
        <f t="shared" si="70"/>
        <v>-3.2426039712069756</v>
      </c>
      <c r="CG124" s="114">
        <f t="shared" si="71"/>
        <v>-2.2975694635544746</v>
      </c>
      <c r="CH124" s="114">
        <f t="shared" si="72"/>
        <v>-1.8013429130455774</v>
      </c>
      <c r="CI124" s="114">
        <f t="shared" si="73"/>
        <v>-2.9956786262173574</v>
      </c>
      <c r="CJ124" s="114">
        <f t="shared" si="74"/>
        <v>-2.6281899030427813</v>
      </c>
      <c r="CK124" s="114">
        <f t="shared" si="75"/>
        <v>-3.458189903042781</v>
      </c>
      <c r="CL124" s="114">
        <f t="shared" si="76"/>
        <v>-1</v>
      </c>
      <c r="CM124" s="114">
        <f t="shared" si="77"/>
        <v>-2.1884249941294067</v>
      </c>
      <c r="CN124" s="114">
        <f t="shared" si="78"/>
        <v>-1.9871627752948278</v>
      </c>
      <c r="CO124" s="114">
        <f t="shared" si="79"/>
        <v>-1.737644892836167</v>
      </c>
      <c r="CP124" s="114">
        <f t="shared" si="80"/>
        <v>-2.4055638161282311</v>
      </c>
      <c r="CQ124" s="114">
        <f t="shared" si="87"/>
        <v>-2.5185999483345625</v>
      </c>
      <c r="CR124" s="114">
        <f t="shared" si="88"/>
        <v>-2.3515666398413528</v>
      </c>
      <c r="CS124" s="98" t="str">
        <f t="shared" si="89"/>
        <v>---</v>
      </c>
    </row>
    <row r="125" spans="1:97" x14ac:dyDescent="0.25">
      <c r="A125" s="15" t="s">
        <v>2660</v>
      </c>
      <c r="B125" s="1" t="s">
        <v>551</v>
      </c>
      <c r="C125" s="1">
        <v>564.69000000000005</v>
      </c>
      <c r="D125" s="27">
        <v>7.66</v>
      </c>
      <c r="E125" s="16">
        <v>8.0246636722289804</v>
      </c>
      <c r="F125" s="16">
        <v>7.5390673769999896</v>
      </c>
      <c r="G125" s="16">
        <v>6.9782209999999996</v>
      </c>
      <c r="H125" s="16">
        <v>7.4345999999999997</v>
      </c>
      <c r="I125" s="16">
        <v>7.2396000000000003</v>
      </c>
      <c r="J125" s="16">
        <v>6.69</v>
      </c>
      <c r="K125" s="16">
        <v>6.85</v>
      </c>
      <c r="L125" s="16"/>
      <c r="M125" s="16">
        <v>7.4207999999999998</v>
      </c>
      <c r="N125" s="16">
        <f t="shared" si="47"/>
        <v>7.3152168943587741</v>
      </c>
      <c r="O125" s="16">
        <f t="shared" si="81"/>
        <v>7.4906680798776666</v>
      </c>
      <c r="P125" s="16">
        <f t="shared" si="48"/>
        <v>7.4207999999999998</v>
      </c>
      <c r="Q125" s="16" t="s">
        <v>2891</v>
      </c>
      <c r="R125" s="36"/>
      <c r="S125" s="18">
        <v>182.8</v>
      </c>
      <c r="T125" s="16">
        <v>164.72</v>
      </c>
      <c r="U125" s="16">
        <v>179.73</v>
      </c>
      <c r="V125" s="16">
        <v>143.25</v>
      </c>
      <c r="W125" s="16">
        <v>348.67</v>
      </c>
      <c r="X125" s="16">
        <v>108</v>
      </c>
      <c r="Y125" s="16">
        <v>132</v>
      </c>
      <c r="Z125" s="85"/>
      <c r="AA125" s="16">
        <v>213.50299999999999</v>
      </c>
      <c r="AB125" s="88">
        <f t="shared" si="49"/>
        <v>184.084125</v>
      </c>
      <c r="AC125" s="114">
        <f t="shared" si="50"/>
        <v>173.54285885901018</v>
      </c>
      <c r="AD125" s="88">
        <f t="shared" si="51"/>
        <v>172.22499999999999</v>
      </c>
      <c r="AE125" s="88" t="s">
        <v>2891</v>
      </c>
      <c r="AF125" s="40"/>
      <c r="AG125" s="19">
        <f t="shared" si="82"/>
        <v>108</v>
      </c>
      <c r="AH125" s="18">
        <v>1.6500000000000001E-7</v>
      </c>
      <c r="AI125" s="34">
        <v>4.4902028604696399E-10</v>
      </c>
      <c r="AJ125" s="16">
        <v>1.8197008586099822E-8</v>
      </c>
      <c r="AK125" s="16">
        <v>6.1659500186148087E-8</v>
      </c>
      <c r="AL125" s="16">
        <v>1.9054607179632456E-8</v>
      </c>
      <c r="AM125" s="16">
        <v>4.265795188015919E-9</v>
      </c>
      <c r="AN125" s="94"/>
      <c r="AO125" s="16">
        <v>3.42663E-8</v>
      </c>
      <c r="AP125" s="94">
        <f t="shared" si="52"/>
        <v>4.3270318775134744E-8</v>
      </c>
      <c r="AQ125" s="114">
        <f t="shared" si="53"/>
        <v>1.566553757937508E-8</v>
      </c>
      <c r="AR125" s="94">
        <f t="shared" si="54"/>
        <v>1.9054607179632456E-8</v>
      </c>
      <c r="AS125" s="114" t="s">
        <v>2891</v>
      </c>
      <c r="AT125" s="98"/>
      <c r="AU125" s="18">
        <v>3.5869999999999999E-4</v>
      </c>
      <c r="AV125" s="16">
        <v>1.0699999999999999E-2</v>
      </c>
      <c r="AW125" s="16">
        <v>6.5942298566897198E-5</v>
      </c>
      <c r="AX125" s="16">
        <v>6.0400000000000004E-4</v>
      </c>
      <c r="AY125" s="16">
        <v>5.0400000000000002E-3</v>
      </c>
      <c r="AZ125" s="16">
        <v>2.3E-2</v>
      </c>
      <c r="BA125" s="16">
        <v>1.01E-3</v>
      </c>
      <c r="BB125" s="68">
        <v>-8.3800000000000008</v>
      </c>
      <c r="BC125" s="16">
        <f t="shared" si="90"/>
        <v>2.3540197215186245E-3</v>
      </c>
      <c r="BD125" s="67">
        <v>-8.83</v>
      </c>
      <c r="BE125" s="16">
        <f t="shared" si="91"/>
        <v>8.3523771571470426E-4</v>
      </c>
      <c r="BF125" s="16">
        <v>0.1</v>
      </c>
      <c r="BG125" s="16">
        <v>6.3400000000000001E-3</v>
      </c>
      <c r="BH125" s="16">
        <v>1.03E-2</v>
      </c>
      <c r="BI125" s="68"/>
      <c r="BJ125" s="94" t="str">
        <f t="shared" si="55"/>
        <v/>
      </c>
      <c r="BK125" s="68">
        <v>7.0669899999999998E-9</v>
      </c>
      <c r="BL125" s="39">
        <f t="shared" si="83"/>
        <v>3.9906585830999999E-3</v>
      </c>
      <c r="BM125" s="94">
        <f t="shared" si="84"/>
        <v>1.2661427562992326E-2</v>
      </c>
      <c r="BN125" s="114">
        <f t="shared" si="85"/>
        <v>2.8750484448216459E-3</v>
      </c>
      <c r="BO125" s="94">
        <f t="shared" si="86"/>
        <v>3.9906585830999999E-3</v>
      </c>
      <c r="BP125" s="114" t="s">
        <v>2891</v>
      </c>
      <c r="BQ125" s="98"/>
      <c r="BR125" s="18">
        <f t="shared" si="56"/>
        <v>-6.7825160557860933</v>
      </c>
      <c r="BS125" s="114">
        <f t="shared" si="57"/>
        <v>-9.3477340377956981</v>
      </c>
      <c r="BT125" s="114">
        <f t="shared" si="58"/>
        <v>-7.74</v>
      </c>
      <c r="BU125" s="114">
        <f t="shared" si="59"/>
        <v>-7.2100000000000009</v>
      </c>
      <c r="BV125" s="114">
        <f t="shared" si="60"/>
        <v>-7.7200000000000006</v>
      </c>
      <c r="BW125" s="114">
        <f t="shared" si="61"/>
        <v>-8.370000000000001</v>
      </c>
      <c r="BX125" s="114" t="str">
        <f t="shared" si="62"/>
        <v>N/A</v>
      </c>
      <c r="BY125" s="114">
        <f t="shared" si="63"/>
        <v>-7.4651327872052109</v>
      </c>
      <c r="BZ125" s="114">
        <f t="shared" si="64"/>
        <v>-7.8050546972552874</v>
      </c>
      <c r="CA125" s="114">
        <f t="shared" si="65"/>
        <v>-7.7200000000000006</v>
      </c>
      <c r="CB125" s="98" t="str">
        <f t="shared" si="66"/>
        <v>---</v>
      </c>
      <c r="CC125" s="18">
        <f t="shared" si="67"/>
        <v>-3.4452686233240333</v>
      </c>
      <c r="CD125" s="114">
        <f t="shared" si="68"/>
        <v>-1.9706162223147903</v>
      </c>
      <c r="CE125" s="114">
        <f t="shared" si="69"/>
        <v>-4.1808359186195974</v>
      </c>
      <c r="CF125" s="114">
        <f t="shared" si="70"/>
        <v>-3.2189630613788682</v>
      </c>
      <c r="CG125" s="114">
        <f t="shared" si="71"/>
        <v>-2.2975694635544746</v>
      </c>
      <c r="CH125" s="114">
        <f t="shared" si="72"/>
        <v>-1.6382721639824072</v>
      </c>
      <c r="CI125" s="114">
        <f t="shared" si="73"/>
        <v>-2.9956786262173574</v>
      </c>
      <c r="CJ125" s="114">
        <f t="shared" si="74"/>
        <v>-2.6281899030427813</v>
      </c>
      <c r="CK125" s="114">
        <f t="shared" si="75"/>
        <v>-3.0781899030427797</v>
      </c>
      <c r="CL125" s="114">
        <f t="shared" si="76"/>
        <v>-1</v>
      </c>
      <c r="CM125" s="114">
        <f t="shared" si="77"/>
        <v>-2.1979107421182671</v>
      </c>
      <c r="CN125" s="114">
        <f t="shared" si="78"/>
        <v>-1.9871627752948278</v>
      </c>
      <c r="CO125" s="114" t="str">
        <f t="shared" si="79"/>
        <v>N/A</v>
      </c>
      <c r="CP125" s="114">
        <f t="shared" si="80"/>
        <v>-2.3989554262671668</v>
      </c>
      <c r="CQ125" s="114">
        <f t="shared" si="87"/>
        <v>-2.5413548330121043</v>
      </c>
      <c r="CR125" s="114">
        <f t="shared" si="88"/>
        <v>-2.3989554262671668</v>
      </c>
      <c r="CS125" s="98" t="str">
        <f t="shared" si="89"/>
        <v>---</v>
      </c>
    </row>
    <row r="126" spans="1:97" x14ac:dyDescent="0.25">
      <c r="A126" s="15" t="s">
        <v>2661</v>
      </c>
      <c r="B126" s="1" t="s">
        <v>552</v>
      </c>
      <c r="C126" s="1">
        <v>564.69000000000005</v>
      </c>
      <c r="D126" s="27">
        <v>7.66</v>
      </c>
      <c r="E126" s="16">
        <v>8.0409762518105605</v>
      </c>
      <c r="F126" s="16">
        <v>7.5390673769999896</v>
      </c>
      <c r="G126" s="16">
        <v>6.9782209999999996</v>
      </c>
      <c r="H126" s="16">
        <v>7.4345999999999997</v>
      </c>
      <c r="I126" s="16">
        <v>7.2175000000000002</v>
      </c>
      <c r="J126" s="16">
        <v>6.7</v>
      </c>
      <c r="K126" s="16">
        <v>6.85</v>
      </c>
      <c r="L126" s="16"/>
      <c r="M126" s="16">
        <v>7.2686000000000002</v>
      </c>
      <c r="N126" s="16">
        <f t="shared" si="47"/>
        <v>7.2987738476456165</v>
      </c>
      <c r="O126" s="16">
        <f t="shared" si="81"/>
        <v>7.4836164777248033</v>
      </c>
      <c r="P126" s="16">
        <f t="shared" si="48"/>
        <v>7.2686000000000002</v>
      </c>
      <c r="Q126" s="16" t="s">
        <v>2891</v>
      </c>
      <c r="R126" s="36"/>
      <c r="S126" s="18">
        <v>182.8</v>
      </c>
      <c r="T126" s="16">
        <v>204.81</v>
      </c>
      <c r="U126" s="16">
        <v>179.73</v>
      </c>
      <c r="V126" s="16">
        <v>151.69999999999999</v>
      </c>
      <c r="W126" s="16">
        <v>348.67</v>
      </c>
      <c r="X126" s="16">
        <v>122</v>
      </c>
      <c r="Y126" s="16">
        <v>149</v>
      </c>
      <c r="Z126" s="85"/>
      <c r="AA126" s="16">
        <v>214.97800000000001</v>
      </c>
      <c r="AB126" s="88">
        <f t="shared" si="49"/>
        <v>194.21100000000001</v>
      </c>
      <c r="AC126" s="114">
        <f t="shared" si="50"/>
        <v>185.31519262941995</v>
      </c>
      <c r="AD126" s="88">
        <f t="shared" si="51"/>
        <v>181.26499999999999</v>
      </c>
      <c r="AE126" s="88" t="s">
        <v>2891</v>
      </c>
      <c r="AF126" s="40"/>
      <c r="AG126" s="19">
        <f t="shared" si="82"/>
        <v>122</v>
      </c>
      <c r="AH126" s="18">
        <v>1.17E-7</v>
      </c>
      <c r="AI126" s="34">
        <v>1.5364235198157699E-10</v>
      </c>
      <c r="AJ126" s="16">
        <v>1.0471285480508974E-8</v>
      </c>
      <c r="AK126" s="16">
        <v>6.1659500186148087E-8</v>
      </c>
      <c r="AL126" s="16">
        <v>2.5118864315095751E-8</v>
      </c>
      <c r="AM126" s="16">
        <v>4.265795188015919E-9</v>
      </c>
      <c r="AN126" s="94"/>
      <c r="AO126" s="16">
        <v>2.8314699999999999E-8</v>
      </c>
      <c r="AP126" s="94">
        <f t="shared" si="52"/>
        <v>3.5283398217392905E-8</v>
      </c>
      <c r="AQ126" s="114">
        <f t="shared" si="53"/>
        <v>1.197019577110541E-8</v>
      </c>
      <c r="AR126" s="94">
        <f t="shared" si="54"/>
        <v>2.5118864315095751E-8</v>
      </c>
      <c r="AS126" s="114" t="s">
        <v>2891</v>
      </c>
      <c r="AT126" s="98"/>
      <c r="AU126" s="18">
        <v>2.6669999999999998E-4</v>
      </c>
      <c r="AV126" s="16">
        <v>1.0699999999999999E-2</v>
      </c>
      <c r="AW126" s="16">
        <v>4.08513258519701E-5</v>
      </c>
      <c r="AX126" s="16">
        <v>5.1599999999999997E-4</v>
      </c>
      <c r="AY126" s="16">
        <v>5.0400000000000002E-3</v>
      </c>
      <c r="AZ126" s="16">
        <v>0.21</v>
      </c>
      <c r="BA126" s="16">
        <v>1.01E-3</v>
      </c>
      <c r="BB126" s="68">
        <v>-8.3800000000000008</v>
      </c>
      <c r="BC126" s="16">
        <f t="shared" si="90"/>
        <v>2.3540197215186245E-3</v>
      </c>
      <c r="BD126" s="67">
        <v>-9.0299999999999994</v>
      </c>
      <c r="BE126" s="16">
        <f t="shared" si="91"/>
        <v>5.2699937111705343E-4</v>
      </c>
      <c r="BF126" s="16">
        <v>0.1</v>
      </c>
      <c r="BG126" s="16">
        <v>7.79E-3</v>
      </c>
      <c r="BH126" s="16">
        <v>6.3400000000000001E-3</v>
      </c>
      <c r="BI126" s="68"/>
      <c r="BJ126" s="94" t="str">
        <f t="shared" si="55"/>
        <v/>
      </c>
      <c r="BK126" s="68">
        <v>6.9550999999999997E-9</v>
      </c>
      <c r="BL126" s="39">
        <f t="shared" si="83"/>
        <v>3.9274754190000002E-3</v>
      </c>
      <c r="BM126" s="94">
        <f t="shared" si="84"/>
        <v>2.6808618910575979E-2</v>
      </c>
      <c r="BN126" s="114">
        <f t="shared" si="85"/>
        <v>2.9931096969735833E-3</v>
      </c>
      <c r="BO126" s="94">
        <f t="shared" si="86"/>
        <v>3.9274754190000002E-3</v>
      </c>
      <c r="BP126" s="114" t="s">
        <v>2891</v>
      </c>
      <c r="BQ126" s="98"/>
      <c r="BR126" s="18">
        <f t="shared" si="56"/>
        <v>-6.9318141382538387</v>
      </c>
      <c r="BS126" s="114">
        <f t="shared" si="57"/>
        <v>-9.8134890532069257</v>
      </c>
      <c r="BT126" s="114">
        <f t="shared" si="58"/>
        <v>-7.98</v>
      </c>
      <c r="BU126" s="114">
        <f t="shared" si="59"/>
        <v>-7.2100000000000009</v>
      </c>
      <c r="BV126" s="114">
        <f t="shared" si="60"/>
        <v>-7.6000000000000005</v>
      </c>
      <c r="BW126" s="114">
        <f t="shared" si="61"/>
        <v>-8.370000000000001</v>
      </c>
      <c r="BX126" s="114" t="str">
        <f t="shared" si="62"/>
        <v>N/A</v>
      </c>
      <c r="BY126" s="114">
        <f t="shared" si="63"/>
        <v>-7.5479880354513593</v>
      </c>
      <c r="BZ126" s="114">
        <f t="shared" si="64"/>
        <v>-7.9218987467017312</v>
      </c>
      <c r="CA126" s="114">
        <f t="shared" si="65"/>
        <v>-7.6000000000000005</v>
      </c>
      <c r="CB126" s="98" t="str">
        <f t="shared" si="66"/>
        <v>---</v>
      </c>
      <c r="CC126" s="18">
        <f t="shared" si="67"/>
        <v>-3.5739769843101241</v>
      </c>
      <c r="CD126" s="114">
        <f t="shared" si="68"/>
        <v>-1.9706162223147903</v>
      </c>
      <c r="CE126" s="114">
        <f t="shared" si="69"/>
        <v>-4.3887938436395162</v>
      </c>
      <c r="CF126" s="114">
        <f t="shared" si="70"/>
        <v>-3.2873502983727887</v>
      </c>
      <c r="CG126" s="114">
        <f t="shared" si="71"/>
        <v>-2.2975694635544746</v>
      </c>
      <c r="CH126" s="114">
        <f t="shared" si="72"/>
        <v>-0.6777807052660807</v>
      </c>
      <c r="CI126" s="114">
        <f t="shared" si="73"/>
        <v>-2.9956786262173574</v>
      </c>
      <c r="CJ126" s="114">
        <f t="shared" si="74"/>
        <v>-2.6281899030427813</v>
      </c>
      <c r="CK126" s="114">
        <f t="shared" si="75"/>
        <v>-3.2781899030427786</v>
      </c>
      <c r="CL126" s="114">
        <f t="shared" si="76"/>
        <v>-1</v>
      </c>
      <c r="CM126" s="114">
        <f t="shared" si="77"/>
        <v>-2.1084625423274357</v>
      </c>
      <c r="CN126" s="114">
        <f t="shared" si="78"/>
        <v>-2.1979107421182671</v>
      </c>
      <c r="CO126" s="114" t="str">
        <f t="shared" si="79"/>
        <v>N/A</v>
      </c>
      <c r="CP126" s="114">
        <f t="shared" si="80"/>
        <v>-2.4058865244104757</v>
      </c>
      <c r="CQ126" s="114">
        <f t="shared" si="87"/>
        <v>-2.5238773660474516</v>
      </c>
      <c r="CR126" s="114">
        <f t="shared" si="88"/>
        <v>-2.4058865244104757</v>
      </c>
      <c r="CS126" s="98" t="str">
        <f t="shared" si="89"/>
        <v>---</v>
      </c>
    </row>
    <row r="127" spans="1:97" x14ac:dyDescent="0.25">
      <c r="A127" s="15" t="s">
        <v>2662</v>
      </c>
      <c r="B127" s="1" t="s">
        <v>553</v>
      </c>
      <c r="C127" s="1">
        <v>564.69000000000005</v>
      </c>
      <c r="D127" s="27">
        <v>7.66</v>
      </c>
      <c r="E127" s="16">
        <v>8.0069121023638292</v>
      </c>
      <c r="F127" s="16">
        <v>7.5390673769999896</v>
      </c>
      <c r="G127" s="16">
        <v>6.9782209999999996</v>
      </c>
      <c r="H127" s="16">
        <v>7.4345999999999997</v>
      </c>
      <c r="I127" s="16">
        <v>7.2428999999999997</v>
      </c>
      <c r="J127" s="16">
        <v>6.69</v>
      </c>
      <c r="K127" s="16">
        <v>6.85</v>
      </c>
      <c r="L127" s="16"/>
      <c r="M127" s="16">
        <v>7.4005999999999998</v>
      </c>
      <c r="N127" s="16">
        <f t="shared" si="47"/>
        <v>7.3113667199293122</v>
      </c>
      <c r="O127" s="16">
        <f t="shared" si="81"/>
        <v>7.482318514811924</v>
      </c>
      <c r="P127" s="16">
        <f t="shared" si="48"/>
        <v>7.4005999999999998</v>
      </c>
      <c r="Q127" s="16" t="s">
        <v>2891</v>
      </c>
      <c r="R127" s="36"/>
      <c r="S127" s="18">
        <v>182.8</v>
      </c>
      <c r="T127" s="16">
        <v>155.46</v>
      </c>
      <c r="U127" s="16">
        <v>179.73</v>
      </c>
      <c r="V127" s="16">
        <v>146.4</v>
      </c>
      <c r="W127" s="16">
        <v>348.67</v>
      </c>
      <c r="X127" s="16">
        <v>105</v>
      </c>
      <c r="Y127" s="16">
        <v>139</v>
      </c>
      <c r="Z127" s="85"/>
      <c r="AA127" s="16">
        <v>213.47900000000001</v>
      </c>
      <c r="AB127" s="88">
        <f t="shared" si="49"/>
        <v>183.817375</v>
      </c>
      <c r="AC127" s="114">
        <f t="shared" si="50"/>
        <v>173.26717449908023</v>
      </c>
      <c r="AD127" s="88">
        <f t="shared" si="51"/>
        <v>167.595</v>
      </c>
      <c r="AE127" s="88" t="s">
        <v>2891</v>
      </c>
      <c r="AF127" s="40"/>
      <c r="AG127" s="19">
        <f t="shared" si="82"/>
        <v>105</v>
      </c>
      <c r="AH127" s="18">
        <v>1.7800000000000001E-7</v>
      </c>
      <c r="AI127" s="34">
        <v>3.9275707242602698E-10</v>
      </c>
      <c r="AJ127" s="16">
        <v>1.5488166189124814E-8</v>
      </c>
      <c r="AK127" s="16">
        <v>6.1659500186148087E-8</v>
      </c>
      <c r="AL127" s="16">
        <v>1.2022644346174099E-8</v>
      </c>
      <c r="AM127" s="16">
        <v>4.265795188015919E-9</v>
      </c>
      <c r="AN127" s="94"/>
      <c r="AO127" s="16">
        <v>3.00096E-8</v>
      </c>
      <c r="AP127" s="94">
        <f t="shared" si="52"/>
        <v>4.3119780425984133E-8</v>
      </c>
      <c r="AQ127" s="114">
        <f t="shared" si="53"/>
        <v>1.3949012403811223E-8</v>
      </c>
      <c r="AR127" s="94">
        <f t="shared" si="54"/>
        <v>1.5488166189124814E-8</v>
      </c>
      <c r="AS127" s="114" t="s">
        <v>2891</v>
      </c>
      <c r="AT127" s="98"/>
      <c r="AU127" s="18">
        <v>3.8230000000000002E-4</v>
      </c>
      <c r="AV127" s="16">
        <v>1.0699999999999999E-2</v>
      </c>
      <c r="AW127" s="16">
        <v>7.1139052196453998E-5</v>
      </c>
      <c r="AX127" s="16">
        <v>5.3600000000000002E-4</v>
      </c>
      <c r="AY127" s="16">
        <v>5.0400000000000002E-3</v>
      </c>
      <c r="AZ127" s="16">
        <v>4.07E-2</v>
      </c>
      <c r="BA127" s="16">
        <v>1.01E-3</v>
      </c>
      <c r="BB127" s="68">
        <v>-8.3800000000000008</v>
      </c>
      <c r="BC127" s="16">
        <f t="shared" si="90"/>
        <v>2.3540197215186245E-3</v>
      </c>
      <c r="BD127" s="67">
        <v>-9.2100000000000009</v>
      </c>
      <c r="BE127" s="16">
        <f t="shared" si="91"/>
        <v>3.4818503160115885E-4</v>
      </c>
      <c r="BF127" s="16">
        <v>0.1</v>
      </c>
      <c r="BG127" s="16">
        <v>7.2700000000000004E-3</v>
      </c>
      <c r="BH127" s="16">
        <v>8.1600000000000006E-3</v>
      </c>
      <c r="BI127" s="68"/>
      <c r="BJ127" s="94" t="str">
        <f t="shared" si="55"/>
        <v/>
      </c>
      <c r="BK127" s="68">
        <v>6.9052599999999998E-9</v>
      </c>
      <c r="BL127" s="39">
        <f t="shared" si="83"/>
        <v>3.8993312693999999E-3</v>
      </c>
      <c r="BM127" s="94">
        <f t="shared" si="84"/>
        <v>1.3882382698055095E-2</v>
      </c>
      <c r="BN127" s="114">
        <f t="shared" si="85"/>
        <v>2.7872278543391218E-3</v>
      </c>
      <c r="BO127" s="94">
        <f t="shared" si="86"/>
        <v>3.8993312693999999E-3</v>
      </c>
      <c r="BP127" s="114" t="s">
        <v>2891</v>
      </c>
      <c r="BQ127" s="98"/>
      <c r="BR127" s="18">
        <f t="shared" si="56"/>
        <v>-6.7495799976911064</v>
      </c>
      <c r="BS127" s="114">
        <f t="shared" si="57"/>
        <v>-9.4058759858221901</v>
      </c>
      <c r="BT127" s="114">
        <f t="shared" si="58"/>
        <v>-7.81</v>
      </c>
      <c r="BU127" s="114">
        <f t="shared" si="59"/>
        <v>-7.2100000000000009</v>
      </c>
      <c r="BV127" s="114">
        <f t="shared" si="60"/>
        <v>-7.9200000000000008</v>
      </c>
      <c r="BW127" s="114">
        <f t="shared" si="61"/>
        <v>-8.370000000000001</v>
      </c>
      <c r="BX127" s="114" t="str">
        <f t="shared" si="62"/>
        <v>N/A</v>
      </c>
      <c r="BY127" s="114">
        <f t="shared" si="63"/>
        <v>-7.5227397932772631</v>
      </c>
      <c r="BZ127" s="114">
        <f t="shared" si="64"/>
        <v>-7.8554565395415077</v>
      </c>
      <c r="CA127" s="114">
        <f t="shared" si="65"/>
        <v>-7.81</v>
      </c>
      <c r="CB127" s="98" t="str">
        <f t="shared" si="66"/>
        <v>---</v>
      </c>
      <c r="CC127" s="18">
        <f t="shared" si="67"/>
        <v>-3.417595701980972</v>
      </c>
      <c r="CD127" s="114">
        <f t="shared" si="68"/>
        <v>-1.9706162223147903</v>
      </c>
      <c r="CE127" s="114">
        <f t="shared" si="69"/>
        <v>-4.1478919253266797</v>
      </c>
      <c r="CF127" s="114">
        <f t="shared" si="70"/>
        <v>-3.2708352103072298</v>
      </c>
      <c r="CG127" s="114">
        <f t="shared" si="71"/>
        <v>-2.2975694635544746</v>
      </c>
      <c r="CH127" s="114">
        <f t="shared" si="72"/>
        <v>-1.3904055907747799</v>
      </c>
      <c r="CI127" s="114">
        <f t="shared" si="73"/>
        <v>-2.9956786262173574</v>
      </c>
      <c r="CJ127" s="114">
        <f t="shared" si="74"/>
        <v>-2.6281899030427813</v>
      </c>
      <c r="CK127" s="114">
        <f t="shared" si="75"/>
        <v>-3.458189903042781</v>
      </c>
      <c r="CL127" s="114">
        <f t="shared" si="76"/>
        <v>-1</v>
      </c>
      <c r="CM127" s="114">
        <f t="shared" si="77"/>
        <v>-2.1384655891409623</v>
      </c>
      <c r="CN127" s="114">
        <f t="shared" si="78"/>
        <v>-2.0883098412461387</v>
      </c>
      <c r="CO127" s="114" t="str">
        <f t="shared" si="79"/>
        <v>N/A</v>
      </c>
      <c r="CP127" s="114">
        <f t="shared" si="80"/>
        <v>-2.4090098675662932</v>
      </c>
      <c r="CQ127" s="114">
        <f t="shared" si="87"/>
        <v>-2.5548275265011728</v>
      </c>
      <c r="CR127" s="114">
        <f t="shared" si="88"/>
        <v>-2.4090098675662932</v>
      </c>
      <c r="CS127" s="98" t="str">
        <f t="shared" si="89"/>
        <v>---</v>
      </c>
    </row>
    <row r="128" spans="1:97" x14ac:dyDescent="0.25">
      <c r="A128" s="15" t="s">
        <v>2663</v>
      </c>
      <c r="B128" s="1" t="s">
        <v>554</v>
      </c>
      <c r="C128" s="1">
        <v>564.69000000000005</v>
      </c>
      <c r="D128" s="27">
        <v>7.66</v>
      </c>
      <c r="E128" s="16">
        <v>7.98872613007872</v>
      </c>
      <c r="F128" s="16">
        <v>7.5390673769999896</v>
      </c>
      <c r="G128" s="16">
        <v>6.9782209999999996</v>
      </c>
      <c r="H128" s="16">
        <v>7.4345999999999997</v>
      </c>
      <c r="I128" s="16">
        <v>7.2305000000000001</v>
      </c>
      <c r="J128" s="16">
        <v>6.69</v>
      </c>
      <c r="K128" s="16">
        <v>6.85</v>
      </c>
      <c r="L128" s="16"/>
      <c r="M128" s="16">
        <v>7.3904699999999997</v>
      </c>
      <c r="N128" s="16">
        <f t="shared" si="47"/>
        <v>7.306842723008744</v>
      </c>
      <c r="O128" s="16">
        <f t="shared" si="81"/>
        <v>7.4739107126072701</v>
      </c>
      <c r="P128" s="16">
        <f t="shared" si="48"/>
        <v>7.3904699999999997</v>
      </c>
      <c r="Q128" s="16" t="s">
        <v>2891</v>
      </c>
      <c r="R128" s="36"/>
      <c r="S128" s="18">
        <v>182.8</v>
      </c>
      <c r="T128" s="16">
        <v>209.2</v>
      </c>
      <c r="U128" s="16">
        <v>179.73</v>
      </c>
      <c r="V128" s="16">
        <v>142.69</v>
      </c>
      <c r="W128" s="16">
        <v>348.67</v>
      </c>
      <c r="X128" s="16">
        <v>105</v>
      </c>
      <c r="Y128" s="16">
        <v>139</v>
      </c>
      <c r="Z128" s="85"/>
      <c r="AA128" s="16">
        <v>213.47900000000001</v>
      </c>
      <c r="AB128" s="88">
        <f t="shared" si="49"/>
        <v>190.07112500000002</v>
      </c>
      <c r="AC128" s="114">
        <f t="shared" si="50"/>
        <v>179.24239081266498</v>
      </c>
      <c r="AD128" s="88">
        <f t="shared" si="51"/>
        <v>181.26499999999999</v>
      </c>
      <c r="AE128" s="88" t="s">
        <v>2891</v>
      </c>
      <c r="AF128" s="40"/>
      <c r="AG128" s="19">
        <f t="shared" si="82"/>
        <v>105</v>
      </c>
      <c r="AH128" s="18">
        <v>1.7800000000000001E-7</v>
      </c>
      <c r="AI128" s="34">
        <v>3.62840996348577E-10</v>
      </c>
      <c r="AJ128" s="16">
        <v>1.3803842646028805E-8</v>
      </c>
      <c r="AK128" s="16">
        <v>6.1659500186148087E-8</v>
      </c>
      <c r="AL128" s="16">
        <v>5.0118723362727164E-8</v>
      </c>
      <c r="AM128" s="16">
        <v>4.265795188015919E-9</v>
      </c>
      <c r="AN128" s="94"/>
      <c r="AO128" s="16">
        <v>2.7606900000000002E-8</v>
      </c>
      <c r="AP128" s="94">
        <f t="shared" si="52"/>
        <v>4.7973943197038368E-8</v>
      </c>
      <c r="AQ128" s="114">
        <f t="shared" si="53"/>
        <v>1.6439141822120558E-8</v>
      </c>
      <c r="AR128" s="94">
        <f t="shared" si="54"/>
        <v>2.7606900000000002E-8</v>
      </c>
      <c r="AS128" s="114" t="s">
        <v>2891</v>
      </c>
      <c r="AT128" s="98"/>
      <c r="AU128" s="18">
        <v>3.8230000000000002E-4</v>
      </c>
      <c r="AV128" s="16">
        <v>1.0699999999999999E-2</v>
      </c>
      <c r="AW128" s="16">
        <v>7.4943251659088795E-5</v>
      </c>
      <c r="AX128" s="16">
        <v>5.4299999999999997E-4</v>
      </c>
      <c r="AY128" s="16">
        <v>5.0400000000000002E-3</v>
      </c>
      <c r="AZ128" s="16">
        <v>3.9800000000000002E-2</v>
      </c>
      <c r="BA128" s="16">
        <v>1.01E-3</v>
      </c>
      <c r="BB128" s="68">
        <v>-8.3800000000000008</v>
      </c>
      <c r="BC128" s="16">
        <f t="shared" si="90"/>
        <v>2.3540197215186245E-3</v>
      </c>
      <c r="BD128" s="67">
        <v>-9.26</v>
      </c>
      <c r="BE128" s="16">
        <f t="shared" si="91"/>
        <v>3.1032023605866187E-4</v>
      </c>
      <c r="BF128" s="16">
        <v>0.1</v>
      </c>
      <c r="BG128" s="16">
        <v>7.11E-3</v>
      </c>
      <c r="BH128" s="16">
        <v>8.1600000000000006E-3</v>
      </c>
      <c r="BI128" s="68"/>
      <c r="BJ128" s="94" t="str">
        <f t="shared" si="55"/>
        <v/>
      </c>
      <c r="BK128" s="68">
        <v>6.9696800000000003E-9</v>
      </c>
      <c r="BL128" s="39">
        <f t="shared" si="83"/>
        <v>3.9357085991999999E-3</v>
      </c>
      <c r="BM128" s="94">
        <f t="shared" si="84"/>
        <v>1.3801560908341261E-2</v>
      </c>
      <c r="BN128" s="114">
        <f t="shared" si="85"/>
        <v>2.7689803253696265E-3</v>
      </c>
      <c r="BO128" s="94">
        <f t="shared" si="86"/>
        <v>3.9357085991999999E-3</v>
      </c>
      <c r="BP128" s="114" t="s">
        <v>2891</v>
      </c>
      <c r="BQ128" s="98"/>
      <c r="BR128" s="18">
        <f t="shared" si="56"/>
        <v>-6.7495799976911064</v>
      </c>
      <c r="BS128" s="114">
        <f t="shared" si="57"/>
        <v>-9.4402836491695812</v>
      </c>
      <c r="BT128" s="114">
        <f t="shared" si="58"/>
        <v>-7.8600000000000012</v>
      </c>
      <c r="BU128" s="114">
        <f t="shared" si="59"/>
        <v>-7.2100000000000009</v>
      </c>
      <c r="BV128" s="114">
        <f t="shared" si="60"/>
        <v>-7.3000000000000007</v>
      </c>
      <c r="BW128" s="114">
        <f t="shared" si="61"/>
        <v>-8.370000000000001</v>
      </c>
      <c r="BX128" s="114" t="str">
        <f t="shared" si="62"/>
        <v>N/A</v>
      </c>
      <c r="BY128" s="114">
        <f t="shared" si="63"/>
        <v>-7.5589823578837478</v>
      </c>
      <c r="BZ128" s="114">
        <f t="shared" si="64"/>
        <v>-7.7841208578206347</v>
      </c>
      <c r="CA128" s="114">
        <f t="shared" si="65"/>
        <v>-7.5589823578837478</v>
      </c>
      <c r="CB128" s="98" t="str">
        <f t="shared" si="66"/>
        <v>---</v>
      </c>
      <c r="CC128" s="18">
        <f t="shared" si="67"/>
        <v>-3.417595701980972</v>
      </c>
      <c r="CD128" s="114">
        <f t="shared" si="68"/>
        <v>-1.9706162223147903</v>
      </c>
      <c r="CE128" s="114">
        <f t="shared" si="69"/>
        <v>-4.1252674675410885</v>
      </c>
      <c r="CF128" s="114">
        <f t="shared" si="70"/>
        <v>-3.2652001704111533</v>
      </c>
      <c r="CG128" s="114">
        <f t="shared" si="71"/>
        <v>-2.2975694635544746</v>
      </c>
      <c r="CH128" s="114">
        <f t="shared" si="72"/>
        <v>-1.4001169279263121</v>
      </c>
      <c r="CI128" s="114">
        <f t="shared" si="73"/>
        <v>-2.9956786262173574</v>
      </c>
      <c r="CJ128" s="114">
        <f t="shared" si="74"/>
        <v>-2.6281899030427813</v>
      </c>
      <c r="CK128" s="114">
        <f t="shared" si="75"/>
        <v>-3.5081899030427794</v>
      </c>
      <c r="CL128" s="114">
        <f t="shared" si="76"/>
        <v>-1</v>
      </c>
      <c r="CM128" s="114">
        <f t="shared" si="77"/>
        <v>-2.1481303992702339</v>
      </c>
      <c r="CN128" s="114">
        <f t="shared" si="78"/>
        <v>-2.0883098412461387</v>
      </c>
      <c r="CO128" s="114" t="str">
        <f t="shared" si="79"/>
        <v>N/A</v>
      </c>
      <c r="CP128" s="114">
        <f t="shared" si="80"/>
        <v>-2.4049770643170127</v>
      </c>
      <c r="CQ128" s="114">
        <f t="shared" si="87"/>
        <v>-2.5576801300665459</v>
      </c>
      <c r="CR128" s="114">
        <f t="shared" si="88"/>
        <v>-2.4049770643170127</v>
      </c>
      <c r="CS128" s="98" t="str">
        <f t="shared" si="89"/>
        <v>---</v>
      </c>
    </row>
    <row r="129" spans="1:97" x14ac:dyDescent="0.25">
      <c r="A129" s="15" t="s">
        <v>2664</v>
      </c>
      <c r="B129" s="1" t="s">
        <v>555</v>
      </c>
      <c r="C129" s="1">
        <v>564.69000000000005</v>
      </c>
      <c r="D129" s="27">
        <v>7.66</v>
      </c>
      <c r="E129" s="16">
        <v>8.0187765413777203</v>
      </c>
      <c r="F129" s="16">
        <v>7.5390673769999896</v>
      </c>
      <c r="G129" s="16">
        <v>6.9782209999999996</v>
      </c>
      <c r="H129" s="16">
        <v>7.4345999999999997</v>
      </c>
      <c r="I129" s="16">
        <v>7.2126000000000001</v>
      </c>
      <c r="J129" s="16">
        <v>6.7</v>
      </c>
      <c r="K129" s="16">
        <v>6.86</v>
      </c>
      <c r="L129" s="16"/>
      <c r="M129" s="16">
        <v>7.27834</v>
      </c>
      <c r="N129" s="16">
        <f t="shared" si="47"/>
        <v>7.297956102041967</v>
      </c>
      <c r="O129" s="16">
        <f t="shared" si="81"/>
        <v>7.4754982609010163</v>
      </c>
      <c r="P129" s="16">
        <f t="shared" si="48"/>
        <v>7.27834</v>
      </c>
      <c r="Q129" s="16" t="s">
        <v>2891</v>
      </c>
      <c r="R129" s="36"/>
      <c r="S129" s="18">
        <v>182.8</v>
      </c>
      <c r="T129" s="16">
        <v>207.48</v>
      </c>
      <c r="U129" s="16">
        <v>179.73</v>
      </c>
      <c r="V129" s="16">
        <v>226.12</v>
      </c>
      <c r="W129" s="16">
        <v>348.67</v>
      </c>
      <c r="X129" s="16">
        <v>119</v>
      </c>
      <c r="Y129" s="16">
        <v>149</v>
      </c>
      <c r="Z129" s="85"/>
      <c r="AA129" s="16">
        <v>214.97900000000001</v>
      </c>
      <c r="AB129" s="88">
        <f t="shared" si="49"/>
        <v>203.472375</v>
      </c>
      <c r="AC129" s="114">
        <f t="shared" si="50"/>
        <v>194.5055414992388</v>
      </c>
      <c r="AD129" s="88">
        <f t="shared" si="51"/>
        <v>195.14</v>
      </c>
      <c r="AE129" s="88" t="s">
        <v>2891</v>
      </c>
      <c r="AF129" s="40"/>
      <c r="AG129" s="19">
        <f t="shared" si="82"/>
        <v>119</v>
      </c>
      <c r="AH129" s="18">
        <v>1.2599999999999999E-7</v>
      </c>
      <c r="AI129" s="34">
        <v>1.6796018274163599E-10</v>
      </c>
      <c r="AJ129" s="16">
        <v>1.14815362149688E-8</v>
      </c>
      <c r="AK129" s="16">
        <v>6.1659500186148087E-8</v>
      </c>
      <c r="AL129" s="16">
        <v>3.0199517204020188E-8</v>
      </c>
      <c r="AM129" s="16">
        <v>4.265795188015919E-9</v>
      </c>
      <c r="AN129" s="94"/>
      <c r="AO129" s="16">
        <v>3.1000599999999999E-8</v>
      </c>
      <c r="AP129" s="94">
        <f t="shared" si="52"/>
        <v>3.782498699655637E-8</v>
      </c>
      <c r="AQ129" s="114">
        <f t="shared" si="53"/>
        <v>1.291196755676942E-8</v>
      </c>
      <c r="AR129" s="94">
        <f t="shared" si="54"/>
        <v>3.0199517204020188E-8</v>
      </c>
      <c r="AS129" s="114" t="s">
        <v>2891</v>
      </c>
      <c r="AT129" s="98"/>
      <c r="AU129" s="18">
        <v>2.8420000000000002E-4</v>
      </c>
      <c r="AV129" s="16">
        <v>1.0699999999999999E-2</v>
      </c>
      <c r="AW129" s="16">
        <v>4.4678597822643997E-5</v>
      </c>
      <c r="AX129" s="16">
        <v>5.5099999999999995E-4</v>
      </c>
      <c r="AY129" s="16">
        <v>5.0400000000000002E-3</v>
      </c>
      <c r="AZ129" s="16">
        <v>4.5400000000000003E-2</v>
      </c>
      <c r="BA129" s="16">
        <v>1.01E-3</v>
      </c>
      <c r="BB129" s="68">
        <v>-8.3800000000000008</v>
      </c>
      <c r="BC129" s="16">
        <f t="shared" si="90"/>
        <v>2.3540197215186245E-3</v>
      </c>
      <c r="BD129" s="67">
        <v>-9.01</v>
      </c>
      <c r="BE129" s="16">
        <f t="shared" si="91"/>
        <v>5.5183608630153525E-4</v>
      </c>
      <c r="BF129" s="16">
        <v>0.1</v>
      </c>
      <c r="BG129" s="16">
        <v>7.62E-3</v>
      </c>
      <c r="BH129" s="16">
        <v>6.3400000000000001E-3</v>
      </c>
      <c r="BI129" s="68"/>
      <c r="BJ129" s="94" t="str">
        <f t="shared" si="55"/>
        <v/>
      </c>
      <c r="BK129" s="68">
        <v>7.0768100000000001E-9</v>
      </c>
      <c r="BL129" s="39">
        <f t="shared" si="83"/>
        <v>3.9962038389000001E-3</v>
      </c>
      <c r="BM129" s="94">
        <f t="shared" si="84"/>
        <v>1.4145533711118678E-2</v>
      </c>
      <c r="BN129" s="114">
        <f t="shared" si="85"/>
        <v>2.7142167318100941E-3</v>
      </c>
      <c r="BO129" s="94">
        <f t="shared" si="86"/>
        <v>3.9962038389000001E-3</v>
      </c>
      <c r="BP129" s="114" t="s">
        <v>2891</v>
      </c>
      <c r="BQ129" s="98"/>
      <c r="BR129" s="18">
        <f t="shared" si="56"/>
        <v>-6.8996294548824375</v>
      </c>
      <c r="BS129" s="114">
        <f t="shared" si="57"/>
        <v>-9.7747936615189701</v>
      </c>
      <c r="BT129" s="114">
        <f t="shared" si="58"/>
        <v>-7.9400000000000013</v>
      </c>
      <c r="BU129" s="114">
        <f t="shared" si="59"/>
        <v>-7.2100000000000009</v>
      </c>
      <c r="BV129" s="114">
        <f t="shared" si="60"/>
        <v>-7.52</v>
      </c>
      <c r="BW129" s="114">
        <f t="shared" si="61"/>
        <v>-8.370000000000001</v>
      </c>
      <c r="BX129" s="114" t="str">
        <f t="shared" si="62"/>
        <v>N/A</v>
      </c>
      <c r="BY129" s="114">
        <f t="shared" si="63"/>
        <v>-7.5086299005474224</v>
      </c>
      <c r="BZ129" s="114">
        <f t="shared" si="64"/>
        <v>-7.889007573849832</v>
      </c>
      <c r="CA129" s="114">
        <f t="shared" si="65"/>
        <v>-7.52</v>
      </c>
      <c r="CB129" s="98" t="str">
        <f t="shared" si="66"/>
        <v>---</v>
      </c>
      <c r="CC129" s="18">
        <f t="shared" si="67"/>
        <v>-3.5463759264085488</v>
      </c>
      <c r="CD129" s="114">
        <f t="shared" si="68"/>
        <v>-1.9706162223147903</v>
      </c>
      <c r="CE129" s="114">
        <f t="shared" si="69"/>
        <v>-4.3499004650874022</v>
      </c>
      <c r="CF129" s="114">
        <f t="shared" si="70"/>
        <v>-3.2588484011482151</v>
      </c>
      <c r="CG129" s="114">
        <f t="shared" si="71"/>
        <v>-2.2975694635544746</v>
      </c>
      <c r="CH129" s="114">
        <f t="shared" si="72"/>
        <v>-1.342944147142896</v>
      </c>
      <c r="CI129" s="114">
        <f t="shared" si="73"/>
        <v>-2.9956786262173574</v>
      </c>
      <c r="CJ129" s="114">
        <f t="shared" si="74"/>
        <v>-2.6281899030427813</v>
      </c>
      <c r="CK129" s="114">
        <f t="shared" si="75"/>
        <v>-3.2581899030427803</v>
      </c>
      <c r="CL129" s="114">
        <f t="shared" si="76"/>
        <v>-1</v>
      </c>
      <c r="CM129" s="114">
        <f t="shared" si="77"/>
        <v>-2.1180450286603993</v>
      </c>
      <c r="CN129" s="114">
        <f t="shared" si="78"/>
        <v>-2.1979107421182671</v>
      </c>
      <c r="CO129" s="114" t="str">
        <f t="shared" si="79"/>
        <v>N/A</v>
      </c>
      <c r="CP129" s="114">
        <f t="shared" si="80"/>
        <v>-2.398352367330026</v>
      </c>
      <c r="CQ129" s="114">
        <f t="shared" si="87"/>
        <v>-2.5663554766206107</v>
      </c>
      <c r="CR129" s="114">
        <f t="shared" si="88"/>
        <v>-2.398352367330026</v>
      </c>
      <c r="CS129" s="98" t="str">
        <f t="shared" si="89"/>
        <v>---</v>
      </c>
    </row>
    <row r="130" spans="1:97" x14ac:dyDescent="0.25">
      <c r="A130" s="15" t="s">
        <v>2665</v>
      </c>
      <c r="B130" s="1" t="s">
        <v>556</v>
      </c>
      <c r="C130" s="1">
        <v>564.69000000000005</v>
      </c>
      <c r="D130" s="27">
        <v>8.5</v>
      </c>
      <c r="E130" s="16">
        <v>8.0707797407381694</v>
      </c>
      <c r="F130" s="16">
        <v>7.5390673769999896</v>
      </c>
      <c r="G130" s="16">
        <v>6.9782209999999996</v>
      </c>
      <c r="H130" s="16">
        <v>7.4345999999999997</v>
      </c>
      <c r="I130" s="16">
        <v>7.2076000000000002</v>
      </c>
      <c r="J130" s="16">
        <v>6.69</v>
      </c>
      <c r="K130" s="16">
        <v>6.84</v>
      </c>
      <c r="L130" s="16"/>
      <c r="M130" s="39">
        <v>7.4470900000000002</v>
      </c>
      <c r="N130" s="16">
        <f t="shared" si="47"/>
        <v>7.4119286797486836</v>
      </c>
      <c r="O130" s="16">
        <f t="shared" si="81"/>
        <v>7.7948606267083038</v>
      </c>
      <c r="P130" s="16">
        <f t="shared" si="48"/>
        <v>7.4345999999999997</v>
      </c>
      <c r="Q130" s="16" t="s">
        <v>2891</v>
      </c>
      <c r="R130" s="36"/>
      <c r="S130" s="18">
        <v>182.8</v>
      </c>
      <c r="T130" s="16">
        <v>211.67</v>
      </c>
      <c r="U130" s="16">
        <v>179.73</v>
      </c>
      <c r="V130" s="16">
        <v>148.56</v>
      </c>
      <c r="W130" s="16">
        <v>348.67</v>
      </c>
      <c r="X130" s="16">
        <v>108</v>
      </c>
      <c r="Y130" s="16">
        <v>139</v>
      </c>
      <c r="Z130" s="85"/>
      <c r="AA130" s="39">
        <v>213.47800000000001</v>
      </c>
      <c r="AB130" s="88">
        <f t="shared" si="49"/>
        <v>191.48850000000002</v>
      </c>
      <c r="AC130" s="114">
        <f t="shared" si="50"/>
        <v>181.04874914176332</v>
      </c>
      <c r="AD130" s="88">
        <f t="shared" si="51"/>
        <v>181.26499999999999</v>
      </c>
      <c r="AE130" s="88" t="s">
        <v>2891</v>
      </c>
      <c r="AF130" s="40"/>
      <c r="AG130" s="19">
        <f t="shared" si="82"/>
        <v>108</v>
      </c>
      <c r="AH130" s="18">
        <v>1.6500000000000001E-7</v>
      </c>
      <c r="AI130" s="34">
        <v>2.0344284677068399E-10</v>
      </c>
      <c r="AJ130" s="16">
        <v>1.4791083881682026E-8</v>
      </c>
      <c r="AK130" s="16">
        <v>6.1659500186148087E-8</v>
      </c>
      <c r="AL130" s="16">
        <v>1.4125375446227547E-8</v>
      </c>
      <c r="AM130" s="16">
        <v>4.265795188015919E-9</v>
      </c>
      <c r="AN130" s="94"/>
      <c r="AO130" s="34">
        <v>3.2589400000000003E-8</v>
      </c>
      <c r="AP130" s="94">
        <f t="shared" si="52"/>
        <v>4.1804942506977751E-8</v>
      </c>
      <c r="AQ130" s="114">
        <f t="shared" si="53"/>
        <v>1.292070183999668E-8</v>
      </c>
      <c r="AR130" s="94">
        <f t="shared" si="54"/>
        <v>1.4791083881682026E-8</v>
      </c>
      <c r="AS130" s="114" t="s">
        <v>2891</v>
      </c>
      <c r="AT130" s="98"/>
      <c r="AU130" s="33">
        <v>5.6069999999999997E-5</v>
      </c>
      <c r="AV130" s="16">
        <v>1.0699999999999999E-2</v>
      </c>
      <c r="AW130" s="16">
        <v>4.88285424995943E-5</v>
      </c>
      <c r="AX130" s="16">
        <v>4.6099999999999998E-4</v>
      </c>
      <c r="AY130" s="16">
        <v>5.0400000000000002E-3</v>
      </c>
      <c r="AZ130" s="16">
        <v>7.5499999999999998E-2</v>
      </c>
      <c r="BA130" s="16">
        <v>1.01E-3</v>
      </c>
      <c r="BB130" s="68">
        <v>-8.3800000000000008</v>
      </c>
      <c r="BC130" s="16">
        <f t="shared" si="90"/>
        <v>2.3540197215186245E-3</v>
      </c>
      <c r="BD130" s="67">
        <v>-9.2100000000000009</v>
      </c>
      <c r="BE130" s="16">
        <f t="shared" si="91"/>
        <v>3.4818503160115885E-4</v>
      </c>
      <c r="BF130" s="16">
        <v>0.1</v>
      </c>
      <c r="BG130" s="16">
        <v>7.4400000000000004E-3</v>
      </c>
      <c r="BH130" s="16">
        <v>8.1600000000000006E-3</v>
      </c>
      <c r="BI130" s="68">
        <v>3.4200000000000002E-7</v>
      </c>
      <c r="BJ130" s="94">
        <f t="shared" si="55"/>
        <v>0.19312398</v>
      </c>
      <c r="BK130" s="68">
        <v>6.7280699999999999E-9</v>
      </c>
      <c r="BL130" s="39">
        <f t="shared" si="83"/>
        <v>3.7992738482999998E-3</v>
      </c>
      <c r="BM130" s="94">
        <f t="shared" si="84"/>
        <v>2.9145811224565669E-2</v>
      </c>
      <c r="BN130" s="114">
        <f t="shared" si="85"/>
        <v>3.3100087423244638E-3</v>
      </c>
      <c r="BO130" s="94">
        <f t="shared" si="86"/>
        <v>4.4196369241499998E-3</v>
      </c>
      <c r="BP130" s="114" t="s">
        <v>2891</v>
      </c>
      <c r="BQ130" s="98"/>
      <c r="BR130" s="18">
        <f t="shared" si="56"/>
        <v>-6.7825160557860933</v>
      </c>
      <c r="BS130" s="114">
        <f t="shared" si="57"/>
        <v>-9.6915575757179688</v>
      </c>
      <c r="BT130" s="114">
        <f t="shared" si="58"/>
        <v>-7.8300000000000018</v>
      </c>
      <c r="BU130" s="114">
        <f t="shared" si="59"/>
        <v>-7.2100000000000009</v>
      </c>
      <c r="BV130" s="114">
        <f t="shared" si="60"/>
        <v>-7.85</v>
      </c>
      <c r="BW130" s="114">
        <f t="shared" si="61"/>
        <v>-8.370000000000001</v>
      </c>
      <c r="BX130" s="114" t="str">
        <f t="shared" si="62"/>
        <v>N/A</v>
      </c>
      <c r="BY130" s="114">
        <f t="shared" si="63"/>
        <v>-7.4869236352110713</v>
      </c>
      <c r="BZ130" s="114">
        <f t="shared" si="64"/>
        <v>-7.8887138952450186</v>
      </c>
      <c r="CA130" s="114">
        <f t="shared" si="65"/>
        <v>-7.8300000000000018</v>
      </c>
      <c r="CB130" s="98" t="str">
        <f t="shared" si="66"/>
        <v>---</v>
      </c>
      <c r="CC130" s="18">
        <f t="shared" si="67"/>
        <v>-4.2512694439015055</v>
      </c>
      <c r="CD130" s="114">
        <f t="shared" si="68"/>
        <v>-1.9706162223147903</v>
      </c>
      <c r="CE130" s="114">
        <f t="shared" si="69"/>
        <v>-4.3113262389317386</v>
      </c>
      <c r="CF130" s="114">
        <f t="shared" si="70"/>
        <v>-3.336299074610352</v>
      </c>
      <c r="CG130" s="114">
        <f t="shared" si="71"/>
        <v>-2.2975694635544746</v>
      </c>
      <c r="CH130" s="114">
        <f t="shared" si="72"/>
        <v>-1.1220530483708118</v>
      </c>
      <c r="CI130" s="114">
        <f t="shared" si="73"/>
        <v>-2.9956786262173574</v>
      </c>
      <c r="CJ130" s="114">
        <f t="shared" si="74"/>
        <v>-2.6281899030427813</v>
      </c>
      <c r="CK130" s="114">
        <f t="shared" si="75"/>
        <v>-3.458189903042781</v>
      </c>
      <c r="CL130" s="114">
        <f t="shared" si="76"/>
        <v>-1</v>
      </c>
      <c r="CM130" s="114">
        <f t="shared" si="77"/>
        <v>-2.1284270644541214</v>
      </c>
      <c r="CN130" s="114">
        <f t="shared" si="78"/>
        <v>-2.0883098412461387</v>
      </c>
      <c r="CO130" s="114">
        <f t="shared" si="79"/>
        <v>-0.71416379698664412</v>
      </c>
      <c r="CP130" s="114">
        <f t="shared" si="80"/>
        <v>-2.4202994017547685</v>
      </c>
      <c r="CQ130" s="114">
        <f t="shared" si="87"/>
        <v>-2.4801708591734477</v>
      </c>
      <c r="CR130" s="114">
        <f t="shared" si="88"/>
        <v>-2.3589344326546215</v>
      </c>
      <c r="CS130" s="98" t="str">
        <f t="shared" si="89"/>
        <v>---</v>
      </c>
    </row>
    <row r="131" spans="1:97" x14ac:dyDescent="0.25">
      <c r="A131" s="15" t="s">
        <v>2666</v>
      </c>
      <c r="B131" s="1" t="s">
        <v>557</v>
      </c>
      <c r="C131" s="1">
        <v>564.69000000000005</v>
      </c>
      <c r="D131" s="27">
        <v>8.5</v>
      </c>
      <c r="E131" s="16">
        <v>8.0769668262175305</v>
      </c>
      <c r="F131" s="16">
        <v>7.5390673769999896</v>
      </c>
      <c r="G131" s="16">
        <v>6.9782209999999996</v>
      </c>
      <c r="H131" s="16">
        <v>7.4345999999999997</v>
      </c>
      <c r="I131" s="16">
        <v>7.3250999999999999</v>
      </c>
      <c r="J131" s="16">
        <v>6.69</v>
      </c>
      <c r="K131" s="16">
        <v>6.85</v>
      </c>
      <c r="L131" s="16"/>
      <c r="M131" s="16">
        <v>7.4996999999999998</v>
      </c>
      <c r="N131" s="16">
        <f t="shared" si="47"/>
        <v>7.4326283559130575</v>
      </c>
      <c r="O131" s="16">
        <f t="shared" si="81"/>
        <v>7.8028858288304859</v>
      </c>
      <c r="P131" s="16">
        <f t="shared" si="48"/>
        <v>7.4345999999999997</v>
      </c>
      <c r="Q131" s="16" t="s">
        <v>2891</v>
      </c>
      <c r="R131" s="36"/>
      <c r="S131" s="18">
        <v>182.8</v>
      </c>
      <c r="T131" s="16">
        <v>224.76</v>
      </c>
      <c r="U131" s="16">
        <v>179.73</v>
      </c>
      <c r="V131" s="16">
        <v>148.69</v>
      </c>
      <c r="W131" s="16">
        <v>348.67</v>
      </c>
      <c r="X131" s="16">
        <v>111</v>
      </c>
      <c r="Y131" s="16">
        <v>132</v>
      </c>
      <c r="Z131" s="85"/>
      <c r="AA131" s="16">
        <v>213.50299999999999</v>
      </c>
      <c r="AB131" s="88">
        <f t="shared" si="49"/>
        <v>192.644125</v>
      </c>
      <c r="AC131" s="114">
        <f t="shared" si="50"/>
        <v>181.88175160864108</v>
      </c>
      <c r="AD131" s="88">
        <f t="shared" si="51"/>
        <v>181.26499999999999</v>
      </c>
      <c r="AE131" s="88" t="s">
        <v>2891</v>
      </c>
      <c r="AF131" s="40"/>
      <c r="AG131" s="19">
        <f t="shared" si="82"/>
        <v>111</v>
      </c>
      <c r="AH131" s="18">
        <v>1.54E-7</v>
      </c>
      <c r="AI131" s="34">
        <v>4.6725009542152196E-10</v>
      </c>
      <c r="AJ131" s="16">
        <v>1.7378008287493747E-8</v>
      </c>
      <c r="AK131" s="16">
        <v>6.1659500186148087E-8</v>
      </c>
      <c r="AL131" s="16">
        <v>1.174897554939528E-7</v>
      </c>
      <c r="AM131" s="16">
        <v>2.5118864315095751E-8</v>
      </c>
      <c r="AN131" s="94"/>
      <c r="AO131" s="16">
        <v>3.51183E-8</v>
      </c>
      <c r="AP131" s="94">
        <f t="shared" si="52"/>
        <v>5.8747382625444555E-8</v>
      </c>
      <c r="AQ131" s="114">
        <f t="shared" si="53"/>
        <v>2.5981107372402158E-8</v>
      </c>
      <c r="AR131" s="94">
        <f t="shared" si="54"/>
        <v>3.51183E-8</v>
      </c>
      <c r="AS131" s="114" t="s">
        <v>2891</v>
      </c>
      <c r="AT131" s="98"/>
      <c r="AU131" s="33">
        <v>5.2620000000000001E-5</v>
      </c>
      <c r="AV131" s="16">
        <v>1.0699999999999999E-2</v>
      </c>
      <c r="AW131" s="16">
        <v>6.3001683666034404E-5</v>
      </c>
      <c r="AX131" s="16">
        <v>4.5899999999999999E-4</v>
      </c>
      <c r="AY131" s="16">
        <v>5.0400000000000002E-3</v>
      </c>
      <c r="AZ131" s="16">
        <v>6.7299999999999999E-2</v>
      </c>
      <c r="BA131" s="16">
        <v>1.01E-3</v>
      </c>
      <c r="BB131" s="68">
        <v>-8.3800000000000008</v>
      </c>
      <c r="BC131" s="16">
        <f t="shared" si="90"/>
        <v>2.3540197215186245E-3</v>
      </c>
      <c r="BD131" s="67">
        <v>-8.8699999999999992</v>
      </c>
      <c r="BE131" s="16">
        <f t="shared" si="91"/>
        <v>7.6174585017068047E-4</v>
      </c>
      <c r="BF131" s="16">
        <v>0.1</v>
      </c>
      <c r="BG131" s="16">
        <v>6.3400000000000001E-3</v>
      </c>
      <c r="BH131" s="16">
        <v>1.03E-2</v>
      </c>
      <c r="BI131" s="68"/>
      <c r="BJ131" s="94" t="str">
        <f t="shared" si="55"/>
        <v/>
      </c>
      <c r="BK131" s="68">
        <v>6.8028900000000003E-9</v>
      </c>
      <c r="BL131" s="39">
        <f t="shared" si="83"/>
        <v>3.8415239541000003E-3</v>
      </c>
      <c r="BM131" s="94">
        <f t="shared" si="84"/>
        <v>1.6017070093035029E-2</v>
      </c>
      <c r="BN131" s="114">
        <f t="shared" si="85"/>
        <v>2.6022405215575055E-3</v>
      </c>
      <c r="BO131" s="94">
        <f t="shared" si="86"/>
        <v>3.8415239541000003E-3</v>
      </c>
      <c r="BP131" s="114" t="s">
        <v>2891</v>
      </c>
      <c r="BQ131" s="98"/>
      <c r="BR131" s="18">
        <f t="shared" si="56"/>
        <v>-6.8124792791635373</v>
      </c>
      <c r="BS131" s="114">
        <f t="shared" si="57"/>
        <v>-9.3304506012577733</v>
      </c>
      <c r="BT131" s="114">
        <f t="shared" si="58"/>
        <v>-7.76</v>
      </c>
      <c r="BU131" s="114">
        <f t="shared" si="59"/>
        <v>-7.2100000000000009</v>
      </c>
      <c r="BV131" s="114">
        <f t="shared" si="60"/>
        <v>-6.9300000000000006</v>
      </c>
      <c r="BW131" s="114">
        <f t="shared" si="61"/>
        <v>-7.6000000000000005</v>
      </c>
      <c r="BX131" s="114" t="str">
        <f t="shared" si="62"/>
        <v>N/A</v>
      </c>
      <c r="BY131" s="114">
        <f t="shared" si="63"/>
        <v>-7.4544665155019461</v>
      </c>
      <c r="BZ131" s="114">
        <f t="shared" si="64"/>
        <v>-7.5853423422747515</v>
      </c>
      <c r="CA131" s="114">
        <f t="shared" si="65"/>
        <v>-7.4544665155019461</v>
      </c>
      <c r="CB131" s="98" t="str">
        <f t="shared" si="66"/>
        <v>---</v>
      </c>
      <c r="CC131" s="18">
        <f t="shared" si="67"/>
        <v>-4.2788491562503159</v>
      </c>
      <c r="CD131" s="114">
        <f t="shared" si="68"/>
        <v>-1.9706162223147903</v>
      </c>
      <c r="CE131" s="114">
        <f t="shared" si="69"/>
        <v>-4.2006478442432824</v>
      </c>
      <c r="CF131" s="114">
        <f t="shared" si="70"/>
        <v>-3.338187314462739</v>
      </c>
      <c r="CG131" s="114">
        <f t="shared" si="71"/>
        <v>-2.2975694635544746</v>
      </c>
      <c r="CH131" s="114">
        <f t="shared" si="72"/>
        <v>-1.1719849357760233</v>
      </c>
      <c r="CI131" s="114">
        <f t="shared" si="73"/>
        <v>-2.9956786262173574</v>
      </c>
      <c r="CJ131" s="114">
        <f t="shared" si="74"/>
        <v>-2.6281899030427813</v>
      </c>
      <c r="CK131" s="114">
        <f t="shared" si="75"/>
        <v>-3.1181899030427793</v>
      </c>
      <c r="CL131" s="114">
        <f t="shared" si="76"/>
        <v>-1</v>
      </c>
      <c r="CM131" s="114">
        <f t="shared" si="77"/>
        <v>-2.1979107421182671</v>
      </c>
      <c r="CN131" s="114">
        <f t="shared" si="78"/>
        <v>-1.9871627752948278</v>
      </c>
      <c r="CO131" s="114" t="str">
        <f t="shared" si="79"/>
        <v>N/A</v>
      </c>
      <c r="CP131" s="114">
        <f t="shared" si="80"/>
        <v>-2.4154964543928448</v>
      </c>
      <c r="CQ131" s="114">
        <f t="shared" si="87"/>
        <v>-2.5846525646700371</v>
      </c>
      <c r="CR131" s="114">
        <f t="shared" si="88"/>
        <v>-2.4154964543928448</v>
      </c>
      <c r="CS131" s="98" t="str">
        <f t="shared" si="89"/>
        <v>---</v>
      </c>
    </row>
    <row r="132" spans="1:97" x14ac:dyDescent="0.25">
      <c r="A132" s="15" t="s">
        <v>2667</v>
      </c>
      <c r="B132" s="1" t="s">
        <v>558</v>
      </c>
      <c r="C132" s="1">
        <v>643.59</v>
      </c>
      <c r="D132" s="27">
        <v>8.5500000000000007</v>
      </c>
      <c r="E132" s="16">
        <v>8.76992370506653</v>
      </c>
      <c r="F132" s="16">
        <v>8.3218880750000004</v>
      </c>
      <c r="G132" s="16">
        <v>7.7098581780000002</v>
      </c>
      <c r="H132" s="16">
        <v>8.2263999999999999</v>
      </c>
      <c r="I132" s="16">
        <v>7.8216000000000001</v>
      </c>
      <c r="J132" s="16">
        <v>6.96</v>
      </c>
      <c r="K132" s="16">
        <v>7.44</v>
      </c>
      <c r="L132" s="16"/>
      <c r="M132" s="16">
        <v>7.7597899999999997</v>
      </c>
      <c r="N132" s="16">
        <f t="shared" ref="N132:N195" si="92">AVERAGE(D132:M132)</f>
        <v>7.9510511064518363</v>
      </c>
      <c r="O132" s="16">
        <f t="shared" si="81"/>
        <v>8.2314631151054822</v>
      </c>
      <c r="P132" s="16">
        <f t="shared" ref="P132:P195" si="93">MEDIAN(D132:M132)</f>
        <v>7.8216000000000001</v>
      </c>
      <c r="Q132" s="16" t="s">
        <v>2891</v>
      </c>
      <c r="R132" s="36"/>
      <c r="S132" s="18">
        <v>197.14</v>
      </c>
      <c r="T132" s="16">
        <v>226.33</v>
      </c>
      <c r="U132" s="16">
        <v>208.62</v>
      </c>
      <c r="V132" s="16">
        <v>197.27</v>
      </c>
      <c r="W132" s="16">
        <v>348.67</v>
      </c>
      <c r="X132" s="16">
        <v>178</v>
      </c>
      <c r="Y132" s="16">
        <v>189</v>
      </c>
      <c r="Z132" s="85">
        <v>199</v>
      </c>
      <c r="AA132" s="16">
        <v>222.05799999999999</v>
      </c>
      <c r="AB132" s="88">
        <f t="shared" ref="AB132:AB195" si="94">AVERAGE(S132,T132,U132,V132,W132,X132,Y132,Z132,AA132)</f>
        <v>218.45422222222223</v>
      </c>
      <c r="AC132" s="114">
        <f t="shared" ref="AC132:AC195" si="95">GEOMEAN(S132,T132,U132,V132,W132,X132,Y132,Z132,AA132)</f>
        <v>214.26437688133328</v>
      </c>
      <c r="AD132" s="88">
        <f t="shared" ref="AD132:AD195" si="96">MEDIAN(S132,T132,U132,V132,W132,X132,Y132,Z132,AA132)</f>
        <v>199</v>
      </c>
      <c r="AE132" s="88">
        <v>182.55</v>
      </c>
      <c r="AF132" s="151" t="s">
        <v>2754</v>
      </c>
      <c r="AG132" s="19">
        <f t="shared" si="82"/>
        <v>182.55</v>
      </c>
      <c r="AH132" s="18">
        <v>4.25E-9</v>
      </c>
      <c r="AI132" s="34">
        <v>2.6246414029342201E-12</v>
      </c>
      <c r="AJ132" s="16">
        <v>3.0902954325135894E-9</v>
      </c>
      <c r="AK132" s="16">
        <v>6.3095734448019329E-9</v>
      </c>
      <c r="AL132" s="16">
        <v>7.079457843841369E-10</v>
      </c>
      <c r="AM132" s="16">
        <v>4.265795188015919E-9</v>
      </c>
      <c r="AN132" s="94"/>
      <c r="AO132" s="16">
        <v>6.5469500000000003E-8</v>
      </c>
      <c r="AP132" s="94">
        <f t="shared" ref="AP132:AP195" si="97">AVERAGE($AH132:$AM132,$AN132,$AO132)</f>
        <v>1.2013676355874074E-8</v>
      </c>
      <c r="AQ132" s="114">
        <f t="shared" ref="AQ132:AQ195" si="98">GEOMEAN($AH132:$AM132,$AN132,$AO132)</f>
        <v>1.7114209621342321E-9</v>
      </c>
      <c r="AR132" s="94">
        <f t="shared" ref="AR132:AR195" si="99">MEDIAN($AH132:$AM132,$AN132,$AO132)</f>
        <v>4.25E-9</v>
      </c>
      <c r="AS132" s="114" t="s">
        <v>2891</v>
      </c>
      <c r="AT132" s="98"/>
      <c r="AU132" s="33">
        <v>6.6610000000000003E-6</v>
      </c>
      <c r="AV132" s="16">
        <v>2.0699999999999998E-3</v>
      </c>
      <c r="AW132" s="16">
        <v>2.0959783636242098E-6</v>
      </c>
      <c r="AX132" s="16">
        <v>3.68E-4</v>
      </c>
      <c r="AY132" s="16">
        <v>7.5500000000000003E-4</v>
      </c>
      <c r="AZ132" s="16">
        <v>1.49E-2</v>
      </c>
      <c r="BA132" s="16">
        <v>1.15E-3</v>
      </c>
      <c r="BB132" s="68">
        <v>-9.2100000000000009</v>
      </c>
      <c r="BC132" s="16">
        <f t="shared" si="90"/>
        <v>3.9683437724802957E-4</v>
      </c>
      <c r="BD132" s="67">
        <v>-10.09</v>
      </c>
      <c r="BE132" s="16">
        <f t="shared" si="91"/>
        <v>5.2312959189805094E-5</v>
      </c>
      <c r="BF132" s="16">
        <v>7.5600000000000001E-2</v>
      </c>
      <c r="BG132" s="16">
        <v>2.9399999999999999E-3</v>
      </c>
      <c r="BH132" s="16">
        <v>1.58E-3</v>
      </c>
      <c r="BI132" s="68">
        <v>1.2100000000000001E-8</v>
      </c>
      <c r="BJ132" s="94">
        <f t="shared" ref="BJ132:BJ195" si="100">IF(ISNUMBER(BI132),1000*$C132*BI132,"")</f>
        <v>7.7874390000000002E-3</v>
      </c>
      <c r="BK132" s="68">
        <v>8.33075E-9</v>
      </c>
      <c r="BL132" s="39">
        <f t="shared" si="83"/>
        <v>5.3615873924999996E-3</v>
      </c>
      <c r="BM132" s="94">
        <f t="shared" si="84"/>
        <v>8.0692807648072469E-3</v>
      </c>
      <c r="BN132" s="114">
        <f t="shared" si="85"/>
        <v>7.9720868356671353E-4</v>
      </c>
      <c r="BO132" s="94">
        <f t="shared" si="86"/>
        <v>1.3649999999999999E-3</v>
      </c>
      <c r="BP132" s="114" t="s">
        <v>2891</v>
      </c>
      <c r="BQ132" s="98"/>
      <c r="BR132" s="18">
        <f t="shared" ref="BR132:BR195" si="101">LOG(AH132)</f>
        <v>-8.3716110699496884</v>
      </c>
      <c r="BS132" s="114">
        <f t="shared" ref="BS132:BS195" si="102">LOG(AI132)</f>
        <v>-11.580930024587676</v>
      </c>
      <c r="BT132" s="114">
        <f t="shared" ref="BT132:BT195" si="103">LOG(AJ132)</f>
        <v>-8.51</v>
      </c>
      <c r="BU132" s="114">
        <f t="shared" ref="BU132:BU195" si="104">LOG(AK132)</f>
        <v>-8.1999999999999993</v>
      </c>
      <c r="BV132" s="114">
        <f t="shared" ref="BV132:BV195" si="105">LOG(AL132)</f>
        <v>-9.15</v>
      </c>
      <c r="BW132" s="114">
        <f t="shared" ref="BW132:BW195" si="106">LOG(AM132)</f>
        <v>-8.370000000000001</v>
      </c>
      <c r="BX132" s="114" t="str">
        <f t="shared" ref="BX132:BX195" si="107">IF(ISNUMBER(AN132),LOG(AN132),"N/A")</f>
        <v>N/A</v>
      </c>
      <c r="BY132" s="114">
        <f t="shared" ref="BY132:BY195" si="108">IF(ISNUMBER(AO132),LOG(AO132),"N/A")</f>
        <v>-7.1839609758348404</v>
      </c>
      <c r="BZ132" s="114">
        <f t="shared" ref="BZ132:BZ195" si="109">AVERAGE(BR132:BY132)</f>
        <v>-8.7666431529103139</v>
      </c>
      <c r="CA132" s="114">
        <f t="shared" ref="CA132:CA195" si="110">MEDIAN(BR132:BY132)</f>
        <v>-8.3716110699496884</v>
      </c>
      <c r="CB132" s="98" t="str">
        <f t="shared" ref="CB132:CB195" si="111">IF(ISNUMBER(AS132),LOG(AS132),AS132)</f>
        <v>---</v>
      </c>
      <c r="CC132" s="18">
        <f t="shared" ref="CC132:CC195" si="112">LOG(AU132)</f>
        <v>-5.1764605663431409</v>
      </c>
      <c r="CD132" s="114">
        <f t="shared" ref="CD132:CD195" si="113">LOG(AV132)</f>
        <v>-2.6840296545430822</v>
      </c>
      <c r="CE132" s="114">
        <f t="shared" ref="CE132:CE195" si="114">LOG(AW132)</f>
        <v>-5.6786132048023914</v>
      </c>
      <c r="CF132" s="114">
        <f t="shared" ref="CF132:CF195" si="115">LOG(AX132)</f>
        <v>-3.4341521813264824</v>
      </c>
      <c r="CG132" s="114">
        <f t="shared" ref="CG132:CG195" si="116">LOG(AY132)</f>
        <v>-3.1220530483708115</v>
      </c>
      <c r="CH132" s="114">
        <f t="shared" ref="CH132:CH195" si="117">IF(ISNUMBER(AZ132),LOG(AZ132),"N/A")</f>
        <v>-1.826813731587726</v>
      </c>
      <c r="CI132" s="114">
        <f t="shared" ref="CI132:CI195" si="118">LOG(BA132)</f>
        <v>-2.9393021596463882</v>
      </c>
      <c r="CJ132" s="114">
        <f t="shared" ref="CJ132:CJ195" si="119">LOG(BC132)</f>
        <v>-3.4013907125198073</v>
      </c>
      <c r="CK132" s="114">
        <f t="shared" ref="CK132:CK195" si="120">LOG(BE132)</f>
        <v>-4.2813907125198067</v>
      </c>
      <c r="CL132" s="114">
        <f t="shared" ref="CL132:CL195" si="121">LOG(BF132)</f>
        <v>-1.1214782044987934</v>
      </c>
      <c r="CM132" s="114">
        <f t="shared" ref="CM132:CM195" si="122">LOG(BG132)</f>
        <v>-2.5316526695878427</v>
      </c>
      <c r="CN132" s="114">
        <f t="shared" ref="CN132:CN195" si="123">LOG(BH132)</f>
        <v>-2.8013429130455774</v>
      </c>
      <c r="CO132" s="114">
        <f t="shared" ref="CO132:CO195" si="124">IF(ISNUMBER(BJ132),LOG(BJ132),"N/A")</f>
        <v>-2.1086053422033553</v>
      </c>
      <c r="CP132" s="114">
        <f t="shared" ref="CP132:CP195" si="125">IF(ISNUMBER(BL132),LOG(BL132),"N/A")</f>
        <v>-2.2707066107289839</v>
      </c>
      <c r="CQ132" s="114">
        <f t="shared" si="87"/>
        <v>-3.0984279794088709</v>
      </c>
      <c r="CR132" s="114">
        <f t="shared" si="88"/>
        <v>-2.8703225363459826</v>
      </c>
      <c r="CS132" s="98" t="str">
        <f t="shared" si="89"/>
        <v>---</v>
      </c>
    </row>
    <row r="133" spans="1:97" x14ac:dyDescent="0.25">
      <c r="A133" s="15" t="s">
        <v>2668</v>
      </c>
      <c r="B133" s="1" t="s">
        <v>559</v>
      </c>
      <c r="C133" s="1">
        <v>643.59</v>
      </c>
      <c r="D133" s="27">
        <v>8.5500000000000007</v>
      </c>
      <c r="E133" s="16">
        <v>8.8005418134375404</v>
      </c>
      <c r="F133" s="16">
        <v>8.3218880750000004</v>
      </c>
      <c r="G133" s="16">
        <v>7.7098581780000002</v>
      </c>
      <c r="H133" s="16">
        <v>8.2263999999999999</v>
      </c>
      <c r="I133" s="16">
        <v>7.8688000000000002</v>
      </c>
      <c r="J133" s="16">
        <v>6.96</v>
      </c>
      <c r="K133" s="16">
        <v>7.46</v>
      </c>
      <c r="L133" s="16"/>
      <c r="M133" s="16">
        <v>7.7606700000000002</v>
      </c>
      <c r="N133" s="16">
        <f t="shared" si="92"/>
        <v>7.9620175629375041</v>
      </c>
      <c r="O133" s="16">
        <f t="shared" ref="O133:O196" si="126">IF(ISNUMBER(M133),IF(ISNUMBER(L133),LOG10(AVERAGE(10^D133,10^E133,10^F133,10^G133,10^H133,10^I133,10^J133,10^K133,10^L133,10^M133)),LOG10(AVERAGE(10^D133,10^E133,10^F133,10^G133,10^H133,10^I133,10^J133,10^K133,10^M133))),LOG10(AVERAGE(10^D133,10^E133,10^F133,10^G133,10^H133,10^I133,10^J133,10^K133)))</f>
        <v>8.2459538333150775</v>
      </c>
      <c r="P133" s="16">
        <f t="shared" si="93"/>
        <v>7.8688000000000002</v>
      </c>
      <c r="Q133" s="16" t="s">
        <v>2891</v>
      </c>
      <c r="R133" s="36"/>
      <c r="S133" s="18">
        <v>197.14</v>
      </c>
      <c r="T133" s="16">
        <v>199.07</v>
      </c>
      <c r="U133" s="16">
        <v>208.62</v>
      </c>
      <c r="V133" s="16">
        <v>158.63999999999999</v>
      </c>
      <c r="W133" s="16">
        <v>348.67</v>
      </c>
      <c r="X133" s="16">
        <v>178</v>
      </c>
      <c r="Y133" s="16">
        <v>189</v>
      </c>
      <c r="Z133" s="85"/>
      <c r="AA133" s="16">
        <v>221.983</v>
      </c>
      <c r="AB133" s="88">
        <f t="shared" si="94"/>
        <v>212.64037499999998</v>
      </c>
      <c r="AC133" s="114">
        <f t="shared" si="95"/>
        <v>207.08358005454309</v>
      </c>
      <c r="AD133" s="88">
        <f t="shared" si="96"/>
        <v>198.10499999999999</v>
      </c>
      <c r="AE133" s="88" t="s">
        <v>2891</v>
      </c>
      <c r="AF133" s="40"/>
      <c r="AG133" s="19">
        <f t="shared" ref="AG133:AG196" si="127">IF(ISNUMBER(AE133),AE133,X133)</f>
        <v>178</v>
      </c>
      <c r="AH133" s="18">
        <v>4.7900000000000002E-9</v>
      </c>
      <c r="AI133" s="34">
        <v>2.39444537543778E-12</v>
      </c>
      <c r="AJ133" s="16">
        <v>2.0892961308540348E-9</v>
      </c>
      <c r="AK133" s="16">
        <v>6.3095734448019329E-9</v>
      </c>
      <c r="AL133" s="16">
        <v>5.2480746024977249E-10</v>
      </c>
      <c r="AM133" s="16">
        <v>4.265795188015919E-9</v>
      </c>
      <c r="AN133" s="94"/>
      <c r="AO133" s="16">
        <v>6.9467699999999994E-8</v>
      </c>
      <c r="AP133" s="94">
        <f t="shared" si="97"/>
        <v>1.2492795238471013E-8</v>
      </c>
      <c r="AQ133" s="114">
        <f t="shared" si="98"/>
        <v>1.5700133244196059E-9</v>
      </c>
      <c r="AR133" s="94">
        <f t="shared" si="99"/>
        <v>4.265795188015919E-9</v>
      </c>
      <c r="AS133" s="114" t="s">
        <v>2891</v>
      </c>
      <c r="AT133" s="98"/>
      <c r="AU133" s="33">
        <v>7.3350000000000001E-6</v>
      </c>
      <c r="AV133" s="16">
        <v>2.0699999999999998E-3</v>
      </c>
      <c r="AW133" s="16">
        <v>1.8288428698486799E-6</v>
      </c>
      <c r="AX133" s="16">
        <v>4.6099999999999998E-4</v>
      </c>
      <c r="AY133" s="16">
        <v>7.5500000000000003E-4</v>
      </c>
      <c r="AZ133" s="16">
        <v>0.33</v>
      </c>
      <c r="BA133" s="16">
        <v>1.15E-3</v>
      </c>
      <c r="BB133" s="68">
        <v>-9.2100000000000009</v>
      </c>
      <c r="BC133" s="16">
        <f t="shared" si="90"/>
        <v>3.9683437724802957E-4</v>
      </c>
      <c r="BD133" s="67">
        <v>-10.15</v>
      </c>
      <c r="BE133" s="16">
        <f t="shared" si="91"/>
        <v>4.5562682737178616E-5</v>
      </c>
      <c r="BF133" s="16">
        <v>7.5600000000000001E-2</v>
      </c>
      <c r="BG133" s="16">
        <v>2.81E-3</v>
      </c>
      <c r="BH133" s="16">
        <v>1.58E-3</v>
      </c>
      <c r="BI133" s="68"/>
      <c r="BJ133" s="94" t="str">
        <f t="shared" si="100"/>
        <v/>
      </c>
      <c r="BK133" s="68">
        <v>8.3926500000000004E-9</v>
      </c>
      <c r="BL133" s="39">
        <f t="shared" ref="BL133:BL196" si="128">IF(ISNUMBER(BK133),1000*$C133*BK133,"---")</f>
        <v>5.4014256135000004E-3</v>
      </c>
      <c r="BM133" s="94">
        <f t="shared" ref="BM133:BM196" si="129">AVERAGE($AU133,$AV133,$AW133,$AX133,$AY133,$AZ133,$BA133,$BC133,$BE133,$BF133,$BG133,$BH133,$BJ133,$BL133)</f>
        <v>3.2329152808950393E-2</v>
      </c>
      <c r="BN133" s="114">
        <f t="shared" ref="BN133:BN196" si="130">GEOMEAN($AU133,$AV133,$AW133,$AX133,$AY133,$AZ133,$BA133,$BC133,$BE133,$BF133,$BG133,$BH133,$BJ133,$BL133)</f>
        <v>8.4963463320618436E-4</v>
      </c>
      <c r="BO133" s="94">
        <f t="shared" ref="BO133:BO196" si="131">MEDIAN($AU133,$AV133,$AW133,$AX133,$AY133,$AZ133,$BA133,$BC133,$BE133,$BF133,$BG133,$BH133,$BJ133,$BL133)</f>
        <v>1.15E-3</v>
      </c>
      <c r="BP133" s="114" t="s">
        <v>2891</v>
      </c>
      <c r="BQ133" s="98"/>
      <c r="BR133" s="18">
        <f t="shared" si="101"/>
        <v>-8.3196644865854363</v>
      </c>
      <c r="BS133" s="114">
        <f t="shared" si="102"/>
        <v>-11.620795066082866</v>
      </c>
      <c r="BT133" s="114">
        <f t="shared" si="103"/>
        <v>-8.6800000000000015</v>
      </c>
      <c r="BU133" s="114">
        <f t="shared" si="104"/>
        <v>-8.1999999999999993</v>
      </c>
      <c r="BV133" s="114">
        <f t="shared" si="105"/>
        <v>-9.2799999999999994</v>
      </c>
      <c r="BW133" s="114">
        <f t="shared" si="106"/>
        <v>-8.370000000000001</v>
      </c>
      <c r="BX133" s="114" t="str">
        <f t="shared" si="107"/>
        <v>N/A</v>
      </c>
      <c r="BY133" s="114">
        <f t="shared" si="108"/>
        <v>-7.158217079905608</v>
      </c>
      <c r="BZ133" s="114">
        <f t="shared" si="109"/>
        <v>-8.8040966617962741</v>
      </c>
      <c r="CA133" s="114">
        <f t="shared" si="110"/>
        <v>-8.370000000000001</v>
      </c>
      <c r="CB133" s="98" t="str">
        <f t="shared" si="111"/>
        <v>---</v>
      </c>
      <c r="CC133" s="18">
        <f t="shared" si="112"/>
        <v>-5.1345998818206988</v>
      </c>
      <c r="CD133" s="114">
        <f t="shared" si="113"/>
        <v>-2.6840296545430822</v>
      </c>
      <c r="CE133" s="114">
        <f t="shared" si="114"/>
        <v>-5.7378236065460673</v>
      </c>
      <c r="CF133" s="114">
        <f t="shared" si="115"/>
        <v>-3.336299074610352</v>
      </c>
      <c r="CG133" s="114">
        <f t="shared" si="116"/>
        <v>-3.1220530483708115</v>
      </c>
      <c r="CH133" s="114">
        <f t="shared" si="117"/>
        <v>-0.48148606012211248</v>
      </c>
      <c r="CI133" s="114">
        <f t="shared" si="118"/>
        <v>-2.9393021596463882</v>
      </c>
      <c r="CJ133" s="114">
        <f t="shared" si="119"/>
        <v>-3.4013907125198073</v>
      </c>
      <c r="CK133" s="114">
        <f t="shared" si="120"/>
        <v>-4.3413907125198063</v>
      </c>
      <c r="CL133" s="114">
        <f t="shared" si="121"/>
        <v>-1.1214782044987934</v>
      </c>
      <c r="CM133" s="114">
        <f t="shared" si="122"/>
        <v>-2.5512936800949202</v>
      </c>
      <c r="CN133" s="114">
        <f t="shared" si="123"/>
        <v>-2.8013429130455774</v>
      </c>
      <c r="CO133" s="114" t="str">
        <f t="shared" si="124"/>
        <v>N/A</v>
      </c>
      <c r="CP133" s="114">
        <f t="shared" si="125"/>
        <v>-2.2674916004799903</v>
      </c>
      <c r="CQ133" s="114">
        <f t="shared" si="87"/>
        <v>-3.070767792986032</v>
      </c>
      <c r="CR133" s="114">
        <f t="shared" si="88"/>
        <v>-2.9393021596463882</v>
      </c>
      <c r="CS133" s="98" t="str">
        <f t="shared" si="89"/>
        <v>---</v>
      </c>
    </row>
    <row r="134" spans="1:97" x14ac:dyDescent="0.25">
      <c r="A134" s="15" t="s">
        <v>2669</v>
      </c>
      <c r="B134" s="1" t="s">
        <v>560</v>
      </c>
      <c r="C134" s="1">
        <v>643.59</v>
      </c>
      <c r="D134" s="27">
        <v>8.5500000000000007</v>
      </c>
      <c r="E134" s="16">
        <v>8.7763160749629705</v>
      </c>
      <c r="F134" s="16">
        <v>8.3218880750000004</v>
      </c>
      <c r="G134" s="16">
        <v>7.7098581780000002</v>
      </c>
      <c r="H134" s="16">
        <v>8.2263999999999999</v>
      </c>
      <c r="I134" s="16">
        <v>7.9162999999999997</v>
      </c>
      <c r="J134" s="16">
        <v>6.96</v>
      </c>
      <c r="K134" s="16">
        <v>7.56</v>
      </c>
      <c r="L134" s="16"/>
      <c r="M134" s="16" t="s">
        <v>2330</v>
      </c>
      <c r="N134" s="16">
        <f t="shared" si="92"/>
        <v>8.0025952909953713</v>
      </c>
      <c r="O134" s="16">
        <f t="shared" si="126"/>
        <v>8.2758046313662046</v>
      </c>
      <c r="P134" s="16">
        <f t="shared" si="93"/>
        <v>8.0713499999999989</v>
      </c>
      <c r="Q134" s="16" t="s">
        <v>2891</v>
      </c>
      <c r="R134" s="36"/>
      <c r="S134" s="18">
        <v>197.14</v>
      </c>
      <c r="T134" s="16">
        <v>201.64</v>
      </c>
      <c r="U134" s="16">
        <v>208.62</v>
      </c>
      <c r="V134" s="16">
        <v>158.21</v>
      </c>
      <c r="W134" s="16">
        <v>348.67</v>
      </c>
      <c r="X134" s="16">
        <v>160</v>
      </c>
      <c r="Y134" s="16">
        <v>174</v>
      </c>
      <c r="Z134" s="85"/>
      <c r="AA134" s="16" t="s">
        <v>2330</v>
      </c>
      <c r="AB134" s="88">
        <f t="shared" si="94"/>
        <v>206.89714285714285</v>
      </c>
      <c r="AC134" s="114">
        <f t="shared" si="95"/>
        <v>199.85631477871573</v>
      </c>
      <c r="AD134" s="88">
        <f t="shared" si="96"/>
        <v>197.14</v>
      </c>
      <c r="AE134" s="88" t="s">
        <v>2891</v>
      </c>
      <c r="AF134" s="40"/>
      <c r="AG134" s="19">
        <f t="shared" si="127"/>
        <v>160</v>
      </c>
      <c r="AH134" s="18">
        <v>7.6899999999999997E-9</v>
      </c>
      <c r="AI134" s="34">
        <v>3.4687933717665301E-12</v>
      </c>
      <c r="AJ134" s="16">
        <v>2.2387211385683336E-9</v>
      </c>
      <c r="AK134" s="16">
        <v>6.3095734448019329E-9</v>
      </c>
      <c r="AL134" s="16">
        <v>9.1201083935590851E-9</v>
      </c>
      <c r="AM134" s="16">
        <v>4.265795188015919E-9</v>
      </c>
      <c r="AN134" s="94"/>
      <c r="AO134" s="16" t="s">
        <v>2330</v>
      </c>
      <c r="AP134" s="94">
        <f t="shared" si="97"/>
        <v>4.937944493052839E-9</v>
      </c>
      <c r="AQ134" s="114">
        <f t="shared" si="98"/>
        <v>1.5644107625746574E-9</v>
      </c>
      <c r="AR134" s="94">
        <f t="shared" si="99"/>
        <v>5.287684316408926E-9</v>
      </c>
      <c r="AS134" s="114" t="s">
        <v>2891</v>
      </c>
      <c r="AT134" s="98"/>
      <c r="AU134" s="33">
        <v>1.0740000000000001E-5</v>
      </c>
      <c r="AV134" s="16">
        <v>2.0699999999999998E-3</v>
      </c>
      <c r="AW134" s="16">
        <v>2.69740653157937E-6</v>
      </c>
      <c r="AX134" s="16">
        <v>4.7800000000000002E-4</v>
      </c>
      <c r="AY134" s="16">
        <v>7.5500000000000003E-4</v>
      </c>
      <c r="AZ134" s="16">
        <v>5.9800000000000001E-3</v>
      </c>
      <c r="BA134" s="16">
        <v>1.15E-3</v>
      </c>
      <c r="BB134" s="68">
        <v>-9.2100000000000009</v>
      </c>
      <c r="BC134" s="16">
        <f t="shared" si="90"/>
        <v>3.9683437724802957E-4</v>
      </c>
      <c r="BD134" s="67">
        <v>-10.17</v>
      </c>
      <c r="BE134" s="16">
        <f t="shared" si="91"/>
        <v>4.3512024213252456E-5</v>
      </c>
      <c r="BF134" s="16">
        <v>7.5600000000000001E-2</v>
      </c>
      <c r="BG134" s="16">
        <v>3.3800000000000002E-3</v>
      </c>
      <c r="BH134" s="16">
        <v>2.5000000000000001E-3</v>
      </c>
      <c r="BI134" s="68"/>
      <c r="BJ134" s="94" t="str">
        <f t="shared" si="100"/>
        <v/>
      </c>
      <c r="BK134" s="68" t="s">
        <v>2330</v>
      </c>
      <c r="BL134" s="39" t="str">
        <f t="shared" si="128"/>
        <v>---</v>
      </c>
      <c r="BM134" s="94">
        <f t="shared" si="129"/>
        <v>7.6972319839994051E-3</v>
      </c>
      <c r="BN134" s="114">
        <f t="shared" si="130"/>
        <v>5.860585397311816E-4</v>
      </c>
      <c r="BO134" s="94">
        <f t="shared" si="131"/>
        <v>9.525E-4</v>
      </c>
      <c r="BP134" s="114" t="s">
        <v>2891</v>
      </c>
      <c r="BQ134" s="98"/>
      <c r="BR134" s="18">
        <f t="shared" si="101"/>
        <v>-8.114073660198569</v>
      </c>
      <c r="BS134" s="114">
        <f t="shared" si="102"/>
        <v>-11.459821569334729</v>
      </c>
      <c r="BT134" s="114">
        <f t="shared" si="103"/>
        <v>-8.65</v>
      </c>
      <c r="BU134" s="114">
        <f t="shared" si="104"/>
        <v>-8.1999999999999993</v>
      </c>
      <c r="BV134" s="114">
        <f t="shared" si="105"/>
        <v>-8.0400000000000009</v>
      </c>
      <c r="BW134" s="114">
        <f t="shared" si="106"/>
        <v>-8.370000000000001</v>
      </c>
      <c r="BX134" s="114" t="str">
        <f t="shared" si="107"/>
        <v>N/A</v>
      </c>
      <c r="BY134" s="114" t="str">
        <f t="shared" si="108"/>
        <v>N/A</v>
      </c>
      <c r="BZ134" s="114">
        <f t="shared" si="109"/>
        <v>-8.8056492049222168</v>
      </c>
      <c r="CA134" s="114">
        <f t="shared" si="110"/>
        <v>-8.2850000000000001</v>
      </c>
      <c r="CB134" s="98" t="str">
        <f t="shared" si="111"/>
        <v>---</v>
      </c>
      <c r="CC134" s="18">
        <f t="shared" si="112"/>
        <v>-4.9689957186364628</v>
      </c>
      <c r="CD134" s="114">
        <f t="shared" si="113"/>
        <v>-2.6840296545430822</v>
      </c>
      <c r="CE134" s="114">
        <f t="shared" si="114"/>
        <v>-5.5690535952169142</v>
      </c>
      <c r="CF134" s="114">
        <f t="shared" si="115"/>
        <v>-3.3205721033878812</v>
      </c>
      <c r="CG134" s="114">
        <f t="shared" si="116"/>
        <v>-3.1220530483708115</v>
      </c>
      <c r="CH134" s="114">
        <f t="shared" si="117"/>
        <v>-2.2232988160115892</v>
      </c>
      <c r="CI134" s="114">
        <f t="shared" si="118"/>
        <v>-2.9393021596463882</v>
      </c>
      <c r="CJ134" s="114">
        <f t="shared" si="119"/>
        <v>-3.4013907125198073</v>
      </c>
      <c r="CK134" s="114">
        <f t="shared" si="120"/>
        <v>-4.3613907125198068</v>
      </c>
      <c r="CL134" s="114">
        <f t="shared" si="121"/>
        <v>-1.1214782044987934</v>
      </c>
      <c r="CM134" s="114">
        <f t="shared" si="122"/>
        <v>-2.4710832997223453</v>
      </c>
      <c r="CN134" s="114">
        <f t="shared" si="123"/>
        <v>-2.6020599913279625</v>
      </c>
      <c r="CO134" s="114" t="str">
        <f t="shared" si="124"/>
        <v>N/A</v>
      </c>
      <c r="CP134" s="114" t="str">
        <f t="shared" si="125"/>
        <v>N/A</v>
      </c>
      <c r="CQ134" s="114">
        <f t="shared" ref="CQ134:CQ197" si="132">AVERAGE(CC134:CP134)</f>
        <v>-3.2320590013668204</v>
      </c>
      <c r="CR134" s="114">
        <f t="shared" ref="CR134:CR197" si="133">MEDIAN(CC134:CP134)</f>
        <v>-3.0306776040085999</v>
      </c>
      <c r="CS134" s="98" t="str">
        <f t="shared" ref="CS134:CS197" si="134">IF(ISNUMBER(BP134),LOG(BP134),BP134)</f>
        <v>---</v>
      </c>
    </row>
    <row r="135" spans="1:97" x14ac:dyDescent="0.25">
      <c r="A135" s="15" t="s">
        <v>2670</v>
      </c>
      <c r="B135" s="1" t="s">
        <v>561</v>
      </c>
      <c r="C135" s="1">
        <v>643.59</v>
      </c>
      <c r="D135" s="27">
        <v>8.5500000000000007</v>
      </c>
      <c r="E135" s="16">
        <v>8.77846547263524</v>
      </c>
      <c r="F135" s="16">
        <v>8.3218880750000004</v>
      </c>
      <c r="G135" s="16">
        <v>7.7098581780000002</v>
      </c>
      <c r="H135" s="16">
        <v>8.2263999999999999</v>
      </c>
      <c r="I135" s="16">
        <v>7.71</v>
      </c>
      <c r="J135" s="16">
        <v>6.96</v>
      </c>
      <c r="K135" s="16">
        <v>7.45</v>
      </c>
      <c r="L135" s="16"/>
      <c r="M135" s="16">
        <v>7.7612100000000002</v>
      </c>
      <c r="N135" s="16">
        <f t="shared" si="92"/>
        <v>7.9408690806261388</v>
      </c>
      <c r="O135" s="16">
        <f t="shared" si="126"/>
        <v>8.2307536810936419</v>
      </c>
      <c r="P135" s="16">
        <f t="shared" si="93"/>
        <v>7.7612100000000002</v>
      </c>
      <c r="Q135" s="16" t="s">
        <v>2891</v>
      </c>
      <c r="R135" s="36"/>
      <c r="S135" s="18">
        <v>197.14</v>
      </c>
      <c r="T135" s="16">
        <v>195.23</v>
      </c>
      <c r="U135" s="16">
        <v>208.62</v>
      </c>
      <c r="V135" s="16">
        <v>146.87</v>
      </c>
      <c r="W135" s="16">
        <v>348.67</v>
      </c>
      <c r="X135" s="16">
        <v>175</v>
      </c>
      <c r="Y135" s="16">
        <v>189</v>
      </c>
      <c r="Z135" s="85"/>
      <c r="AA135" s="16">
        <v>221.99199999999999</v>
      </c>
      <c r="AB135" s="88">
        <f t="shared" si="94"/>
        <v>210.31524999999999</v>
      </c>
      <c r="AC135" s="114">
        <f t="shared" si="95"/>
        <v>204.16569086079579</v>
      </c>
      <c r="AD135" s="88">
        <f t="shared" si="96"/>
        <v>196.185</v>
      </c>
      <c r="AE135" s="88" t="s">
        <v>2891</v>
      </c>
      <c r="AF135" s="40"/>
      <c r="AG135" s="19">
        <f t="shared" si="127"/>
        <v>175</v>
      </c>
      <c r="AH135" s="18">
        <v>5.1899999999999997E-9</v>
      </c>
      <c r="AI135" s="34">
        <v>2.8653464440267398E-12</v>
      </c>
      <c r="AJ135" s="16">
        <v>2.8840315031266055E-9</v>
      </c>
      <c r="AK135" s="16">
        <v>6.3095734448019329E-9</v>
      </c>
      <c r="AL135" s="16">
        <v>1.6982436524617417E-9</v>
      </c>
      <c r="AM135" s="16">
        <v>4.265795188015919E-9</v>
      </c>
      <c r="AN135" s="94"/>
      <c r="AO135" s="16">
        <v>6.9719000000000004E-8</v>
      </c>
      <c r="AP135" s="94">
        <f t="shared" si="97"/>
        <v>1.2867072733550032E-8</v>
      </c>
      <c r="AQ135" s="114">
        <f t="shared" si="98"/>
        <v>2.0188282720918265E-9</v>
      </c>
      <c r="AR135" s="94">
        <f t="shared" si="99"/>
        <v>4.265795188015919E-9</v>
      </c>
      <c r="AS135" s="114" t="s">
        <v>2891</v>
      </c>
      <c r="AT135" s="98"/>
      <c r="AU135" s="33">
        <v>7.8169999999999999E-6</v>
      </c>
      <c r="AV135" s="16">
        <v>2.0699999999999998E-3</v>
      </c>
      <c r="AW135" s="16">
        <v>2.06589405656241E-6</v>
      </c>
      <c r="AX135" s="16">
        <v>5.1000000000000004E-4</v>
      </c>
      <c r="AY135" s="16">
        <v>7.5500000000000003E-4</v>
      </c>
      <c r="AZ135" s="16">
        <v>9.6900000000000007E-3</v>
      </c>
      <c r="BA135" s="16">
        <v>1.15E-3</v>
      </c>
      <c r="BB135" s="68">
        <v>-9.2100000000000009</v>
      </c>
      <c r="BC135" s="16">
        <f t="shared" si="90"/>
        <v>3.9683437724802957E-4</v>
      </c>
      <c r="BD135" s="67">
        <v>-10.1</v>
      </c>
      <c r="BE135" s="16">
        <f t="shared" si="91"/>
        <v>5.1122170858619885E-5</v>
      </c>
      <c r="BF135" s="16">
        <v>7.7399999999999997E-2</v>
      </c>
      <c r="BG135" s="16">
        <v>2.8700000000000002E-3</v>
      </c>
      <c r="BH135" s="16">
        <v>1.58E-3</v>
      </c>
      <c r="BI135" s="68"/>
      <c r="BJ135" s="94" t="str">
        <f t="shared" si="100"/>
        <v/>
      </c>
      <c r="BK135" s="68">
        <v>8.4193100000000004E-9</v>
      </c>
      <c r="BL135" s="39">
        <f t="shared" si="128"/>
        <v>5.4185837229000005E-3</v>
      </c>
      <c r="BM135" s="94">
        <f t="shared" si="129"/>
        <v>7.8385710126971687E-3</v>
      </c>
      <c r="BN135" s="114">
        <f t="shared" si="130"/>
        <v>6.7048306354299404E-4</v>
      </c>
      <c r="BO135" s="94">
        <f t="shared" si="131"/>
        <v>1.15E-3</v>
      </c>
      <c r="BP135" s="114" t="s">
        <v>2891</v>
      </c>
      <c r="BQ135" s="98"/>
      <c r="BR135" s="18">
        <f t="shared" si="101"/>
        <v>-8.2848326421515424</v>
      </c>
      <c r="BS135" s="114">
        <f t="shared" si="102"/>
        <v>-11.542822860735724</v>
      </c>
      <c r="BT135" s="114">
        <f t="shared" si="103"/>
        <v>-8.5400000000000009</v>
      </c>
      <c r="BU135" s="114">
        <f t="shared" si="104"/>
        <v>-8.1999999999999993</v>
      </c>
      <c r="BV135" s="114">
        <f t="shared" si="105"/>
        <v>-8.7700000000000014</v>
      </c>
      <c r="BW135" s="114">
        <f t="shared" si="106"/>
        <v>-8.370000000000001</v>
      </c>
      <c r="BX135" s="114" t="str">
        <f t="shared" si="107"/>
        <v>N/A</v>
      </c>
      <c r="BY135" s="114">
        <f t="shared" si="108"/>
        <v>-7.1566488507300949</v>
      </c>
      <c r="BZ135" s="114">
        <f t="shared" si="109"/>
        <v>-8.6949006219453366</v>
      </c>
      <c r="CA135" s="114">
        <f t="shared" si="110"/>
        <v>-8.370000000000001</v>
      </c>
      <c r="CB135" s="98" t="str">
        <f t="shared" si="111"/>
        <v>---</v>
      </c>
      <c r="CC135" s="18">
        <f t="shared" si="112"/>
        <v>-5.1069598880428817</v>
      </c>
      <c r="CD135" s="114">
        <f t="shared" si="113"/>
        <v>-2.6840296545430822</v>
      </c>
      <c r="CE135" s="114">
        <f t="shared" si="114"/>
        <v>-5.6848919537893323</v>
      </c>
      <c r="CF135" s="114">
        <f t="shared" si="115"/>
        <v>-3.2924298239020637</v>
      </c>
      <c r="CG135" s="114">
        <f t="shared" si="116"/>
        <v>-3.1220530483708115</v>
      </c>
      <c r="CH135" s="114">
        <f t="shared" si="117"/>
        <v>-2.0136762229492344</v>
      </c>
      <c r="CI135" s="114">
        <f t="shared" si="118"/>
        <v>-2.9393021596463882</v>
      </c>
      <c r="CJ135" s="114">
        <f t="shared" si="119"/>
        <v>-3.4013907125198073</v>
      </c>
      <c r="CK135" s="114">
        <f t="shared" si="120"/>
        <v>-4.2913907125198065</v>
      </c>
      <c r="CL135" s="114">
        <f t="shared" si="121"/>
        <v>-1.1112590393171073</v>
      </c>
      <c r="CM135" s="114">
        <f t="shared" si="122"/>
        <v>-2.5421181032660076</v>
      </c>
      <c r="CN135" s="114">
        <f t="shared" si="123"/>
        <v>-2.8013429130455774</v>
      </c>
      <c r="CO135" s="114" t="str">
        <f t="shared" si="124"/>
        <v>N/A</v>
      </c>
      <c r="CP135" s="114">
        <f t="shared" si="125"/>
        <v>-2.2661142119312658</v>
      </c>
      <c r="CQ135" s="114">
        <f t="shared" si="132"/>
        <v>-3.1736121879879513</v>
      </c>
      <c r="CR135" s="114">
        <f t="shared" si="133"/>
        <v>-2.9393021596463882</v>
      </c>
      <c r="CS135" s="98" t="str">
        <f t="shared" si="134"/>
        <v>---</v>
      </c>
    </row>
    <row r="136" spans="1:97" x14ac:dyDescent="0.25">
      <c r="A136" s="15" t="s">
        <v>2671</v>
      </c>
      <c r="B136" s="1" t="s">
        <v>562</v>
      </c>
      <c r="C136" s="1">
        <v>643.59</v>
      </c>
      <c r="D136" s="27">
        <v>8.5500000000000007</v>
      </c>
      <c r="E136" s="16">
        <v>8.7302090885505397</v>
      </c>
      <c r="F136" s="16">
        <v>8.3218880750000004</v>
      </c>
      <c r="G136" s="16">
        <v>7.7098581780000002</v>
      </c>
      <c r="H136" s="16">
        <v>8.2263999999999999</v>
      </c>
      <c r="I136" s="16">
        <v>7.8144999999999998</v>
      </c>
      <c r="J136" s="16">
        <v>6.96</v>
      </c>
      <c r="K136" s="16">
        <v>7.45</v>
      </c>
      <c r="L136" s="16"/>
      <c r="M136" s="16">
        <v>7.7606599999999997</v>
      </c>
      <c r="N136" s="16">
        <f t="shared" si="92"/>
        <v>7.9470572601722829</v>
      </c>
      <c r="O136" s="16">
        <f t="shared" si="126"/>
        <v>8.2165496905087849</v>
      </c>
      <c r="P136" s="16">
        <f t="shared" si="93"/>
        <v>7.8144999999999998</v>
      </c>
      <c r="Q136" s="16" t="s">
        <v>2891</v>
      </c>
      <c r="R136" s="36"/>
      <c r="S136" s="18">
        <v>197.14</v>
      </c>
      <c r="T136" s="16">
        <v>194.17</v>
      </c>
      <c r="U136" s="16">
        <v>208.62</v>
      </c>
      <c r="V136" s="16">
        <v>189.3</v>
      </c>
      <c r="W136" s="16">
        <v>348.67</v>
      </c>
      <c r="X136" s="16">
        <v>175</v>
      </c>
      <c r="Y136" s="16">
        <v>189</v>
      </c>
      <c r="Z136" s="85"/>
      <c r="AA136" s="16">
        <v>222.06899999999999</v>
      </c>
      <c r="AB136" s="88">
        <f t="shared" si="94"/>
        <v>215.49612500000001</v>
      </c>
      <c r="AC136" s="114">
        <f t="shared" si="95"/>
        <v>210.61205523704294</v>
      </c>
      <c r="AD136" s="88">
        <f t="shared" si="96"/>
        <v>195.65499999999997</v>
      </c>
      <c r="AE136" s="88" t="s">
        <v>2891</v>
      </c>
      <c r="AF136" s="40"/>
      <c r="AG136" s="19">
        <f t="shared" si="127"/>
        <v>175</v>
      </c>
      <c r="AH136" s="18">
        <v>5.1899999999999997E-9</v>
      </c>
      <c r="AI136" s="34">
        <v>2.1387722561268701E-12</v>
      </c>
      <c r="AJ136" s="16">
        <v>3.1622776601683779E-9</v>
      </c>
      <c r="AK136" s="16">
        <v>6.3095734448019329E-9</v>
      </c>
      <c r="AL136" s="16">
        <v>2.5118864315095812E-9</v>
      </c>
      <c r="AM136" s="16">
        <v>4.265795188015919E-9</v>
      </c>
      <c r="AN136" s="94"/>
      <c r="AO136" s="16">
        <v>6.6634800000000003E-8</v>
      </c>
      <c r="AP136" s="94">
        <f t="shared" si="97"/>
        <v>1.2582353070964562E-8</v>
      </c>
      <c r="AQ136" s="114">
        <f t="shared" si="98"/>
        <v>2.0613302243920992E-9</v>
      </c>
      <c r="AR136" s="94">
        <f t="shared" si="99"/>
        <v>4.265795188015919E-9</v>
      </c>
      <c r="AS136" s="114" t="s">
        <v>2891</v>
      </c>
      <c r="AT136" s="98"/>
      <c r="AU136" s="33">
        <v>7.8169999999999999E-6</v>
      </c>
      <c r="AV136" s="16">
        <v>2.0699999999999998E-3</v>
      </c>
      <c r="AW136" s="16">
        <v>2.1627084322257899E-6</v>
      </c>
      <c r="AX136" s="16">
        <v>5.0799999999999999E-4</v>
      </c>
      <c r="AY136" s="16">
        <v>7.5500000000000003E-4</v>
      </c>
      <c r="AZ136" s="16">
        <v>3.9399999999999999E-3</v>
      </c>
      <c r="BA136" s="16">
        <v>1.15E-3</v>
      </c>
      <c r="BB136" s="68">
        <v>-9.2100000000000009</v>
      </c>
      <c r="BC136" s="16">
        <f t="shared" si="90"/>
        <v>3.9683437724802957E-4</v>
      </c>
      <c r="BD136" s="67">
        <v>-10.15</v>
      </c>
      <c r="BE136" s="16">
        <f t="shared" si="91"/>
        <v>4.5562682737178616E-5</v>
      </c>
      <c r="BF136" s="16">
        <v>7.7399999999999997E-2</v>
      </c>
      <c r="BG136" s="16">
        <v>2.8700000000000002E-3</v>
      </c>
      <c r="BH136" s="16">
        <v>1.58E-3</v>
      </c>
      <c r="BI136" s="68"/>
      <c r="BJ136" s="94" t="str">
        <f t="shared" si="100"/>
        <v/>
      </c>
      <c r="BK136" s="68">
        <v>8.4481700000000002E-9</v>
      </c>
      <c r="BL136" s="39">
        <f t="shared" si="128"/>
        <v>5.4371577302999999E-3</v>
      </c>
      <c r="BM136" s="94">
        <f t="shared" si="129"/>
        <v>7.3971180383628782E-3</v>
      </c>
      <c r="BN136" s="114">
        <f t="shared" si="130"/>
        <v>6.2228745625578501E-4</v>
      </c>
      <c r="BO136" s="94">
        <f t="shared" si="131"/>
        <v>1.15E-3</v>
      </c>
      <c r="BP136" s="114" t="s">
        <v>2891</v>
      </c>
      <c r="BQ136" s="98"/>
      <c r="BR136" s="18">
        <f t="shared" si="101"/>
        <v>-8.2848326421515424</v>
      </c>
      <c r="BS136" s="114">
        <f t="shared" si="102"/>
        <v>-11.669835458146204</v>
      </c>
      <c r="BT136" s="114">
        <f t="shared" si="103"/>
        <v>-8.5</v>
      </c>
      <c r="BU136" s="114">
        <f t="shared" si="104"/>
        <v>-8.1999999999999993</v>
      </c>
      <c r="BV136" s="114">
        <f t="shared" si="105"/>
        <v>-8.6</v>
      </c>
      <c r="BW136" s="114">
        <f t="shared" si="106"/>
        <v>-8.370000000000001</v>
      </c>
      <c r="BX136" s="114" t="str">
        <f t="shared" si="107"/>
        <v>N/A</v>
      </c>
      <c r="BY136" s="114">
        <f t="shared" si="108"/>
        <v>-7.1762989014485177</v>
      </c>
      <c r="BZ136" s="114">
        <f t="shared" si="109"/>
        <v>-8.685852428820894</v>
      </c>
      <c r="CA136" s="114">
        <f t="shared" si="110"/>
        <v>-8.370000000000001</v>
      </c>
      <c r="CB136" s="98" t="str">
        <f t="shared" si="111"/>
        <v>---</v>
      </c>
      <c r="CC136" s="18">
        <f t="shared" si="112"/>
        <v>-5.1069598880428817</v>
      </c>
      <c r="CD136" s="114">
        <f t="shared" si="113"/>
        <v>-2.6840296545430822</v>
      </c>
      <c r="CE136" s="114">
        <f t="shared" si="114"/>
        <v>-5.6650020264743075</v>
      </c>
      <c r="CF136" s="114">
        <f t="shared" si="115"/>
        <v>-3.2941362877160807</v>
      </c>
      <c r="CG136" s="114">
        <f t="shared" si="116"/>
        <v>-3.1220530483708115</v>
      </c>
      <c r="CH136" s="114">
        <f t="shared" si="117"/>
        <v>-2.4045037781744258</v>
      </c>
      <c r="CI136" s="114">
        <f t="shared" si="118"/>
        <v>-2.9393021596463882</v>
      </c>
      <c r="CJ136" s="114">
        <f t="shared" si="119"/>
        <v>-3.4013907125198073</v>
      </c>
      <c r="CK136" s="114">
        <f t="shared" si="120"/>
        <v>-4.3413907125198063</v>
      </c>
      <c r="CL136" s="114">
        <f t="shared" si="121"/>
        <v>-1.1112590393171073</v>
      </c>
      <c r="CM136" s="114">
        <f t="shared" si="122"/>
        <v>-2.5421181032660076</v>
      </c>
      <c r="CN136" s="114">
        <f t="shared" si="123"/>
        <v>-2.8013429130455774</v>
      </c>
      <c r="CO136" s="114" t="str">
        <f t="shared" si="124"/>
        <v>N/A</v>
      </c>
      <c r="CP136" s="114">
        <f t="shared" si="125"/>
        <v>-2.264628068064078</v>
      </c>
      <c r="CQ136" s="114">
        <f t="shared" si="132"/>
        <v>-3.2060089532077196</v>
      </c>
      <c r="CR136" s="114">
        <f t="shared" si="133"/>
        <v>-2.9393021596463882</v>
      </c>
      <c r="CS136" s="98" t="str">
        <f t="shared" si="134"/>
        <v>---</v>
      </c>
    </row>
    <row r="137" spans="1:97" x14ac:dyDescent="0.25">
      <c r="A137" s="15" t="s">
        <v>2672</v>
      </c>
      <c r="B137" s="1" t="s">
        <v>563</v>
      </c>
      <c r="C137" s="1">
        <v>643.59</v>
      </c>
      <c r="D137" s="27">
        <v>8.5500000000000007</v>
      </c>
      <c r="E137" s="16">
        <v>8.7827211370780809</v>
      </c>
      <c r="F137" s="16">
        <v>8.3218880750000004</v>
      </c>
      <c r="G137" s="16">
        <v>7.7098581780000002</v>
      </c>
      <c r="H137" s="16">
        <v>8.2263999999999999</v>
      </c>
      <c r="I137" s="16">
        <v>7.9954999999999998</v>
      </c>
      <c r="J137" s="16">
        <v>6.96</v>
      </c>
      <c r="K137" s="16">
        <v>7.56</v>
      </c>
      <c r="L137" s="16"/>
      <c r="M137" s="16">
        <v>7.6989400000000003</v>
      </c>
      <c r="N137" s="16">
        <f t="shared" si="92"/>
        <v>7.9783674877864525</v>
      </c>
      <c r="O137" s="16">
        <f t="shared" si="126"/>
        <v>8.2458102259116259</v>
      </c>
      <c r="P137" s="16">
        <f t="shared" si="93"/>
        <v>7.9954999999999998</v>
      </c>
      <c r="Q137" s="16" t="s">
        <v>2891</v>
      </c>
      <c r="R137" s="36"/>
      <c r="S137" s="18">
        <v>197.14</v>
      </c>
      <c r="T137" s="16">
        <v>228.7</v>
      </c>
      <c r="U137" s="16">
        <v>208.62</v>
      </c>
      <c r="V137" s="16">
        <v>165.85</v>
      </c>
      <c r="W137" s="16">
        <v>348.67</v>
      </c>
      <c r="X137" s="16">
        <v>141</v>
      </c>
      <c r="Y137" s="16">
        <v>162</v>
      </c>
      <c r="Z137" s="85"/>
      <c r="AA137" s="16">
        <v>221.79599999999999</v>
      </c>
      <c r="AB137" s="88">
        <f t="shared" si="94"/>
        <v>209.22200000000001</v>
      </c>
      <c r="AC137" s="114">
        <f t="shared" si="95"/>
        <v>201.84911241085524</v>
      </c>
      <c r="AD137" s="88">
        <f t="shared" si="96"/>
        <v>202.88</v>
      </c>
      <c r="AE137" s="88" t="s">
        <v>2891</v>
      </c>
      <c r="AF137" s="40"/>
      <c r="AG137" s="19">
        <f t="shared" si="127"/>
        <v>141</v>
      </c>
      <c r="AH137" s="18">
        <v>1.26E-8</v>
      </c>
      <c r="AI137" s="34">
        <v>5.8899191503694302E-12</v>
      </c>
      <c r="AJ137" s="16">
        <v>1.7782794100389197E-9</v>
      </c>
      <c r="AK137" s="16">
        <v>6.3095734448019329E-9</v>
      </c>
      <c r="AL137" s="16">
        <v>8.1283051616409861E-9</v>
      </c>
      <c r="AM137" s="16">
        <v>4.265795188015919E-9</v>
      </c>
      <c r="AN137" s="94"/>
      <c r="AO137" s="16">
        <v>6.4030399999999993E-8</v>
      </c>
      <c r="AP137" s="94">
        <f t="shared" si="97"/>
        <v>1.3874034731949731E-8</v>
      </c>
      <c r="AQ137" s="114">
        <f t="shared" si="98"/>
        <v>2.9288366887309179E-9</v>
      </c>
      <c r="AR137" s="94">
        <f t="shared" si="99"/>
        <v>6.3095734448019329E-9</v>
      </c>
      <c r="AS137" s="114" t="s">
        <v>2891</v>
      </c>
      <c r="AT137" s="98"/>
      <c r="AU137" s="33">
        <v>1.6059999999999999E-5</v>
      </c>
      <c r="AV137" s="16">
        <v>2.0699999999999998E-3</v>
      </c>
      <c r="AW137" s="16">
        <v>3.9049194246071598E-6</v>
      </c>
      <c r="AX137" s="16">
        <v>4.1100000000000002E-4</v>
      </c>
      <c r="AY137" s="16">
        <v>7.5500000000000003E-4</v>
      </c>
      <c r="AZ137" s="16">
        <v>1.1900000000000001E-2</v>
      </c>
      <c r="BA137" s="16">
        <v>1.15E-3</v>
      </c>
      <c r="BB137" s="68">
        <v>-9.2100000000000009</v>
      </c>
      <c r="BC137" s="16">
        <f t="shared" si="90"/>
        <v>3.9683437724802957E-4</v>
      </c>
      <c r="BD137" s="67">
        <v>-10.14</v>
      </c>
      <c r="BE137" s="16">
        <f t="shared" si="91"/>
        <v>4.662397395446616E-5</v>
      </c>
      <c r="BF137" s="16">
        <v>7.3899999999999993E-2</v>
      </c>
      <c r="BG137" s="16">
        <v>3.15E-3</v>
      </c>
      <c r="BH137" s="16">
        <v>3.15E-3</v>
      </c>
      <c r="BI137" s="68"/>
      <c r="BJ137" s="94" t="str">
        <f t="shared" si="100"/>
        <v/>
      </c>
      <c r="BK137" s="68">
        <v>8.3917100000000002E-9</v>
      </c>
      <c r="BL137" s="39">
        <f t="shared" si="128"/>
        <v>5.4008206389000004E-3</v>
      </c>
      <c r="BM137" s="94">
        <f t="shared" si="129"/>
        <v>7.8730956853482383E-3</v>
      </c>
      <c r="BN137" s="114">
        <f t="shared" si="130"/>
        <v>7.8125484589826669E-4</v>
      </c>
      <c r="BO137" s="94">
        <f t="shared" si="131"/>
        <v>1.15E-3</v>
      </c>
      <c r="BP137" s="114" t="s">
        <v>2891</v>
      </c>
      <c r="BQ137" s="98"/>
      <c r="BR137" s="18">
        <f t="shared" si="101"/>
        <v>-7.8996294548824375</v>
      </c>
      <c r="BS137" s="114">
        <f t="shared" si="102"/>
        <v>-11.229890666637246</v>
      </c>
      <c r="BT137" s="114">
        <f t="shared" si="103"/>
        <v>-8.75</v>
      </c>
      <c r="BU137" s="114">
        <f t="shared" si="104"/>
        <v>-8.1999999999999993</v>
      </c>
      <c r="BV137" s="114">
        <f t="shared" si="105"/>
        <v>-8.09</v>
      </c>
      <c r="BW137" s="114">
        <f t="shared" si="106"/>
        <v>-8.370000000000001</v>
      </c>
      <c r="BX137" s="114" t="str">
        <f t="shared" si="107"/>
        <v>N/A</v>
      </c>
      <c r="BY137" s="114">
        <f t="shared" si="108"/>
        <v>-7.1936137851155459</v>
      </c>
      <c r="BZ137" s="114">
        <f t="shared" si="109"/>
        <v>-8.5333048438050323</v>
      </c>
      <c r="CA137" s="114">
        <f t="shared" si="110"/>
        <v>-8.1999999999999993</v>
      </c>
      <c r="CB137" s="98" t="str">
        <f t="shared" si="111"/>
        <v>---</v>
      </c>
      <c r="CC137" s="18">
        <f t="shared" si="112"/>
        <v>-4.7942544590573375</v>
      </c>
      <c r="CD137" s="114">
        <f t="shared" si="113"/>
        <v>-2.6840296545430822</v>
      </c>
      <c r="CE137" s="114">
        <f t="shared" si="114"/>
        <v>-5.4083879230695278</v>
      </c>
      <c r="CF137" s="114">
        <f t="shared" si="115"/>
        <v>-3.3861581781239307</v>
      </c>
      <c r="CG137" s="114">
        <f t="shared" si="116"/>
        <v>-3.1220530483708115</v>
      </c>
      <c r="CH137" s="114">
        <f t="shared" si="117"/>
        <v>-1.9244530386074692</v>
      </c>
      <c r="CI137" s="114">
        <f t="shared" si="118"/>
        <v>-2.9393021596463882</v>
      </c>
      <c r="CJ137" s="114">
        <f t="shared" si="119"/>
        <v>-3.4013907125198073</v>
      </c>
      <c r="CK137" s="114">
        <f t="shared" si="120"/>
        <v>-4.3313907125198066</v>
      </c>
      <c r="CL137" s="114">
        <f t="shared" si="121"/>
        <v>-1.1313555616051743</v>
      </c>
      <c r="CM137" s="114">
        <f t="shared" si="122"/>
        <v>-2.5016894462103996</v>
      </c>
      <c r="CN137" s="114">
        <f t="shared" si="123"/>
        <v>-2.5016894462103996</v>
      </c>
      <c r="CO137" s="114" t="str">
        <f t="shared" si="124"/>
        <v>N/A</v>
      </c>
      <c r="CP137" s="114">
        <f t="shared" si="125"/>
        <v>-2.2675402453867268</v>
      </c>
      <c r="CQ137" s="114">
        <f t="shared" si="132"/>
        <v>-3.1072072758362199</v>
      </c>
      <c r="CR137" s="114">
        <f t="shared" si="133"/>
        <v>-2.9393021596463882</v>
      </c>
      <c r="CS137" s="98" t="str">
        <f t="shared" si="134"/>
        <v>---</v>
      </c>
    </row>
    <row r="138" spans="1:97" x14ac:dyDescent="0.25">
      <c r="A138" s="15" t="s">
        <v>2673</v>
      </c>
      <c r="B138" s="1" t="s">
        <v>564</v>
      </c>
      <c r="C138" s="1">
        <v>643.59</v>
      </c>
      <c r="D138" s="27">
        <v>8.5500000000000007</v>
      </c>
      <c r="E138" s="16">
        <v>8.7526294039644004</v>
      </c>
      <c r="F138" s="16">
        <v>8.3218880750000004</v>
      </c>
      <c r="G138" s="16">
        <v>7.7098581780000002</v>
      </c>
      <c r="H138" s="16">
        <v>8.2263999999999999</v>
      </c>
      <c r="I138" s="16">
        <v>7.8258000000000001</v>
      </c>
      <c r="J138" s="16">
        <v>6.96</v>
      </c>
      <c r="K138" s="16">
        <v>7.46</v>
      </c>
      <c r="L138" s="16"/>
      <c r="M138" s="16">
        <v>7.7617900000000004</v>
      </c>
      <c r="N138" s="16">
        <f t="shared" si="92"/>
        <v>7.9520406285516003</v>
      </c>
      <c r="O138" s="16">
        <f t="shared" si="126"/>
        <v>8.2255393362916909</v>
      </c>
      <c r="P138" s="16">
        <f t="shared" si="93"/>
        <v>7.8258000000000001</v>
      </c>
      <c r="Q138" s="16" t="s">
        <v>2891</v>
      </c>
      <c r="R138" s="36"/>
      <c r="S138" s="18">
        <v>197.14</v>
      </c>
      <c r="T138" s="16">
        <v>204.75</v>
      </c>
      <c r="U138" s="16">
        <v>208.62</v>
      </c>
      <c r="V138" s="16">
        <v>182.89</v>
      </c>
      <c r="W138" s="16">
        <v>348.67</v>
      </c>
      <c r="X138" s="16">
        <v>174</v>
      </c>
      <c r="Y138" s="16">
        <v>189</v>
      </c>
      <c r="Z138" s="85"/>
      <c r="AA138" s="16">
        <v>221.994</v>
      </c>
      <c r="AB138" s="88">
        <f t="shared" si="94"/>
        <v>215.88299999999998</v>
      </c>
      <c r="AC138" s="114">
        <f t="shared" si="95"/>
        <v>210.94242254225728</v>
      </c>
      <c r="AD138" s="88">
        <f t="shared" si="96"/>
        <v>200.94499999999999</v>
      </c>
      <c r="AE138" s="88" t="s">
        <v>2891</v>
      </c>
      <c r="AF138" s="40"/>
      <c r="AG138" s="19">
        <f t="shared" si="127"/>
        <v>174</v>
      </c>
      <c r="AH138" s="18">
        <v>5.3300000000000004E-9</v>
      </c>
      <c r="AI138" s="34">
        <v>2.3662510825097799E-12</v>
      </c>
      <c r="AJ138" s="16">
        <v>2.2908676527677671E-9</v>
      </c>
      <c r="AK138" s="16">
        <v>6.3095734448019329E-9</v>
      </c>
      <c r="AL138" s="16">
        <v>3.5481338923357512E-9</v>
      </c>
      <c r="AM138" s="16">
        <v>4.265795188015919E-9</v>
      </c>
      <c r="AN138" s="94"/>
      <c r="AO138" s="16">
        <v>6.9914600000000006E-8</v>
      </c>
      <c r="AP138" s="94">
        <f t="shared" si="97"/>
        <v>1.309447663271484E-8</v>
      </c>
      <c r="AQ138" s="114">
        <f t="shared" si="98"/>
        <v>2.1207008770687942E-9</v>
      </c>
      <c r="AR138" s="94">
        <f t="shared" si="99"/>
        <v>4.265795188015919E-9</v>
      </c>
      <c r="AS138" s="114" t="s">
        <v>2891</v>
      </c>
      <c r="AT138" s="98"/>
      <c r="AU138" s="33">
        <v>7.9840000000000001E-6</v>
      </c>
      <c r="AV138" s="16">
        <v>2.0699999999999998E-3</v>
      </c>
      <c r="AW138" s="16">
        <v>2.0307877841056998E-6</v>
      </c>
      <c r="AX138" s="16">
        <v>4.7800000000000002E-4</v>
      </c>
      <c r="AY138" s="16">
        <v>7.5500000000000003E-4</v>
      </c>
      <c r="AZ138" s="16">
        <v>1.17E-2</v>
      </c>
      <c r="BA138" s="16">
        <v>1.15E-3</v>
      </c>
      <c r="BB138" s="68">
        <v>-9.2100000000000009</v>
      </c>
      <c r="BC138" s="16">
        <f t="shared" si="90"/>
        <v>3.9683437724802957E-4</v>
      </c>
      <c r="BD138" s="67">
        <v>-10.1</v>
      </c>
      <c r="BE138" s="16">
        <f t="shared" si="91"/>
        <v>5.1122170858619885E-5</v>
      </c>
      <c r="BF138" s="16">
        <v>7.5600000000000001E-2</v>
      </c>
      <c r="BG138" s="16">
        <v>2.8700000000000002E-3</v>
      </c>
      <c r="BH138" s="16">
        <v>1.58E-3</v>
      </c>
      <c r="BI138" s="68"/>
      <c r="BJ138" s="94" t="str">
        <f t="shared" si="100"/>
        <v/>
      </c>
      <c r="BK138" s="68">
        <v>1.20786E-8</v>
      </c>
      <c r="BL138" s="39">
        <f t="shared" si="128"/>
        <v>7.7736661740000004E-3</v>
      </c>
      <c r="BM138" s="94">
        <f t="shared" si="129"/>
        <v>8.0334336546069827E-3</v>
      </c>
      <c r="BN138" s="114">
        <f t="shared" si="130"/>
        <v>6.9490358851619343E-4</v>
      </c>
      <c r="BO138" s="94">
        <f t="shared" si="131"/>
        <v>1.15E-3</v>
      </c>
      <c r="BP138" s="114" t="s">
        <v>2891</v>
      </c>
      <c r="BQ138" s="98"/>
      <c r="BR138" s="18">
        <f t="shared" si="101"/>
        <v>-8.2732727909734276</v>
      </c>
      <c r="BS138" s="114">
        <f t="shared" si="102"/>
        <v>-11.62593917434757</v>
      </c>
      <c r="BT138" s="114">
        <f t="shared" si="103"/>
        <v>-8.64</v>
      </c>
      <c r="BU138" s="114">
        <f t="shared" si="104"/>
        <v>-8.1999999999999993</v>
      </c>
      <c r="BV138" s="114">
        <f t="shared" si="105"/>
        <v>-8.4500000000000011</v>
      </c>
      <c r="BW138" s="114">
        <f t="shared" si="106"/>
        <v>-8.370000000000001</v>
      </c>
      <c r="BX138" s="114" t="str">
        <f t="shared" si="107"/>
        <v>N/A</v>
      </c>
      <c r="BY138" s="114">
        <f t="shared" si="108"/>
        <v>-7.1554321227187305</v>
      </c>
      <c r="BZ138" s="114">
        <f t="shared" si="109"/>
        <v>-8.6735205840056757</v>
      </c>
      <c r="CA138" s="114">
        <f t="shared" si="110"/>
        <v>-8.370000000000001</v>
      </c>
      <c r="CB138" s="98" t="str">
        <f t="shared" si="111"/>
        <v>---</v>
      </c>
      <c r="CC138" s="18">
        <f t="shared" si="112"/>
        <v>-5.0977794717206857</v>
      </c>
      <c r="CD138" s="114">
        <f t="shared" si="113"/>
        <v>-2.6840296545430822</v>
      </c>
      <c r="CE138" s="114">
        <f t="shared" si="114"/>
        <v>-5.6923354576918186</v>
      </c>
      <c r="CF138" s="114">
        <f t="shared" si="115"/>
        <v>-3.3205721033878812</v>
      </c>
      <c r="CG138" s="114">
        <f t="shared" si="116"/>
        <v>-3.1220530483708115</v>
      </c>
      <c r="CH138" s="114">
        <f t="shared" si="117"/>
        <v>-1.9318141382538383</v>
      </c>
      <c r="CI138" s="114">
        <f t="shared" si="118"/>
        <v>-2.9393021596463882</v>
      </c>
      <c r="CJ138" s="114">
        <f t="shared" si="119"/>
        <v>-3.4013907125198073</v>
      </c>
      <c r="CK138" s="114">
        <f t="shared" si="120"/>
        <v>-4.2913907125198065</v>
      </c>
      <c r="CL138" s="114">
        <f t="shared" si="121"/>
        <v>-1.1214782044987934</v>
      </c>
      <c r="CM138" s="114">
        <f t="shared" si="122"/>
        <v>-2.5421181032660076</v>
      </c>
      <c r="CN138" s="114">
        <f t="shared" si="123"/>
        <v>-2.8013429130455774</v>
      </c>
      <c r="CO138" s="114" t="str">
        <f t="shared" si="124"/>
        <v>N/A</v>
      </c>
      <c r="CP138" s="114">
        <f t="shared" si="125"/>
        <v>-2.109374113293458</v>
      </c>
      <c r="CQ138" s="114">
        <f t="shared" si="132"/>
        <v>-3.1580754455967655</v>
      </c>
      <c r="CR138" s="114">
        <f t="shared" si="133"/>
        <v>-2.9393021596463882</v>
      </c>
      <c r="CS138" s="98" t="str">
        <f t="shared" si="134"/>
        <v>---</v>
      </c>
    </row>
    <row r="139" spans="1:97" x14ac:dyDescent="0.25">
      <c r="A139" s="15" t="s">
        <v>2674</v>
      </c>
      <c r="B139" s="1" t="s">
        <v>565</v>
      </c>
      <c r="C139" s="1">
        <v>643.59</v>
      </c>
      <c r="D139" s="27">
        <v>8.5500000000000007</v>
      </c>
      <c r="E139" s="16">
        <v>8.7367534221302101</v>
      </c>
      <c r="F139" s="16">
        <v>8.3218880750000004</v>
      </c>
      <c r="G139" s="16">
        <v>7.7098581780000002</v>
      </c>
      <c r="H139" s="16">
        <v>8.2263999999999999</v>
      </c>
      <c r="I139" s="16">
        <v>7.9237000000000002</v>
      </c>
      <c r="J139" s="16">
        <v>6.96</v>
      </c>
      <c r="K139" s="16">
        <v>7.57</v>
      </c>
      <c r="L139" s="16"/>
      <c r="M139" s="16">
        <v>7.7612800000000002</v>
      </c>
      <c r="N139" s="16">
        <f t="shared" si="92"/>
        <v>7.9733199639033563</v>
      </c>
      <c r="O139" s="16">
        <f t="shared" si="126"/>
        <v>8.2269344777647913</v>
      </c>
      <c r="P139" s="16">
        <f t="shared" si="93"/>
        <v>7.9237000000000002</v>
      </c>
      <c r="Q139" s="16" t="s">
        <v>2891</v>
      </c>
      <c r="R139" s="36"/>
      <c r="S139" s="18">
        <v>197.14</v>
      </c>
      <c r="T139" s="16">
        <v>198.15</v>
      </c>
      <c r="U139" s="16">
        <v>208.62</v>
      </c>
      <c r="V139" s="16">
        <v>150.55000000000001</v>
      </c>
      <c r="W139" s="16">
        <v>348.67</v>
      </c>
      <c r="X139" s="16">
        <v>157</v>
      </c>
      <c r="Y139" s="16">
        <v>174</v>
      </c>
      <c r="Z139" s="85"/>
      <c r="AA139" s="16">
        <v>221.93799999999999</v>
      </c>
      <c r="AB139" s="88">
        <f t="shared" si="94"/>
        <v>207.00850000000003</v>
      </c>
      <c r="AC139" s="114">
        <f t="shared" si="95"/>
        <v>200.32612254999572</v>
      </c>
      <c r="AD139" s="88">
        <f t="shared" si="96"/>
        <v>197.64499999999998</v>
      </c>
      <c r="AE139" s="88" t="s">
        <v>2891</v>
      </c>
      <c r="AF139" s="40"/>
      <c r="AG139" s="19">
        <f t="shared" si="127"/>
        <v>157</v>
      </c>
      <c r="AH139" s="18">
        <v>8.3199999999999994E-9</v>
      </c>
      <c r="AI139" s="34">
        <v>3.59561511364001E-12</v>
      </c>
      <c r="AJ139" s="16">
        <v>2.1877616239495468E-9</v>
      </c>
      <c r="AK139" s="16">
        <v>6.3095734448019329E-9</v>
      </c>
      <c r="AL139" s="16">
        <v>3.8018939632056113E-8</v>
      </c>
      <c r="AM139" s="16">
        <v>4.265795188015919E-9</v>
      </c>
      <c r="AN139" s="94"/>
      <c r="AO139" s="16">
        <v>6.5753799999999997E-8</v>
      </c>
      <c r="AP139" s="94">
        <f t="shared" si="97"/>
        <v>1.7837066500562452E-8</v>
      </c>
      <c r="AQ139" s="114">
        <f t="shared" si="98"/>
        <v>3.3154718125616463E-9</v>
      </c>
      <c r="AR139" s="94">
        <f t="shared" si="99"/>
        <v>6.3095734448019329E-9</v>
      </c>
      <c r="AS139" s="114" t="s">
        <v>2891</v>
      </c>
      <c r="AT139" s="98"/>
      <c r="AU139" s="33">
        <v>1.145E-5</v>
      </c>
      <c r="AV139" s="16">
        <v>2.0699999999999998E-3</v>
      </c>
      <c r="AW139" s="16">
        <v>3.09660149883081E-6</v>
      </c>
      <c r="AX139" s="16">
        <v>5.3399999999999997E-4</v>
      </c>
      <c r="AY139" s="16">
        <v>7.5500000000000003E-4</v>
      </c>
      <c r="AZ139" s="16">
        <v>7.4499999999999997E-2</v>
      </c>
      <c r="BA139" s="16">
        <v>1.15E-3</v>
      </c>
      <c r="BB139" s="68">
        <v>-9.2100000000000009</v>
      </c>
      <c r="BC139" s="16">
        <f t="shared" si="90"/>
        <v>3.9683437724802957E-4</v>
      </c>
      <c r="BD139" s="67">
        <v>-10.17</v>
      </c>
      <c r="BE139" s="16">
        <f t="shared" si="91"/>
        <v>4.3512024213252456E-5</v>
      </c>
      <c r="BF139" s="16">
        <v>7.9200000000000007E-2</v>
      </c>
      <c r="BG139" s="16">
        <v>3.2299999999999998E-3</v>
      </c>
      <c r="BH139" s="16">
        <v>2.5000000000000001E-3</v>
      </c>
      <c r="BI139" s="68"/>
      <c r="BJ139" s="94" t="str">
        <f t="shared" si="100"/>
        <v/>
      </c>
      <c r="BK139" s="68">
        <v>1.2116799999999999E-8</v>
      </c>
      <c r="BL139" s="39">
        <f t="shared" si="128"/>
        <v>7.7982513119999996E-3</v>
      </c>
      <c r="BM139" s="94">
        <f t="shared" si="129"/>
        <v>1.324554956268924E-2</v>
      </c>
      <c r="BN139" s="114">
        <f t="shared" si="130"/>
        <v>8.8952987301481822E-4</v>
      </c>
      <c r="BO139" s="94">
        <f t="shared" si="131"/>
        <v>1.15E-3</v>
      </c>
      <c r="BP139" s="114" t="s">
        <v>2891</v>
      </c>
      <c r="BQ139" s="98"/>
      <c r="BR139" s="18">
        <f t="shared" si="101"/>
        <v>-8.0798766737092755</v>
      </c>
      <c r="BS139" s="114">
        <f t="shared" si="102"/>
        <v>-11.444226802747579</v>
      </c>
      <c r="BT139" s="114">
        <f t="shared" si="103"/>
        <v>-8.6600000000000019</v>
      </c>
      <c r="BU139" s="114">
        <f t="shared" si="104"/>
        <v>-8.1999999999999993</v>
      </c>
      <c r="BV139" s="114">
        <f t="shared" si="105"/>
        <v>-7.42</v>
      </c>
      <c r="BW139" s="114">
        <f t="shared" si="106"/>
        <v>-8.370000000000001</v>
      </c>
      <c r="BX139" s="114" t="str">
        <f t="shared" si="107"/>
        <v>N/A</v>
      </c>
      <c r="BY139" s="114">
        <f t="shared" si="108"/>
        <v>-7.1820791436542768</v>
      </c>
      <c r="BZ139" s="114">
        <f t="shared" si="109"/>
        <v>-8.4794546600158771</v>
      </c>
      <c r="CA139" s="114">
        <f t="shared" si="110"/>
        <v>-8.1999999999999993</v>
      </c>
      <c r="CB139" s="98" t="str">
        <f t="shared" si="111"/>
        <v>---</v>
      </c>
      <c r="CC139" s="18">
        <f t="shared" si="112"/>
        <v>-4.9411945133240929</v>
      </c>
      <c r="CD139" s="114">
        <f t="shared" si="113"/>
        <v>-2.6840296545430822</v>
      </c>
      <c r="CE139" s="114">
        <f t="shared" si="114"/>
        <v>-5.50911468033721</v>
      </c>
      <c r="CF139" s="114">
        <f t="shared" si="115"/>
        <v>-3.2724587429714438</v>
      </c>
      <c r="CG139" s="114">
        <f t="shared" si="116"/>
        <v>-3.1220530483708115</v>
      </c>
      <c r="CH139" s="114">
        <f t="shared" si="117"/>
        <v>-1.1278437272517072</v>
      </c>
      <c r="CI139" s="114">
        <f t="shared" si="118"/>
        <v>-2.9393021596463882</v>
      </c>
      <c r="CJ139" s="114">
        <f t="shared" si="119"/>
        <v>-3.4013907125198073</v>
      </c>
      <c r="CK139" s="114">
        <f t="shared" si="120"/>
        <v>-4.3613907125198068</v>
      </c>
      <c r="CL139" s="114">
        <f t="shared" si="121"/>
        <v>-1.1012748184105066</v>
      </c>
      <c r="CM139" s="114">
        <f t="shared" si="122"/>
        <v>-2.490797477668897</v>
      </c>
      <c r="CN139" s="114">
        <f t="shared" si="123"/>
        <v>-2.6020599913279625</v>
      </c>
      <c r="CO139" s="114" t="str">
        <f t="shared" si="124"/>
        <v>N/A</v>
      </c>
      <c r="CP139" s="114">
        <f t="shared" si="125"/>
        <v>-2.1080027730392681</v>
      </c>
      <c r="CQ139" s="114">
        <f t="shared" si="132"/>
        <v>-3.0508394624562296</v>
      </c>
      <c r="CR139" s="114">
        <f t="shared" si="133"/>
        <v>-2.9393021596463882</v>
      </c>
      <c r="CS139" s="98" t="str">
        <f t="shared" si="134"/>
        <v>---</v>
      </c>
    </row>
    <row r="140" spans="1:97" x14ac:dyDescent="0.25">
      <c r="A140" s="15" t="s">
        <v>2675</v>
      </c>
      <c r="B140" s="1" t="s">
        <v>566</v>
      </c>
      <c r="C140" s="1">
        <v>643.59</v>
      </c>
      <c r="D140" s="27">
        <v>8.5500000000000007</v>
      </c>
      <c r="E140" s="16">
        <v>8.6992952708221694</v>
      </c>
      <c r="F140" s="16">
        <v>8.3218880750000004</v>
      </c>
      <c r="G140" s="16">
        <v>7.7098581780000002</v>
      </c>
      <c r="H140" s="16">
        <v>8.2263999999999999</v>
      </c>
      <c r="I140" s="16">
        <v>7.8212000000000002</v>
      </c>
      <c r="J140" s="16">
        <v>6.96</v>
      </c>
      <c r="K140" s="16">
        <v>7.45</v>
      </c>
      <c r="L140" s="16"/>
      <c r="M140" s="16">
        <v>7.7625200000000003</v>
      </c>
      <c r="N140" s="16">
        <f t="shared" si="92"/>
        <v>7.9445735026469073</v>
      </c>
      <c r="O140" s="16">
        <f t="shared" si="126"/>
        <v>8.2059722483724791</v>
      </c>
      <c r="P140" s="16">
        <f t="shared" si="93"/>
        <v>7.8212000000000002</v>
      </c>
      <c r="Q140" s="16" t="s">
        <v>2891</v>
      </c>
      <c r="R140" s="36"/>
      <c r="S140" s="18">
        <v>197.14</v>
      </c>
      <c r="T140" s="16">
        <v>213.43</v>
      </c>
      <c r="U140" s="16">
        <v>208.62</v>
      </c>
      <c r="V140" s="16">
        <v>184.48</v>
      </c>
      <c r="W140" s="16">
        <v>348.67</v>
      </c>
      <c r="X140" s="16">
        <v>171</v>
      </c>
      <c r="Y140" s="16">
        <v>189</v>
      </c>
      <c r="Z140" s="85"/>
      <c r="AA140" s="16">
        <v>222.08</v>
      </c>
      <c r="AB140" s="88">
        <f t="shared" si="94"/>
        <v>216.80250000000001</v>
      </c>
      <c r="AC140" s="114">
        <f t="shared" si="95"/>
        <v>211.81888328150686</v>
      </c>
      <c r="AD140" s="88">
        <f t="shared" si="96"/>
        <v>202.88</v>
      </c>
      <c r="AE140" s="88" t="s">
        <v>2891</v>
      </c>
      <c r="AF140" s="40"/>
      <c r="AG140" s="19">
        <f t="shared" si="127"/>
        <v>171</v>
      </c>
      <c r="AH140" s="18">
        <v>5.7699999999999997E-9</v>
      </c>
      <c r="AI140" s="34">
        <v>2.2582681751084301E-12</v>
      </c>
      <c r="AJ140" s="16">
        <v>3.467368504525301E-9</v>
      </c>
      <c r="AK140" s="16">
        <v>6.3095734448019329E-9</v>
      </c>
      <c r="AL140" s="16">
        <v>7.7624711662869035E-10</v>
      </c>
      <c r="AM140" s="16">
        <v>4.265795188015919E-9</v>
      </c>
      <c r="AN140" s="94"/>
      <c r="AO140" s="16">
        <v>6.8228900000000003E-8</v>
      </c>
      <c r="AP140" s="94">
        <f t="shared" si="97"/>
        <v>1.2688591788878137E-8</v>
      </c>
      <c r="AQ140" s="114">
        <f t="shared" si="98"/>
        <v>1.8130805523915E-9</v>
      </c>
      <c r="AR140" s="94">
        <f t="shared" si="99"/>
        <v>4.265795188015919E-9</v>
      </c>
      <c r="AS140" s="114" t="s">
        <v>2891</v>
      </c>
      <c r="AT140" s="98"/>
      <c r="AU140" s="33">
        <v>8.5080000000000005E-6</v>
      </c>
      <c r="AV140" s="16">
        <v>2.0699999999999998E-3</v>
      </c>
      <c r="AW140" s="16">
        <v>2.5102110929198398E-6</v>
      </c>
      <c r="AX140" s="16">
        <v>4.6500000000000003E-4</v>
      </c>
      <c r="AY140" s="16">
        <v>7.5500000000000003E-4</v>
      </c>
      <c r="AZ140" s="16">
        <v>1.31E-3</v>
      </c>
      <c r="BA140" s="16">
        <v>1.15E-3</v>
      </c>
      <c r="BB140" s="68">
        <v>-9.2100000000000009</v>
      </c>
      <c r="BC140" s="16">
        <f t="shared" si="90"/>
        <v>3.9683437724802957E-4</v>
      </c>
      <c r="BD140" s="67">
        <v>-10.15</v>
      </c>
      <c r="BE140" s="16">
        <f t="shared" si="91"/>
        <v>4.5562682737178616E-5</v>
      </c>
      <c r="BF140" s="16">
        <v>7.5600000000000001E-2</v>
      </c>
      <c r="BG140" s="16">
        <v>2.9399999999999999E-3</v>
      </c>
      <c r="BH140" s="16">
        <v>1.58E-3</v>
      </c>
      <c r="BI140" s="68"/>
      <c r="BJ140" s="94" t="str">
        <f t="shared" si="100"/>
        <v/>
      </c>
      <c r="BK140" s="68">
        <v>1.21437E-8</v>
      </c>
      <c r="BL140" s="39">
        <f t="shared" si="128"/>
        <v>7.8155638830000006E-3</v>
      </c>
      <c r="BM140" s="94">
        <f t="shared" si="129"/>
        <v>7.241459934929086E-3</v>
      </c>
      <c r="BN140" s="114">
        <f t="shared" si="130"/>
        <v>5.9456403053489439E-4</v>
      </c>
      <c r="BO140" s="94">
        <f t="shared" si="131"/>
        <v>1.15E-3</v>
      </c>
      <c r="BP140" s="114" t="s">
        <v>2891</v>
      </c>
      <c r="BQ140" s="98"/>
      <c r="BR140" s="18">
        <f t="shared" si="101"/>
        <v>-8.2388241868442691</v>
      </c>
      <c r="BS140" s="114">
        <f t="shared" si="102"/>
        <v>-11.646224485770606</v>
      </c>
      <c r="BT140" s="114">
        <f t="shared" si="103"/>
        <v>-8.4600000000000026</v>
      </c>
      <c r="BU140" s="114">
        <f t="shared" si="104"/>
        <v>-8.1999999999999993</v>
      </c>
      <c r="BV140" s="114">
        <f t="shared" si="105"/>
        <v>-9.1100000000000012</v>
      </c>
      <c r="BW140" s="114">
        <f t="shared" si="106"/>
        <v>-8.370000000000001</v>
      </c>
      <c r="BX140" s="114" t="str">
        <f t="shared" si="107"/>
        <v>N/A</v>
      </c>
      <c r="BY140" s="114">
        <f t="shared" si="108"/>
        <v>-7.1660316304463292</v>
      </c>
      <c r="BZ140" s="114">
        <f t="shared" si="109"/>
        <v>-8.7415829004373169</v>
      </c>
      <c r="CA140" s="114">
        <f t="shared" si="110"/>
        <v>-8.370000000000001</v>
      </c>
      <c r="CB140" s="98" t="str">
        <f t="shared" si="111"/>
        <v>---</v>
      </c>
      <c r="CC140" s="18">
        <f t="shared" si="112"/>
        <v>-5.0701725187693087</v>
      </c>
      <c r="CD140" s="114">
        <f t="shared" si="113"/>
        <v>-2.6840296545430822</v>
      </c>
      <c r="CE140" s="114">
        <f t="shared" si="114"/>
        <v>-5.6002897555566351</v>
      </c>
      <c r="CF140" s="114">
        <f t="shared" si="115"/>
        <v>-3.332547047110046</v>
      </c>
      <c r="CG140" s="114">
        <f t="shared" si="116"/>
        <v>-3.1220530483708115</v>
      </c>
      <c r="CH140" s="114">
        <f t="shared" si="117"/>
        <v>-2.8827287043442356</v>
      </c>
      <c r="CI140" s="114">
        <f t="shared" si="118"/>
        <v>-2.9393021596463882</v>
      </c>
      <c r="CJ140" s="114">
        <f t="shared" si="119"/>
        <v>-3.4013907125198073</v>
      </c>
      <c r="CK140" s="114">
        <f t="shared" si="120"/>
        <v>-4.3413907125198063</v>
      </c>
      <c r="CL140" s="114">
        <f t="shared" si="121"/>
        <v>-1.1214782044987934</v>
      </c>
      <c r="CM140" s="114">
        <f t="shared" si="122"/>
        <v>-2.5316526695878427</v>
      </c>
      <c r="CN140" s="114">
        <f t="shared" si="123"/>
        <v>-2.8013429130455774</v>
      </c>
      <c r="CO140" s="114" t="str">
        <f t="shared" si="124"/>
        <v>N/A</v>
      </c>
      <c r="CP140" s="114">
        <f t="shared" si="125"/>
        <v>-2.1070396827195443</v>
      </c>
      <c r="CQ140" s="114">
        <f t="shared" si="132"/>
        <v>-3.2258013679409143</v>
      </c>
      <c r="CR140" s="114">
        <f t="shared" si="133"/>
        <v>-2.9393021596463882</v>
      </c>
      <c r="CS140" s="98" t="str">
        <f t="shared" si="134"/>
        <v>---</v>
      </c>
    </row>
    <row r="141" spans="1:97" x14ac:dyDescent="0.25">
      <c r="A141" s="15" t="s">
        <v>2676</v>
      </c>
      <c r="B141" s="1" t="s">
        <v>567</v>
      </c>
      <c r="C141" s="1">
        <v>643.59</v>
      </c>
      <c r="D141" s="27">
        <v>8.5500000000000007</v>
      </c>
      <c r="E141" s="16">
        <v>8.7665384256254999</v>
      </c>
      <c r="F141" s="16">
        <v>8.3218880750000004</v>
      </c>
      <c r="G141" s="16">
        <v>7.7098581780000002</v>
      </c>
      <c r="H141" s="16">
        <v>8.2263999999999999</v>
      </c>
      <c r="I141" s="16">
        <v>7.7765000000000004</v>
      </c>
      <c r="J141" s="16">
        <v>6.96</v>
      </c>
      <c r="K141" s="16">
        <v>7.57</v>
      </c>
      <c r="L141" s="16"/>
      <c r="M141" s="16">
        <v>7.7695999999999996</v>
      </c>
      <c r="N141" s="16">
        <f t="shared" si="92"/>
        <v>7.9611982976250557</v>
      </c>
      <c r="O141" s="16">
        <f t="shared" si="126"/>
        <v>8.2314101526328223</v>
      </c>
      <c r="P141" s="16">
        <f t="shared" si="93"/>
        <v>7.7765000000000004</v>
      </c>
      <c r="Q141" s="16" t="s">
        <v>2891</v>
      </c>
      <c r="R141" s="36"/>
      <c r="S141" s="18">
        <v>197.14</v>
      </c>
      <c r="T141" s="16">
        <v>203.13</v>
      </c>
      <c r="U141" s="16">
        <v>208.62</v>
      </c>
      <c r="V141" s="16">
        <v>154.32</v>
      </c>
      <c r="W141" s="16">
        <v>348.67</v>
      </c>
      <c r="X141" s="16">
        <v>162</v>
      </c>
      <c r="Y141" s="16">
        <v>174</v>
      </c>
      <c r="Z141" s="85"/>
      <c r="AA141" s="16">
        <v>221.804</v>
      </c>
      <c r="AB141" s="88">
        <f t="shared" si="94"/>
        <v>208.71050000000002</v>
      </c>
      <c r="AC141" s="114">
        <f t="shared" si="95"/>
        <v>202.34706031291535</v>
      </c>
      <c r="AD141" s="88">
        <f t="shared" si="96"/>
        <v>200.13499999999999</v>
      </c>
      <c r="AE141" s="88" t="s">
        <v>2891</v>
      </c>
      <c r="AF141" s="40"/>
      <c r="AG141" s="19">
        <f t="shared" si="127"/>
        <v>162</v>
      </c>
      <c r="AH141" s="18">
        <v>7.3E-9</v>
      </c>
      <c r="AI141" s="34">
        <v>6.1592179712369297E-12</v>
      </c>
      <c r="AJ141" s="16">
        <v>2.9512092266663855E-9</v>
      </c>
      <c r="AK141" s="16">
        <v>6.3095734448019329E-9</v>
      </c>
      <c r="AL141" s="16">
        <v>1.7782794100389197E-9</v>
      </c>
      <c r="AM141" s="16">
        <v>4.265795188015919E-9</v>
      </c>
      <c r="AN141" s="94"/>
      <c r="AO141" s="16">
        <v>6.55999E-8</v>
      </c>
      <c r="AP141" s="94">
        <f t="shared" si="97"/>
        <v>1.2601559498213485E-8</v>
      </c>
      <c r="AQ141" s="114">
        <f t="shared" si="98"/>
        <v>2.3672832770941607E-9</v>
      </c>
      <c r="AR141" s="94">
        <f t="shared" si="99"/>
        <v>4.265795188015919E-9</v>
      </c>
      <c r="AS141" s="114" t="s">
        <v>2891</v>
      </c>
      <c r="AT141" s="98"/>
      <c r="AU141" s="33">
        <v>1.03E-5</v>
      </c>
      <c r="AV141" s="16">
        <v>2.0699999999999998E-3</v>
      </c>
      <c r="AW141" s="16">
        <v>3.2074305211598398E-6</v>
      </c>
      <c r="AX141" s="16">
        <v>4.73E-4</v>
      </c>
      <c r="AY141" s="16">
        <v>7.5500000000000003E-4</v>
      </c>
      <c r="AZ141" s="16">
        <v>1.09E-3</v>
      </c>
      <c r="BA141" s="16">
        <v>1.15E-3</v>
      </c>
      <c r="BB141" s="68">
        <v>-9.2100000000000009</v>
      </c>
      <c r="BC141" s="16">
        <f t="shared" si="90"/>
        <v>3.9683437724802957E-4</v>
      </c>
      <c r="BD141" s="67">
        <v>-10.26</v>
      </c>
      <c r="BE141" s="16">
        <f t="shared" si="91"/>
        <v>3.5367901100602808E-5</v>
      </c>
      <c r="BF141" s="16">
        <v>7.5600000000000001E-2</v>
      </c>
      <c r="BG141" s="16">
        <v>3.2299999999999998E-3</v>
      </c>
      <c r="BH141" s="16">
        <v>2.5000000000000001E-3</v>
      </c>
      <c r="BI141" s="68"/>
      <c r="BJ141" s="94" t="str">
        <f t="shared" si="100"/>
        <v/>
      </c>
      <c r="BK141" s="68">
        <v>8.4050700000000006E-9</v>
      </c>
      <c r="BL141" s="39">
        <f t="shared" si="128"/>
        <v>5.4094190013000004E-3</v>
      </c>
      <c r="BM141" s="94">
        <f t="shared" si="129"/>
        <v>7.1325483623207531E-3</v>
      </c>
      <c r="BN141" s="114">
        <f t="shared" si="130"/>
        <v>6.0383426323646705E-4</v>
      </c>
      <c r="BO141" s="94">
        <f t="shared" si="131"/>
        <v>1.09E-3</v>
      </c>
      <c r="BP141" s="114" t="s">
        <v>2891</v>
      </c>
      <c r="BQ141" s="98"/>
      <c r="BR141" s="18">
        <f t="shared" si="101"/>
        <v>-8.1366771398795432</v>
      </c>
      <c r="BS141" s="114">
        <f t="shared" si="102"/>
        <v>-11.210474426201944</v>
      </c>
      <c r="BT141" s="114">
        <f t="shared" si="103"/>
        <v>-8.5299999999999994</v>
      </c>
      <c r="BU141" s="114">
        <f t="shared" si="104"/>
        <v>-8.1999999999999993</v>
      </c>
      <c r="BV141" s="114">
        <f t="shared" si="105"/>
        <v>-8.75</v>
      </c>
      <c r="BW141" s="114">
        <f t="shared" si="106"/>
        <v>-8.370000000000001</v>
      </c>
      <c r="BX141" s="114" t="str">
        <f t="shared" si="107"/>
        <v>N/A</v>
      </c>
      <c r="BY141" s="114">
        <f t="shared" si="108"/>
        <v>-7.1830968226591159</v>
      </c>
      <c r="BZ141" s="114">
        <f t="shared" si="109"/>
        <v>-8.6257497698200858</v>
      </c>
      <c r="CA141" s="114">
        <f t="shared" si="110"/>
        <v>-8.370000000000001</v>
      </c>
      <c r="CB141" s="98" t="str">
        <f t="shared" si="111"/>
        <v>---</v>
      </c>
      <c r="CC141" s="18">
        <f t="shared" si="112"/>
        <v>-4.987162775294828</v>
      </c>
      <c r="CD141" s="114">
        <f t="shared" si="113"/>
        <v>-2.6840296545430822</v>
      </c>
      <c r="CE141" s="114">
        <f t="shared" si="114"/>
        <v>-5.4938427424678284</v>
      </c>
      <c r="CF141" s="114">
        <f t="shared" si="115"/>
        <v>-3.3251388592621884</v>
      </c>
      <c r="CG141" s="114">
        <f t="shared" si="116"/>
        <v>-3.1220530483708115</v>
      </c>
      <c r="CH141" s="114">
        <f t="shared" si="117"/>
        <v>-2.9625735020593762</v>
      </c>
      <c r="CI141" s="114">
        <f t="shared" si="118"/>
        <v>-2.9393021596463882</v>
      </c>
      <c r="CJ141" s="114">
        <f t="shared" si="119"/>
        <v>-3.4013907125198073</v>
      </c>
      <c r="CK141" s="114">
        <f t="shared" si="120"/>
        <v>-4.4513907125198058</v>
      </c>
      <c r="CL141" s="114">
        <f t="shared" si="121"/>
        <v>-1.1214782044987934</v>
      </c>
      <c r="CM141" s="114">
        <f t="shared" si="122"/>
        <v>-2.490797477668897</v>
      </c>
      <c r="CN141" s="114">
        <f t="shared" si="123"/>
        <v>-2.6020599913279625</v>
      </c>
      <c r="CO141" s="114" t="str">
        <f t="shared" si="124"/>
        <v>N/A</v>
      </c>
      <c r="CP141" s="114">
        <f t="shared" si="125"/>
        <v>-2.2668493777916519</v>
      </c>
      <c r="CQ141" s="114">
        <f t="shared" si="132"/>
        <v>-3.2190822475362633</v>
      </c>
      <c r="CR141" s="114">
        <f t="shared" si="133"/>
        <v>-2.9625735020593762</v>
      </c>
      <c r="CS141" s="98" t="str">
        <f t="shared" si="134"/>
        <v>---</v>
      </c>
    </row>
    <row r="142" spans="1:97" x14ac:dyDescent="0.25">
      <c r="A142" s="15" t="s">
        <v>2677</v>
      </c>
      <c r="B142" s="1" t="s">
        <v>568</v>
      </c>
      <c r="C142" s="1">
        <v>643.59</v>
      </c>
      <c r="D142" s="27">
        <v>8.5500000000000007</v>
      </c>
      <c r="E142" s="16">
        <v>8.7380837348681499</v>
      </c>
      <c r="F142" s="16">
        <v>8.3218880750000004</v>
      </c>
      <c r="G142" s="16">
        <v>7.7098581780000002</v>
      </c>
      <c r="H142" s="16">
        <v>8.2263999999999999</v>
      </c>
      <c r="I142" s="16">
        <v>7.7721999999999998</v>
      </c>
      <c r="J142" s="16">
        <v>6.96</v>
      </c>
      <c r="K142" s="16">
        <v>7.56</v>
      </c>
      <c r="L142" s="16"/>
      <c r="M142" s="39">
        <v>7.7002899999999999</v>
      </c>
      <c r="N142" s="16">
        <f t="shared" si="92"/>
        <v>7.9487466653186836</v>
      </c>
      <c r="O142" s="16">
        <f t="shared" si="126"/>
        <v>8.21784354636012</v>
      </c>
      <c r="P142" s="16">
        <f t="shared" si="93"/>
        <v>7.7721999999999998</v>
      </c>
      <c r="Q142" s="16" t="s">
        <v>2891</v>
      </c>
      <c r="R142" s="36"/>
      <c r="S142" s="18">
        <v>197.14</v>
      </c>
      <c r="T142" s="16">
        <v>205.47</v>
      </c>
      <c r="U142" s="16">
        <v>208.62</v>
      </c>
      <c r="V142" s="16">
        <v>152.02000000000001</v>
      </c>
      <c r="W142" s="16">
        <v>348.67</v>
      </c>
      <c r="X142" s="16">
        <v>161</v>
      </c>
      <c r="Y142" s="16">
        <v>174</v>
      </c>
      <c r="Z142" s="85">
        <v>202</v>
      </c>
      <c r="AA142" s="39">
        <v>221.89</v>
      </c>
      <c r="AB142" s="88">
        <f t="shared" si="94"/>
        <v>207.86777777777777</v>
      </c>
      <c r="AC142" s="114">
        <f t="shared" si="95"/>
        <v>202.09802621422043</v>
      </c>
      <c r="AD142" s="88">
        <f t="shared" si="96"/>
        <v>202</v>
      </c>
      <c r="AE142" s="88">
        <v>135.5</v>
      </c>
      <c r="AF142" s="151" t="s">
        <v>2755</v>
      </c>
      <c r="AG142" s="19">
        <f t="shared" si="127"/>
        <v>135.5</v>
      </c>
      <c r="AH142" s="18">
        <v>1.44E-8</v>
      </c>
      <c r="AI142" s="34">
        <v>5.01202091629313E-12</v>
      </c>
      <c r="AJ142" s="16">
        <v>3.2359365692962808E-9</v>
      </c>
      <c r="AK142" s="16">
        <v>6.3095734448019329E-9</v>
      </c>
      <c r="AL142" s="16">
        <v>2.2908676527677671E-9</v>
      </c>
      <c r="AM142" s="16">
        <v>4.265795188015919E-9</v>
      </c>
      <c r="AN142" s="94">
        <v>5.3700000000000003E-9</v>
      </c>
      <c r="AO142" s="34">
        <v>6.3797899999999995E-8</v>
      </c>
      <c r="AP142" s="94">
        <f t="shared" si="97"/>
        <v>1.2459385609474775E-8</v>
      </c>
      <c r="AQ142" s="114">
        <f t="shared" si="98"/>
        <v>2.8949729125249886E-9</v>
      </c>
      <c r="AR142" s="94">
        <f t="shared" si="99"/>
        <v>4.8178975940079592E-9</v>
      </c>
      <c r="AS142" s="114">
        <v>9.7647920098178302E-10</v>
      </c>
      <c r="AT142" s="156" t="s">
        <v>2752</v>
      </c>
      <c r="AU142" s="33">
        <v>1.8050000000000002E-5</v>
      </c>
      <c r="AV142" s="16">
        <v>2.0699999999999998E-3</v>
      </c>
      <c r="AW142" s="16">
        <v>4.01536800803588E-6</v>
      </c>
      <c r="AX142" s="16">
        <v>4.7100000000000001E-4</v>
      </c>
      <c r="AY142" s="16">
        <v>7.5500000000000003E-4</v>
      </c>
      <c r="AZ142" s="16">
        <v>4.0700000000000003E-4</v>
      </c>
      <c r="BA142" s="16">
        <v>1.15E-3</v>
      </c>
      <c r="BB142" s="68">
        <v>-9.2100000000000009</v>
      </c>
      <c r="BC142" s="16">
        <f t="shared" si="90"/>
        <v>3.9683437724802957E-4</v>
      </c>
      <c r="BD142" s="67">
        <v>-10.27</v>
      </c>
      <c r="BE142" s="16">
        <f t="shared" si="91"/>
        <v>3.4562829382593046E-5</v>
      </c>
      <c r="BF142" s="16">
        <v>7.7399999999999997E-2</v>
      </c>
      <c r="BG142" s="16">
        <v>3.3800000000000002E-3</v>
      </c>
      <c r="BH142" s="16">
        <v>2.5000000000000001E-3</v>
      </c>
      <c r="BI142" s="68">
        <v>1.5700000000000002E-8</v>
      </c>
      <c r="BJ142" s="94">
        <f t="shared" si="100"/>
        <v>1.0104363000000002E-2</v>
      </c>
      <c r="BK142" s="68">
        <v>8.3905099999999998E-9</v>
      </c>
      <c r="BL142" s="39">
        <f t="shared" si="128"/>
        <v>5.4000483309000003E-3</v>
      </c>
      <c r="BM142" s="94">
        <f t="shared" si="129"/>
        <v>7.4350624218241903E-3</v>
      </c>
      <c r="BN142" s="114">
        <f t="shared" si="130"/>
        <v>7.3007634077457031E-4</v>
      </c>
      <c r="BO142" s="94">
        <f t="shared" si="131"/>
        <v>9.525E-4</v>
      </c>
      <c r="BP142" s="114" t="s">
        <v>2891</v>
      </c>
      <c r="BQ142" s="98"/>
      <c r="BR142" s="18">
        <f t="shared" si="101"/>
        <v>-7.8416375079047507</v>
      </c>
      <c r="BS142" s="114">
        <f t="shared" si="102"/>
        <v>-11.29998712526533</v>
      </c>
      <c r="BT142" s="114">
        <f t="shared" si="103"/>
        <v>-8.49</v>
      </c>
      <c r="BU142" s="114">
        <f t="shared" si="104"/>
        <v>-8.1999999999999993</v>
      </c>
      <c r="BV142" s="114">
        <f t="shared" si="105"/>
        <v>-8.64</v>
      </c>
      <c r="BW142" s="114">
        <f t="shared" si="106"/>
        <v>-8.370000000000001</v>
      </c>
      <c r="BX142" s="114">
        <f t="shared" si="107"/>
        <v>-8.270025714300445</v>
      </c>
      <c r="BY142" s="114">
        <f t="shared" si="108"/>
        <v>-7.1951936164735404</v>
      </c>
      <c r="BZ142" s="114">
        <f t="shared" si="109"/>
        <v>-8.5383554954930094</v>
      </c>
      <c r="CA142" s="114">
        <f t="shared" si="110"/>
        <v>-8.320012857150223</v>
      </c>
      <c r="CB142" s="98">
        <f t="shared" si="111"/>
        <v>-9.0103370027550724</v>
      </c>
      <c r="CC142" s="18">
        <f t="shared" si="112"/>
        <v>-4.7435227937583235</v>
      </c>
      <c r="CD142" s="114">
        <f t="shared" si="113"/>
        <v>-2.6840296545430822</v>
      </c>
      <c r="CE142" s="114">
        <f t="shared" si="114"/>
        <v>-5.3962746455197621</v>
      </c>
      <c r="CF142" s="114">
        <f t="shared" si="115"/>
        <v>-3.3269790928711038</v>
      </c>
      <c r="CG142" s="114">
        <f t="shared" si="116"/>
        <v>-3.1220530483708115</v>
      </c>
      <c r="CH142" s="114">
        <f t="shared" si="117"/>
        <v>-3.3904055907747801</v>
      </c>
      <c r="CI142" s="114">
        <f t="shared" si="118"/>
        <v>-2.9393021596463882</v>
      </c>
      <c r="CJ142" s="114">
        <f t="shared" si="119"/>
        <v>-3.4013907125198073</v>
      </c>
      <c r="CK142" s="114">
        <f t="shared" si="120"/>
        <v>-4.4613907125198065</v>
      </c>
      <c r="CL142" s="114">
        <f t="shared" si="121"/>
        <v>-1.1112590393171073</v>
      </c>
      <c r="CM142" s="114">
        <f t="shared" si="122"/>
        <v>-2.4710832997223453</v>
      </c>
      <c r="CN142" s="114">
        <f t="shared" si="123"/>
        <v>-2.6020599913279625</v>
      </c>
      <c r="CO142" s="114">
        <f t="shared" si="124"/>
        <v>-1.9954910601105718</v>
      </c>
      <c r="CP142" s="114">
        <f t="shared" si="125"/>
        <v>-2.2676023531864304</v>
      </c>
      <c r="CQ142" s="114">
        <f t="shared" si="132"/>
        <v>-3.1366317252991633</v>
      </c>
      <c r="CR142" s="114">
        <f t="shared" si="133"/>
        <v>-3.0306776040085999</v>
      </c>
      <c r="CS142" s="98" t="str">
        <f t="shared" si="134"/>
        <v>---</v>
      </c>
    </row>
    <row r="143" spans="1:97" x14ac:dyDescent="0.25">
      <c r="A143" s="15" t="s">
        <v>2678</v>
      </c>
      <c r="B143" s="1" t="s">
        <v>569</v>
      </c>
      <c r="C143" s="1">
        <v>643.59</v>
      </c>
      <c r="D143" s="27">
        <v>8.5500000000000007</v>
      </c>
      <c r="E143" s="16">
        <v>8.7444283002130092</v>
      </c>
      <c r="F143" s="16">
        <v>8.3218880750000004</v>
      </c>
      <c r="G143" s="16">
        <v>7.7098581780000002</v>
      </c>
      <c r="H143" s="16">
        <v>8.2263999999999999</v>
      </c>
      <c r="I143" s="16">
        <v>7.7115</v>
      </c>
      <c r="J143" s="16">
        <v>6.96</v>
      </c>
      <c r="K143" s="16">
        <v>7.56</v>
      </c>
      <c r="L143" s="16"/>
      <c r="M143" s="16">
        <v>7.7631600000000001</v>
      </c>
      <c r="N143" s="16">
        <f t="shared" si="92"/>
        <v>7.9496927281347798</v>
      </c>
      <c r="O143" s="16">
        <f t="shared" si="126"/>
        <v>8.2202167383502989</v>
      </c>
      <c r="P143" s="16">
        <f t="shared" si="93"/>
        <v>7.7631600000000001</v>
      </c>
      <c r="Q143" s="16" t="s">
        <v>2891</v>
      </c>
      <c r="R143" s="36"/>
      <c r="S143" s="18">
        <v>197.14</v>
      </c>
      <c r="T143" s="16">
        <v>201.83</v>
      </c>
      <c r="U143" s="16">
        <v>208.62</v>
      </c>
      <c r="V143" s="16">
        <v>196.34</v>
      </c>
      <c r="W143" s="16">
        <v>348.67</v>
      </c>
      <c r="X143" s="16">
        <v>158</v>
      </c>
      <c r="Y143" s="16">
        <v>174</v>
      </c>
      <c r="Z143" s="85">
        <v>193</v>
      </c>
      <c r="AA143" s="16">
        <v>221.81200000000001</v>
      </c>
      <c r="AB143" s="88">
        <f t="shared" si="94"/>
        <v>211.0457777777778</v>
      </c>
      <c r="AC143" s="114">
        <f t="shared" si="95"/>
        <v>206.02548274807768</v>
      </c>
      <c r="AD143" s="88">
        <f t="shared" si="96"/>
        <v>197.14</v>
      </c>
      <c r="AE143" s="88">
        <v>127</v>
      </c>
      <c r="AF143" s="151" t="s">
        <v>2756</v>
      </c>
      <c r="AG143" s="19">
        <f t="shared" si="127"/>
        <v>127</v>
      </c>
      <c r="AH143" s="18">
        <v>1.7900000000000001E-8</v>
      </c>
      <c r="AI143" s="34">
        <v>1.0068644569384301E-11</v>
      </c>
      <c r="AJ143" s="16">
        <v>4.570881896148741E-9</v>
      </c>
      <c r="AK143" s="16">
        <v>6.3095734448019329E-9</v>
      </c>
      <c r="AL143" s="16">
        <v>1.1748975549395295E-9</v>
      </c>
      <c r="AM143" s="16">
        <v>4.265795188015919E-9</v>
      </c>
      <c r="AN143" s="94"/>
      <c r="AO143" s="16">
        <v>6.5741499999999993E-8</v>
      </c>
      <c r="AP143" s="94">
        <f t="shared" si="97"/>
        <v>1.4281816675496501E-8</v>
      </c>
      <c r="AQ143" s="114">
        <f t="shared" si="98"/>
        <v>2.8970230457973783E-9</v>
      </c>
      <c r="AR143" s="94">
        <f t="shared" si="99"/>
        <v>4.570881896148741E-9</v>
      </c>
      <c r="AS143" s="114" t="s">
        <v>2891</v>
      </c>
      <c r="AT143" s="98"/>
      <c r="AU143" s="33">
        <v>2.1610000000000001E-5</v>
      </c>
      <c r="AV143" s="16">
        <v>2.0699999999999998E-3</v>
      </c>
      <c r="AW143" s="16">
        <v>4.9555051729460502E-6</v>
      </c>
      <c r="AX143" s="16">
        <v>5.2300000000000003E-4</v>
      </c>
      <c r="AY143" s="16">
        <v>7.5500000000000003E-4</v>
      </c>
      <c r="AZ143" s="16">
        <v>1.32E-2</v>
      </c>
      <c r="BA143" s="16">
        <v>1.15E-3</v>
      </c>
      <c r="BB143" s="68">
        <v>-9.2100000000000009</v>
      </c>
      <c r="BC143" s="16">
        <f t="shared" si="90"/>
        <v>3.9683437724802957E-4</v>
      </c>
      <c r="BD143" s="67">
        <v>-10.27</v>
      </c>
      <c r="BE143" s="16">
        <f t="shared" si="91"/>
        <v>3.4562829382593046E-5</v>
      </c>
      <c r="BF143" s="16">
        <v>7.7399999999999997E-2</v>
      </c>
      <c r="BG143" s="16">
        <v>3.3E-3</v>
      </c>
      <c r="BH143" s="16">
        <v>2.5000000000000001E-3</v>
      </c>
      <c r="BI143" s="68">
        <v>3.4399999999999997E-8</v>
      </c>
      <c r="BJ143" s="94">
        <f t="shared" si="100"/>
        <v>2.2139495999999998E-2</v>
      </c>
      <c r="BK143" s="68">
        <v>8.4427299999999999E-9</v>
      </c>
      <c r="BL143" s="39">
        <f t="shared" si="128"/>
        <v>5.4336566006999995E-3</v>
      </c>
      <c r="BM143" s="94">
        <f t="shared" si="129"/>
        <v>9.2092225223216837E-3</v>
      </c>
      <c r="BN143" s="114">
        <f t="shared" si="130"/>
        <v>1.0243213016241073E-3</v>
      </c>
      <c r="BO143" s="94">
        <f t="shared" si="131"/>
        <v>1.6099999999999999E-3</v>
      </c>
      <c r="BP143" s="114" t="s">
        <v>2891</v>
      </c>
      <c r="BQ143" s="98"/>
      <c r="BR143" s="18">
        <f t="shared" si="101"/>
        <v>-7.7471469690201067</v>
      </c>
      <c r="BS143" s="114">
        <f t="shared" si="102"/>
        <v>-10.997028989789715</v>
      </c>
      <c r="BT143" s="114">
        <f t="shared" si="103"/>
        <v>-8.3400000000000016</v>
      </c>
      <c r="BU143" s="114">
        <f t="shared" si="104"/>
        <v>-8.1999999999999993</v>
      </c>
      <c r="BV143" s="114">
        <f t="shared" si="105"/>
        <v>-8.93</v>
      </c>
      <c r="BW143" s="114">
        <f t="shared" si="106"/>
        <v>-8.370000000000001</v>
      </c>
      <c r="BX143" s="114" t="str">
        <f t="shared" si="107"/>
        <v>N/A</v>
      </c>
      <c r="BY143" s="114">
        <f t="shared" si="108"/>
        <v>-7.182160391001414</v>
      </c>
      <c r="BZ143" s="114">
        <f t="shared" si="109"/>
        <v>-8.5380480499730336</v>
      </c>
      <c r="CA143" s="114">
        <f t="shared" si="110"/>
        <v>-8.3400000000000016</v>
      </c>
      <c r="CB143" s="98" t="str">
        <f t="shared" si="111"/>
        <v>---</v>
      </c>
      <c r="CC143" s="18">
        <f t="shared" si="112"/>
        <v>-4.6653452331167582</v>
      </c>
      <c r="CD143" s="114">
        <f t="shared" si="113"/>
        <v>-2.6840296545430822</v>
      </c>
      <c r="CE143" s="114">
        <f t="shared" si="114"/>
        <v>-5.304912066175719</v>
      </c>
      <c r="CF143" s="114">
        <f t="shared" si="115"/>
        <v>-3.2814983111327258</v>
      </c>
      <c r="CG143" s="114">
        <f t="shared" si="116"/>
        <v>-3.1220530483708115</v>
      </c>
      <c r="CH143" s="114">
        <f t="shared" si="117"/>
        <v>-1.8794260687941502</v>
      </c>
      <c r="CI143" s="114">
        <f t="shared" si="118"/>
        <v>-2.9393021596463882</v>
      </c>
      <c r="CJ143" s="114">
        <f t="shared" si="119"/>
        <v>-3.4013907125198073</v>
      </c>
      <c r="CK143" s="114">
        <f t="shared" si="120"/>
        <v>-4.4613907125198065</v>
      </c>
      <c r="CL143" s="114">
        <f t="shared" si="121"/>
        <v>-1.1112590393171073</v>
      </c>
      <c r="CM143" s="114">
        <f t="shared" si="122"/>
        <v>-2.4814860601221125</v>
      </c>
      <c r="CN143" s="114">
        <f t="shared" si="123"/>
        <v>-2.6020599913279625</v>
      </c>
      <c r="CO143" s="114">
        <f t="shared" si="124"/>
        <v>-1.6548322699482754</v>
      </c>
      <c r="CP143" s="114">
        <f t="shared" si="125"/>
        <v>-2.2649078118389201</v>
      </c>
      <c r="CQ143" s="114">
        <f t="shared" si="132"/>
        <v>-2.989563795669544</v>
      </c>
      <c r="CR143" s="114">
        <f t="shared" si="133"/>
        <v>-2.811665907094735</v>
      </c>
      <c r="CS143" s="98" t="str">
        <f t="shared" si="134"/>
        <v>---</v>
      </c>
    </row>
    <row r="144" spans="1:97" x14ac:dyDescent="0.25">
      <c r="A144" s="15" t="s">
        <v>2679</v>
      </c>
      <c r="B144" s="1" t="s">
        <v>570</v>
      </c>
      <c r="C144" s="1">
        <v>643.59</v>
      </c>
      <c r="D144" s="27">
        <v>8.5500000000000007</v>
      </c>
      <c r="E144" s="16">
        <v>8.7803157912557293</v>
      </c>
      <c r="F144" s="16">
        <v>8.3218880750000004</v>
      </c>
      <c r="G144" s="16">
        <v>7.7098581780000002</v>
      </c>
      <c r="H144" s="16">
        <v>8.2263999999999999</v>
      </c>
      <c r="I144" s="16">
        <v>7.7782</v>
      </c>
      <c r="J144" s="16">
        <v>6.96</v>
      </c>
      <c r="K144" s="16">
        <v>7.57</v>
      </c>
      <c r="L144" s="16"/>
      <c r="M144" s="16">
        <v>7.7612399999999999</v>
      </c>
      <c r="N144" s="16">
        <f t="shared" si="92"/>
        <v>7.9619891160284135</v>
      </c>
      <c r="O144" s="16">
        <f t="shared" si="126"/>
        <v>8.2364622206927756</v>
      </c>
      <c r="P144" s="16">
        <f t="shared" si="93"/>
        <v>7.7782</v>
      </c>
      <c r="Q144" s="16" t="s">
        <v>2891</v>
      </c>
      <c r="R144" s="36"/>
      <c r="S144" s="18">
        <v>197.14</v>
      </c>
      <c r="T144" s="16">
        <v>210.35</v>
      </c>
      <c r="U144" s="16">
        <v>208.62</v>
      </c>
      <c r="V144" s="16">
        <v>155.15</v>
      </c>
      <c r="W144" s="16">
        <v>348.67</v>
      </c>
      <c r="X144" s="16">
        <v>158</v>
      </c>
      <c r="Y144" s="16">
        <v>174</v>
      </c>
      <c r="Z144" s="85" t="s">
        <v>2318</v>
      </c>
      <c r="AA144" s="16">
        <v>221.93299999999999</v>
      </c>
      <c r="AB144" s="88">
        <f t="shared" si="94"/>
        <v>209.23287500000001</v>
      </c>
      <c r="AC144" s="114">
        <f t="shared" si="95"/>
        <v>202.74888465892059</v>
      </c>
      <c r="AD144" s="88">
        <f t="shared" si="96"/>
        <v>202.88</v>
      </c>
      <c r="AE144" s="88">
        <v>180.5</v>
      </c>
      <c r="AF144" s="151" t="s">
        <v>2751</v>
      </c>
      <c r="AG144" s="19">
        <f t="shared" si="127"/>
        <v>180.5</v>
      </c>
      <c r="AH144" s="18">
        <v>4.4800000000000002E-9</v>
      </c>
      <c r="AI144" s="34">
        <v>2.8785527573959701E-12</v>
      </c>
      <c r="AJ144" s="16">
        <v>4.265795188015919E-9</v>
      </c>
      <c r="AK144" s="16">
        <v>6.3095734448019329E-9</v>
      </c>
      <c r="AL144" s="16">
        <v>2.2387211385683336E-9</v>
      </c>
      <c r="AM144" s="16">
        <v>4.265795188015919E-9</v>
      </c>
      <c r="AN144" s="94"/>
      <c r="AO144" s="16">
        <v>6.4671900000000006E-8</v>
      </c>
      <c r="AP144" s="94">
        <f t="shared" si="97"/>
        <v>1.2319237644594214E-8</v>
      </c>
      <c r="AQ144" s="114">
        <f t="shared" si="98"/>
        <v>2.152900583181347E-9</v>
      </c>
      <c r="AR144" s="94">
        <f t="shared" si="99"/>
        <v>4.265795188015919E-9</v>
      </c>
      <c r="AS144" s="114" t="s">
        <v>2891</v>
      </c>
      <c r="AT144" s="98"/>
      <c r="AU144" s="33">
        <v>6.9569999999999996E-6</v>
      </c>
      <c r="AV144" s="16">
        <v>2.0699999999999998E-3</v>
      </c>
      <c r="AW144" s="16">
        <v>2.0920493725053399E-6</v>
      </c>
      <c r="AX144" s="16">
        <v>4.9299999999999995E-4</v>
      </c>
      <c r="AY144" s="16">
        <v>7.5500000000000003E-4</v>
      </c>
      <c r="AZ144" s="16">
        <v>1.89E-3</v>
      </c>
      <c r="BA144" s="16">
        <v>1.15E-3</v>
      </c>
      <c r="BB144" s="68">
        <v>-9.2100000000000009</v>
      </c>
      <c r="BC144" s="16">
        <f t="shared" si="90"/>
        <v>3.9683437724802957E-4</v>
      </c>
      <c r="BD144" s="67">
        <v>-10.11</v>
      </c>
      <c r="BE144" s="16">
        <f t="shared" si="91"/>
        <v>4.9958488179106004E-5</v>
      </c>
      <c r="BF144" s="16">
        <v>7.7399999999999997E-2</v>
      </c>
      <c r="BG144" s="16">
        <v>3.3E-3</v>
      </c>
      <c r="BH144" s="16">
        <v>2.5000000000000001E-3</v>
      </c>
      <c r="BI144" s="68"/>
      <c r="BJ144" s="94" t="str">
        <f t="shared" si="100"/>
        <v/>
      </c>
      <c r="BK144" s="68">
        <v>8.4160000000000007E-9</v>
      </c>
      <c r="BL144" s="39">
        <f t="shared" si="128"/>
        <v>5.4164534400000007E-3</v>
      </c>
      <c r="BM144" s="94">
        <f t="shared" si="129"/>
        <v>7.3407919503692028E-3</v>
      </c>
      <c r="BN144" s="114">
        <f t="shared" si="130"/>
        <v>6.1148833453138229E-4</v>
      </c>
      <c r="BO144" s="94">
        <f t="shared" si="131"/>
        <v>1.15E-3</v>
      </c>
      <c r="BP144" s="114" t="s">
        <v>2891</v>
      </c>
      <c r="BQ144" s="98"/>
      <c r="BR144" s="18">
        <f t="shared" si="101"/>
        <v>-8.3487219860018556</v>
      </c>
      <c r="BS144" s="114">
        <f t="shared" si="102"/>
        <v>-11.540825806495114</v>
      </c>
      <c r="BT144" s="114">
        <f t="shared" si="103"/>
        <v>-8.370000000000001</v>
      </c>
      <c r="BU144" s="114">
        <f t="shared" si="104"/>
        <v>-8.1999999999999993</v>
      </c>
      <c r="BV144" s="114">
        <f t="shared" si="105"/>
        <v>-8.65</v>
      </c>
      <c r="BW144" s="114">
        <f t="shared" si="106"/>
        <v>-8.370000000000001</v>
      </c>
      <c r="BX144" s="114" t="str">
        <f t="shared" si="107"/>
        <v>N/A</v>
      </c>
      <c r="BY144" s="114">
        <f t="shared" si="108"/>
        <v>-7.1892843796993295</v>
      </c>
      <c r="BZ144" s="114">
        <f t="shared" si="109"/>
        <v>-8.6669760245994727</v>
      </c>
      <c r="CA144" s="114">
        <f t="shared" si="110"/>
        <v>-8.370000000000001</v>
      </c>
      <c r="CB144" s="98" t="str">
        <f t="shared" si="111"/>
        <v>---</v>
      </c>
      <c r="CC144" s="18">
        <f t="shared" si="112"/>
        <v>-5.1575779966423498</v>
      </c>
      <c r="CD144" s="114">
        <f t="shared" si="113"/>
        <v>-2.6840296545430822</v>
      </c>
      <c r="CE144" s="114">
        <f t="shared" si="114"/>
        <v>-5.6794280703049518</v>
      </c>
      <c r="CF144" s="114">
        <f t="shared" si="115"/>
        <v>-3.3071530807227698</v>
      </c>
      <c r="CG144" s="114">
        <f t="shared" si="116"/>
        <v>-3.1220530483708115</v>
      </c>
      <c r="CH144" s="114">
        <f t="shared" si="117"/>
        <v>-2.7235381958267557</v>
      </c>
      <c r="CI144" s="114">
        <f t="shared" si="118"/>
        <v>-2.9393021596463882</v>
      </c>
      <c r="CJ144" s="114">
        <f t="shared" si="119"/>
        <v>-3.4013907125198073</v>
      </c>
      <c r="CK144" s="114">
        <f t="shared" si="120"/>
        <v>-4.3013907125198054</v>
      </c>
      <c r="CL144" s="114">
        <f t="shared" si="121"/>
        <v>-1.1112590393171073</v>
      </c>
      <c r="CM144" s="114">
        <f t="shared" si="122"/>
        <v>-2.4814860601221125</v>
      </c>
      <c r="CN144" s="114">
        <f t="shared" si="123"/>
        <v>-2.6020599913279625</v>
      </c>
      <c r="CO144" s="114" t="str">
        <f t="shared" si="124"/>
        <v>N/A</v>
      </c>
      <c r="CP144" s="114">
        <f t="shared" si="125"/>
        <v>-2.2662849857101417</v>
      </c>
      <c r="CQ144" s="114">
        <f t="shared" si="132"/>
        <v>-3.2136118236595426</v>
      </c>
      <c r="CR144" s="114">
        <f t="shared" si="133"/>
        <v>-2.9393021596463882</v>
      </c>
      <c r="CS144" s="98" t="str">
        <f t="shared" si="134"/>
        <v>---</v>
      </c>
    </row>
    <row r="145" spans="1:97" x14ac:dyDescent="0.25">
      <c r="A145" s="15" t="s">
        <v>2680</v>
      </c>
      <c r="B145" s="1" t="s">
        <v>571</v>
      </c>
      <c r="C145" s="1">
        <v>643.59</v>
      </c>
      <c r="D145" s="27">
        <v>8.5500000000000007</v>
      </c>
      <c r="E145" s="16">
        <v>8.7486058455116495</v>
      </c>
      <c r="F145" s="16">
        <v>8.3218880750000004</v>
      </c>
      <c r="G145" s="16">
        <v>7.7098581780000002</v>
      </c>
      <c r="H145" s="16">
        <v>8.2263999999999999</v>
      </c>
      <c r="I145" s="16">
        <v>7.7797999999999998</v>
      </c>
      <c r="J145" s="16">
        <v>6.96</v>
      </c>
      <c r="K145" s="16">
        <v>7.57</v>
      </c>
      <c r="L145" s="16"/>
      <c r="M145" s="16">
        <v>7.7679</v>
      </c>
      <c r="N145" s="16">
        <f t="shared" si="92"/>
        <v>7.9593835665012955</v>
      </c>
      <c r="O145" s="16">
        <f t="shared" si="126"/>
        <v>8.2247305048955948</v>
      </c>
      <c r="P145" s="16">
        <f t="shared" si="93"/>
        <v>7.7797999999999998</v>
      </c>
      <c r="Q145" s="16" t="s">
        <v>2891</v>
      </c>
      <c r="R145" s="36"/>
      <c r="S145" s="18">
        <v>197.14</v>
      </c>
      <c r="T145" s="16">
        <v>201.02</v>
      </c>
      <c r="U145" s="16">
        <v>208.62</v>
      </c>
      <c r="V145" s="16">
        <v>156.44999999999999</v>
      </c>
      <c r="W145" s="16">
        <v>348.67</v>
      </c>
      <c r="X145" s="16">
        <v>162</v>
      </c>
      <c r="Y145" s="16">
        <v>174</v>
      </c>
      <c r="Z145" s="85"/>
      <c r="AA145" s="16">
        <v>221.80699999999999</v>
      </c>
      <c r="AB145" s="88">
        <f t="shared" si="94"/>
        <v>208.71337500000001</v>
      </c>
      <c r="AC145" s="114">
        <f t="shared" si="95"/>
        <v>202.43003618381732</v>
      </c>
      <c r="AD145" s="88">
        <f t="shared" si="96"/>
        <v>199.07999999999998</v>
      </c>
      <c r="AE145" s="88" t="s">
        <v>2891</v>
      </c>
      <c r="AF145" s="40"/>
      <c r="AG145" s="19">
        <f t="shared" si="127"/>
        <v>162</v>
      </c>
      <c r="AH145" s="18">
        <v>7.3E-9</v>
      </c>
      <c r="AI145" s="34">
        <v>5.6972846139627796E-12</v>
      </c>
      <c r="AJ145" s="16">
        <v>2.1877616239495468E-9</v>
      </c>
      <c r="AK145" s="16">
        <v>6.3095734448019329E-9</v>
      </c>
      <c r="AL145" s="16">
        <v>2.3988329190194922E-9</v>
      </c>
      <c r="AM145" s="16">
        <v>4.265795188015919E-9</v>
      </c>
      <c r="AN145" s="94"/>
      <c r="AO145" s="16">
        <v>6.6498599999999997E-8</v>
      </c>
      <c r="AP145" s="94">
        <f t="shared" si="97"/>
        <v>1.2709465780057264E-8</v>
      </c>
      <c r="AQ145" s="114">
        <f t="shared" si="98"/>
        <v>2.3456197576634991E-9</v>
      </c>
      <c r="AR145" s="94">
        <f t="shared" si="99"/>
        <v>4.265795188015919E-9</v>
      </c>
      <c r="AS145" s="114" t="s">
        <v>2891</v>
      </c>
      <c r="AT145" s="98"/>
      <c r="AU145" s="33">
        <v>1.03E-5</v>
      </c>
      <c r="AV145" s="16">
        <v>2.0699999999999998E-3</v>
      </c>
      <c r="AW145" s="16">
        <v>3.3781909875375802E-6</v>
      </c>
      <c r="AX145" s="16">
        <v>4.7899999999999999E-4</v>
      </c>
      <c r="AY145" s="16">
        <v>7.5500000000000003E-4</v>
      </c>
      <c r="AZ145" s="16">
        <v>3.5599999999999998E-4</v>
      </c>
      <c r="BA145" s="16">
        <v>1.15E-3</v>
      </c>
      <c r="BB145" s="68">
        <v>-9.2100000000000009</v>
      </c>
      <c r="BC145" s="16">
        <f t="shared" si="90"/>
        <v>3.9683437724802957E-4</v>
      </c>
      <c r="BD145" s="67">
        <v>-10.33</v>
      </c>
      <c r="BE145" s="16">
        <f t="shared" si="91"/>
        <v>3.0102965958102765E-5</v>
      </c>
      <c r="BF145" s="16">
        <v>7.5600000000000001E-2</v>
      </c>
      <c r="BG145" s="16">
        <v>3.2299999999999998E-3</v>
      </c>
      <c r="BH145" s="16">
        <v>2.5000000000000001E-3</v>
      </c>
      <c r="BI145" s="68"/>
      <c r="BJ145" s="94" t="str">
        <f t="shared" si="100"/>
        <v/>
      </c>
      <c r="BK145" s="68">
        <v>8.4458300000000004E-9</v>
      </c>
      <c r="BL145" s="39">
        <f t="shared" si="128"/>
        <v>5.4356517297000006E-3</v>
      </c>
      <c r="BM145" s="94">
        <f t="shared" si="129"/>
        <v>7.0781744049148981E-3</v>
      </c>
      <c r="BN145" s="114">
        <f t="shared" si="130"/>
        <v>5.5013071353254156E-4</v>
      </c>
      <c r="BO145" s="94">
        <f t="shared" si="131"/>
        <v>7.5500000000000003E-4</v>
      </c>
      <c r="BP145" s="114" t="s">
        <v>2891</v>
      </c>
      <c r="BQ145" s="98"/>
      <c r="BR145" s="18">
        <f t="shared" si="101"/>
        <v>-8.1366771398795432</v>
      </c>
      <c r="BS145" s="114">
        <f t="shared" si="102"/>
        <v>-11.244332084354797</v>
      </c>
      <c r="BT145" s="114">
        <f t="shared" si="103"/>
        <v>-8.6600000000000019</v>
      </c>
      <c r="BU145" s="114">
        <f t="shared" si="104"/>
        <v>-8.1999999999999993</v>
      </c>
      <c r="BV145" s="114">
        <f t="shared" si="105"/>
        <v>-8.6199999999999992</v>
      </c>
      <c r="BW145" s="114">
        <f t="shared" si="106"/>
        <v>-8.370000000000001</v>
      </c>
      <c r="BX145" s="114" t="str">
        <f t="shared" si="107"/>
        <v>N/A</v>
      </c>
      <c r="BY145" s="114">
        <f t="shared" si="108"/>
        <v>-7.177187497834864</v>
      </c>
      <c r="BZ145" s="114">
        <f t="shared" si="109"/>
        <v>-8.6297423888670295</v>
      </c>
      <c r="CA145" s="114">
        <f t="shared" si="110"/>
        <v>-8.370000000000001</v>
      </c>
      <c r="CB145" s="98" t="str">
        <f t="shared" si="111"/>
        <v>---</v>
      </c>
      <c r="CC145" s="18">
        <f t="shared" si="112"/>
        <v>-4.987162775294828</v>
      </c>
      <c r="CD145" s="114">
        <f t="shared" si="113"/>
        <v>-2.6840296545430822</v>
      </c>
      <c r="CE145" s="114">
        <f t="shared" si="114"/>
        <v>-5.471315801038255</v>
      </c>
      <c r="CF145" s="114">
        <f t="shared" si="115"/>
        <v>-3.3196644865854368</v>
      </c>
      <c r="CG145" s="114">
        <f t="shared" si="116"/>
        <v>-3.1220530483708115</v>
      </c>
      <c r="CH145" s="114">
        <f t="shared" si="117"/>
        <v>-3.4485500020271247</v>
      </c>
      <c r="CI145" s="114">
        <f t="shared" si="118"/>
        <v>-2.9393021596463882</v>
      </c>
      <c r="CJ145" s="114">
        <f t="shared" si="119"/>
        <v>-3.4013907125198073</v>
      </c>
      <c r="CK145" s="114">
        <f t="shared" si="120"/>
        <v>-4.5213907125198061</v>
      </c>
      <c r="CL145" s="114">
        <f t="shared" si="121"/>
        <v>-1.1214782044987934</v>
      </c>
      <c r="CM145" s="114">
        <f t="shared" si="122"/>
        <v>-2.490797477668897</v>
      </c>
      <c r="CN145" s="114">
        <f t="shared" si="123"/>
        <v>-2.6020599913279625</v>
      </c>
      <c r="CO145" s="114" t="str">
        <f t="shared" si="124"/>
        <v>N/A</v>
      </c>
      <c r="CP145" s="114">
        <f t="shared" si="125"/>
        <v>-2.2647483769422774</v>
      </c>
      <c r="CQ145" s="114">
        <f t="shared" si="132"/>
        <v>-3.2595341079218056</v>
      </c>
      <c r="CR145" s="114">
        <f t="shared" si="133"/>
        <v>-3.1220530483708115</v>
      </c>
      <c r="CS145" s="98" t="str">
        <f t="shared" si="134"/>
        <v>---</v>
      </c>
    </row>
    <row r="146" spans="1:97" x14ac:dyDescent="0.25">
      <c r="A146" s="15" t="s">
        <v>2681</v>
      </c>
      <c r="B146" s="1" t="s">
        <v>572</v>
      </c>
      <c r="C146" s="1">
        <v>643.59</v>
      </c>
      <c r="D146" s="27">
        <v>8.5500000000000007</v>
      </c>
      <c r="E146" s="16">
        <v>8.8319190700298495</v>
      </c>
      <c r="F146" s="16">
        <v>8.3218880750000004</v>
      </c>
      <c r="G146" s="16">
        <v>7.7098581780000002</v>
      </c>
      <c r="H146" s="16">
        <v>8.2263999999999999</v>
      </c>
      <c r="I146" s="16">
        <v>7.6818</v>
      </c>
      <c r="J146" s="16">
        <v>6.96</v>
      </c>
      <c r="K146" s="16">
        <v>7.49</v>
      </c>
      <c r="L146" s="16"/>
      <c r="M146" s="16">
        <v>7.7645099999999996</v>
      </c>
      <c r="N146" s="16">
        <f t="shared" si="92"/>
        <v>7.9484861470033179</v>
      </c>
      <c r="O146" s="16">
        <f t="shared" si="126"/>
        <v>8.2524894191949283</v>
      </c>
      <c r="P146" s="16">
        <f t="shared" si="93"/>
        <v>7.7645099999999996</v>
      </c>
      <c r="Q146" s="16" t="s">
        <v>2891</v>
      </c>
      <c r="R146" s="36"/>
      <c r="S146" s="18">
        <v>197.14</v>
      </c>
      <c r="T146" s="16">
        <v>208.19</v>
      </c>
      <c r="U146" s="16">
        <v>208.62</v>
      </c>
      <c r="V146" s="16">
        <v>170.96</v>
      </c>
      <c r="W146" s="16">
        <v>348.67</v>
      </c>
      <c r="X146" s="16">
        <v>198</v>
      </c>
      <c r="Y146" s="16">
        <v>204</v>
      </c>
      <c r="Z146" s="85"/>
      <c r="AA146" s="16">
        <v>221.80199999999999</v>
      </c>
      <c r="AB146" s="88">
        <f t="shared" si="94"/>
        <v>219.67275000000001</v>
      </c>
      <c r="AC146" s="114">
        <f t="shared" si="95"/>
        <v>215.04039945848245</v>
      </c>
      <c r="AD146" s="88">
        <f t="shared" si="96"/>
        <v>206.095</v>
      </c>
      <c r="AE146" s="88" t="s">
        <v>2891</v>
      </c>
      <c r="AF146" s="40"/>
      <c r="AG146" s="19">
        <f t="shared" si="127"/>
        <v>198</v>
      </c>
      <c r="AH146" s="18">
        <v>2.7999999999999998E-9</v>
      </c>
      <c r="AI146" s="34">
        <v>2.1699357290664202E-12</v>
      </c>
      <c r="AJ146" s="16">
        <v>2.6302679918953733E-9</v>
      </c>
      <c r="AK146" s="16">
        <v>6.3095734448019329E-9</v>
      </c>
      <c r="AL146" s="16">
        <v>1.7378008287493727E-9</v>
      </c>
      <c r="AM146" s="16">
        <v>4.265795188015919E-9</v>
      </c>
      <c r="AN146" s="94"/>
      <c r="AO146" s="16">
        <v>8.0759000000000002E-8</v>
      </c>
      <c r="AP146" s="94">
        <f t="shared" si="97"/>
        <v>1.4072086769884524E-8</v>
      </c>
      <c r="AQ146" s="114">
        <f t="shared" si="98"/>
        <v>1.7963849377903556E-9</v>
      </c>
      <c r="AR146" s="94">
        <f t="shared" si="99"/>
        <v>2.7999999999999998E-9</v>
      </c>
      <c r="AS146" s="114" t="s">
        <v>2891</v>
      </c>
      <c r="AT146" s="98"/>
      <c r="AU146" s="33">
        <v>4.8019999999999999E-6</v>
      </c>
      <c r="AV146" s="16">
        <v>2.0699999999999998E-3</v>
      </c>
      <c r="AW146" s="16">
        <v>1.1384849612988499E-6</v>
      </c>
      <c r="AX146" s="16">
        <v>4.5899999999999999E-4</v>
      </c>
      <c r="AY146" s="16">
        <v>7.5500000000000003E-4</v>
      </c>
      <c r="AZ146" s="16">
        <v>1.5100000000000001E-3</v>
      </c>
      <c r="BA146" s="16">
        <v>1.15E-3</v>
      </c>
      <c r="BB146" s="68">
        <v>-9.2100000000000009</v>
      </c>
      <c r="BC146" s="16">
        <f t="shared" si="90"/>
        <v>3.9683437724802957E-4</v>
      </c>
      <c r="BD146" s="67">
        <v>-10.35</v>
      </c>
      <c r="BE146" s="16">
        <f t="shared" si="91"/>
        <v>2.8748109307243815E-5</v>
      </c>
      <c r="BF146" s="16">
        <v>7.5600000000000001E-2</v>
      </c>
      <c r="BG146" s="16">
        <v>1.41E-3</v>
      </c>
      <c r="BH146" s="16">
        <v>1.25E-3</v>
      </c>
      <c r="BI146" s="68"/>
      <c r="BJ146" s="94" t="str">
        <f t="shared" si="100"/>
        <v/>
      </c>
      <c r="BK146" s="68">
        <v>8.4859599999999995E-9</v>
      </c>
      <c r="BL146" s="39">
        <f t="shared" si="128"/>
        <v>5.4614789963999995E-3</v>
      </c>
      <c r="BM146" s="94">
        <f t="shared" si="129"/>
        <v>6.9305386129166584E-3</v>
      </c>
      <c r="BN146" s="114">
        <f t="shared" si="130"/>
        <v>4.7125553119935188E-4</v>
      </c>
      <c r="BO146" s="94">
        <f t="shared" si="131"/>
        <v>1.15E-3</v>
      </c>
      <c r="BP146" s="114" t="s">
        <v>2891</v>
      </c>
      <c r="BQ146" s="98"/>
      <c r="BR146" s="18">
        <f t="shared" si="101"/>
        <v>-8.5528419686577806</v>
      </c>
      <c r="BS146" s="114">
        <f t="shared" si="102"/>
        <v>-11.663553129250625</v>
      </c>
      <c r="BT146" s="114">
        <f t="shared" si="103"/>
        <v>-8.5800000000000018</v>
      </c>
      <c r="BU146" s="114">
        <f t="shared" si="104"/>
        <v>-8.1999999999999993</v>
      </c>
      <c r="BV146" s="114">
        <f t="shared" si="105"/>
        <v>-8.7600000000000016</v>
      </c>
      <c r="BW146" s="114">
        <f t="shared" si="106"/>
        <v>-8.370000000000001</v>
      </c>
      <c r="BX146" s="114" t="str">
        <f t="shared" si="107"/>
        <v>N/A</v>
      </c>
      <c r="BY146" s="114">
        <f t="shared" si="108"/>
        <v>-7.0928090673555744</v>
      </c>
      <c r="BZ146" s="114">
        <f t="shared" si="109"/>
        <v>-8.7456005950377129</v>
      </c>
      <c r="CA146" s="114">
        <f t="shared" si="110"/>
        <v>-8.5528419686577806</v>
      </c>
      <c r="CB146" s="98" t="str">
        <f t="shared" si="111"/>
        <v>---</v>
      </c>
      <c r="CC146" s="18">
        <f t="shared" si="112"/>
        <v>-5.3185778442789911</v>
      </c>
      <c r="CD146" s="114">
        <f t="shared" si="113"/>
        <v>-2.6840296545430822</v>
      </c>
      <c r="CE146" s="114">
        <f t="shared" si="114"/>
        <v>-5.9436727017796782</v>
      </c>
      <c r="CF146" s="114">
        <f t="shared" si="115"/>
        <v>-3.338187314462739</v>
      </c>
      <c r="CG146" s="114">
        <f t="shared" si="116"/>
        <v>-3.1220530483708115</v>
      </c>
      <c r="CH146" s="114">
        <f t="shared" si="117"/>
        <v>-2.8210230527068307</v>
      </c>
      <c r="CI146" s="114">
        <f t="shared" si="118"/>
        <v>-2.9393021596463882</v>
      </c>
      <c r="CJ146" s="114">
        <f t="shared" si="119"/>
        <v>-3.4013907125198073</v>
      </c>
      <c r="CK146" s="114">
        <f t="shared" si="120"/>
        <v>-4.5413907125198056</v>
      </c>
      <c r="CL146" s="114">
        <f t="shared" si="121"/>
        <v>-1.1214782044987934</v>
      </c>
      <c r="CM146" s="114">
        <f t="shared" si="122"/>
        <v>-2.8507808873446199</v>
      </c>
      <c r="CN146" s="114">
        <f t="shared" si="123"/>
        <v>-2.9030899869919438</v>
      </c>
      <c r="CO146" s="114" t="str">
        <f t="shared" si="124"/>
        <v>N/A</v>
      </c>
      <c r="CP146" s="114">
        <f t="shared" si="125"/>
        <v>-2.2626897322044828</v>
      </c>
      <c r="CQ146" s="114">
        <f t="shared" si="132"/>
        <v>-3.3267435393744598</v>
      </c>
      <c r="CR146" s="114">
        <f t="shared" si="133"/>
        <v>-2.9393021596463882</v>
      </c>
      <c r="CS146" s="98" t="str">
        <f t="shared" si="134"/>
        <v>---</v>
      </c>
    </row>
    <row r="147" spans="1:97" x14ac:dyDescent="0.25">
      <c r="A147" s="15" t="s">
        <v>2682</v>
      </c>
      <c r="B147" s="1" t="s">
        <v>573</v>
      </c>
      <c r="C147" s="1">
        <v>643.59</v>
      </c>
      <c r="D147" s="27">
        <v>8.5500000000000007</v>
      </c>
      <c r="E147" s="16">
        <v>8.7770106513389905</v>
      </c>
      <c r="F147" s="16">
        <v>8.3218880750000004</v>
      </c>
      <c r="G147" s="16">
        <v>7.7098581780000002</v>
      </c>
      <c r="H147" s="16">
        <v>8.2263999999999999</v>
      </c>
      <c r="I147" s="16">
        <v>7.8551000000000002</v>
      </c>
      <c r="J147" s="16">
        <v>6.96</v>
      </c>
      <c r="K147" s="16">
        <v>7.45</v>
      </c>
      <c r="L147" s="16"/>
      <c r="M147" s="16">
        <v>7.7616500000000004</v>
      </c>
      <c r="N147" s="16">
        <f t="shared" si="92"/>
        <v>7.9568785449265551</v>
      </c>
      <c r="O147" s="16">
        <f t="shared" si="126"/>
        <v>8.2359404436538561</v>
      </c>
      <c r="P147" s="16">
        <f t="shared" si="93"/>
        <v>7.8551000000000002</v>
      </c>
      <c r="Q147" s="16" t="s">
        <v>2891</v>
      </c>
      <c r="R147" s="36"/>
      <c r="S147" s="18">
        <v>197.14</v>
      </c>
      <c r="T147" s="16">
        <v>203.2</v>
      </c>
      <c r="U147" s="16">
        <v>208.62</v>
      </c>
      <c r="V147" s="16">
        <v>196.48</v>
      </c>
      <c r="W147" s="16">
        <v>348.67</v>
      </c>
      <c r="X147" s="16">
        <v>176</v>
      </c>
      <c r="Y147" s="16">
        <v>189</v>
      </c>
      <c r="Z147" s="85"/>
      <c r="AA147" s="16">
        <v>221.994</v>
      </c>
      <c r="AB147" s="88">
        <f t="shared" si="94"/>
        <v>217.63800000000001</v>
      </c>
      <c r="AC147" s="114">
        <f t="shared" si="95"/>
        <v>212.9427604063541</v>
      </c>
      <c r="AD147" s="88">
        <f t="shared" si="96"/>
        <v>200.17</v>
      </c>
      <c r="AE147" s="88" t="s">
        <v>2891</v>
      </c>
      <c r="AF147" s="40"/>
      <c r="AG147" s="19">
        <f t="shared" si="127"/>
        <v>176</v>
      </c>
      <c r="AH147" s="18">
        <v>5.0499999999999997E-9</v>
      </c>
      <c r="AI147" s="34">
        <v>2.1182876182514701E-12</v>
      </c>
      <c r="AJ147" s="16">
        <v>2.6915348039269064E-9</v>
      </c>
      <c r="AK147" s="16">
        <v>6.3095734448019329E-9</v>
      </c>
      <c r="AL147" s="16">
        <v>8.3176377110267021E-9</v>
      </c>
      <c r="AM147" s="16">
        <v>4.265795188015919E-9</v>
      </c>
      <c r="AN147" s="94"/>
      <c r="AO147" s="16">
        <v>7.0761200000000005E-8</v>
      </c>
      <c r="AP147" s="94">
        <f t="shared" si="97"/>
        <v>1.3913979919341388E-8</v>
      </c>
      <c r="AQ147" s="114">
        <f t="shared" si="98"/>
        <v>2.3981003719422238E-9</v>
      </c>
      <c r="AR147" s="94">
        <f t="shared" si="99"/>
        <v>5.0499999999999997E-9</v>
      </c>
      <c r="AS147" s="114" t="s">
        <v>2891</v>
      </c>
      <c r="AT147" s="98"/>
      <c r="AU147" s="33">
        <v>7.6529999999999994E-6</v>
      </c>
      <c r="AV147" s="16">
        <v>2.0699999999999998E-3</v>
      </c>
      <c r="AW147" s="16">
        <v>1.77514217212565E-6</v>
      </c>
      <c r="AX147" s="16">
        <v>4.8299999999999998E-4</v>
      </c>
      <c r="AY147" s="16">
        <v>7.5500000000000003E-4</v>
      </c>
      <c r="AZ147" s="16">
        <v>1.66E-3</v>
      </c>
      <c r="BA147" s="16">
        <v>1.15E-3</v>
      </c>
      <c r="BB147" s="68">
        <v>-9.2100000000000009</v>
      </c>
      <c r="BC147" s="16">
        <f t="shared" si="90"/>
        <v>3.9683437724802957E-4</v>
      </c>
      <c r="BD147" s="67">
        <v>-10.17</v>
      </c>
      <c r="BE147" s="16">
        <f t="shared" si="91"/>
        <v>4.3512024213252456E-5</v>
      </c>
      <c r="BF147" s="16">
        <v>7.3899999999999993E-2</v>
      </c>
      <c r="BG147" s="16">
        <v>2.8700000000000002E-3</v>
      </c>
      <c r="BH147" s="16">
        <v>1.58E-3</v>
      </c>
      <c r="BI147" s="68"/>
      <c r="BJ147" s="94" t="str">
        <f t="shared" si="100"/>
        <v/>
      </c>
      <c r="BK147" s="68">
        <v>8.46254E-9</v>
      </c>
      <c r="BL147" s="39">
        <f t="shared" si="128"/>
        <v>5.4464061185999996E-3</v>
      </c>
      <c r="BM147" s="94">
        <f t="shared" si="129"/>
        <v>6.9510908201718003E-3</v>
      </c>
      <c r="BN147" s="114">
        <f t="shared" si="130"/>
        <v>5.6636439181217892E-4</v>
      </c>
      <c r="BO147" s="94">
        <f t="shared" si="131"/>
        <v>1.15E-3</v>
      </c>
      <c r="BP147" s="114" t="s">
        <v>2891</v>
      </c>
      <c r="BQ147" s="98"/>
      <c r="BR147" s="18">
        <f t="shared" si="101"/>
        <v>-8.2967086218813382</v>
      </c>
      <c r="BS147" s="114">
        <f t="shared" si="102"/>
        <v>-11.674015072302661</v>
      </c>
      <c r="BT147" s="114">
        <f t="shared" si="103"/>
        <v>-8.5700000000000021</v>
      </c>
      <c r="BU147" s="114">
        <f t="shared" si="104"/>
        <v>-8.1999999999999993</v>
      </c>
      <c r="BV147" s="114">
        <f t="shared" si="105"/>
        <v>-8.08</v>
      </c>
      <c r="BW147" s="114">
        <f t="shared" si="106"/>
        <v>-8.370000000000001</v>
      </c>
      <c r="BX147" s="114" t="str">
        <f t="shared" si="107"/>
        <v>N/A</v>
      </c>
      <c r="BY147" s="114">
        <f t="shared" si="108"/>
        <v>-7.150204810740278</v>
      </c>
      <c r="BZ147" s="114">
        <f t="shared" si="109"/>
        <v>-8.6201326435606109</v>
      </c>
      <c r="CA147" s="114">
        <f t="shared" si="110"/>
        <v>-8.2967086218813382</v>
      </c>
      <c r="CB147" s="98" t="str">
        <f t="shared" si="111"/>
        <v>---</v>
      </c>
      <c r="CC147" s="18">
        <f t="shared" si="112"/>
        <v>-5.1161682866705478</v>
      </c>
      <c r="CD147" s="114">
        <f t="shared" si="113"/>
        <v>-2.6840296545430822</v>
      </c>
      <c r="CE147" s="114">
        <f t="shared" si="114"/>
        <v>-5.750766858328884</v>
      </c>
      <c r="CF147" s="114">
        <f t="shared" si="115"/>
        <v>-3.3160528692484879</v>
      </c>
      <c r="CG147" s="114">
        <f t="shared" si="116"/>
        <v>-3.1220530483708115</v>
      </c>
      <c r="CH147" s="114">
        <f t="shared" si="117"/>
        <v>-2.779891911959945</v>
      </c>
      <c r="CI147" s="114">
        <f t="shared" si="118"/>
        <v>-2.9393021596463882</v>
      </c>
      <c r="CJ147" s="114">
        <f t="shared" si="119"/>
        <v>-3.4013907125198073</v>
      </c>
      <c r="CK147" s="114">
        <f t="shared" si="120"/>
        <v>-4.3613907125198068</v>
      </c>
      <c r="CL147" s="114">
        <f t="shared" si="121"/>
        <v>-1.1313555616051743</v>
      </c>
      <c r="CM147" s="114">
        <f t="shared" si="122"/>
        <v>-2.5421181032660076</v>
      </c>
      <c r="CN147" s="114">
        <f t="shared" si="123"/>
        <v>-2.8013429130455774</v>
      </c>
      <c r="CO147" s="114" t="str">
        <f t="shared" si="124"/>
        <v>N/A</v>
      </c>
      <c r="CP147" s="114">
        <f t="shared" si="125"/>
        <v>-2.2638899780362687</v>
      </c>
      <c r="CQ147" s="114">
        <f t="shared" si="132"/>
        <v>-3.2469040592123686</v>
      </c>
      <c r="CR147" s="114">
        <f t="shared" si="133"/>
        <v>-2.9393021596463882</v>
      </c>
      <c r="CS147" s="98" t="str">
        <f t="shared" si="134"/>
        <v>---</v>
      </c>
    </row>
    <row r="148" spans="1:97" x14ac:dyDescent="0.25">
      <c r="A148" s="15" t="s">
        <v>2683</v>
      </c>
      <c r="B148" s="1" t="s">
        <v>574</v>
      </c>
      <c r="C148" s="1">
        <v>643.59</v>
      </c>
      <c r="D148" s="27">
        <v>8.5500000000000007</v>
      </c>
      <c r="E148" s="16">
        <v>8.7266273495025199</v>
      </c>
      <c r="F148" s="16">
        <v>8.3218880750000004</v>
      </c>
      <c r="G148" s="16">
        <v>7.7098581780000002</v>
      </c>
      <c r="H148" s="16">
        <v>8.2263999999999999</v>
      </c>
      <c r="I148" s="16">
        <v>7.7333999999999996</v>
      </c>
      <c r="J148" s="16">
        <v>6.96</v>
      </c>
      <c r="K148" s="16">
        <v>7.57</v>
      </c>
      <c r="L148" s="16"/>
      <c r="M148" s="16">
        <v>7.7627800000000002</v>
      </c>
      <c r="N148" s="16">
        <f t="shared" si="92"/>
        <v>7.9512170669447251</v>
      </c>
      <c r="O148" s="16">
        <f t="shared" si="126"/>
        <v>8.2147070112922549</v>
      </c>
      <c r="P148" s="16">
        <f t="shared" si="93"/>
        <v>7.7627800000000002</v>
      </c>
      <c r="Q148" s="16" t="s">
        <v>2891</v>
      </c>
      <c r="R148" s="36"/>
      <c r="S148" s="18">
        <v>197.14</v>
      </c>
      <c r="T148" s="16">
        <v>198.51</v>
      </c>
      <c r="U148" s="16">
        <v>208.62</v>
      </c>
      <c r="V148" s="16">
        <v>171.26</v>
      </c>
      <c r="W148" s="16">
        <v>348.67</v>
      </c>
      <c r="X148" s="16">
        <v>158</v>
      </c>
      <c r="Y148" s="16">
        <v>174</v>
      </c>
      <c r="Z148" s="85"/>
      <c r="AA148" s="39">
        <v>221.815</v>
      </c>
      <c r="AB148" s="88">
        <f t="shared" si="94"/>
        <v>209.75187500000001</v>
      </c>
      <c r="AC148" s="114">
        <f t="shared" si="95"/>
        <v>203.77345374682017</v>
      </c>
      <c r="AD148" s="88">
        <f t="shared" si="96"/>
        <v>197.82499999999999</v>
      </c>
      <c r="AE148" s="88" t="s">
        <v>2891</v>
      </c>
      <c r="AF148" s="40"/>
      <c r="AG148" s="19">
        <f t="shared" si="127"/>
        <v>158</v>
      </c>
      <c r="AH148" s="18">
        <v>8.0999999999999997E-9</v>
      </c>
      <c r="AI148" s="34">
        <v>6.87528623700368E-12</v>
      </c>
      <c r="AJ148" s="16">
        <v>3.0199517204020151E-9</v>
      </c>
      <c r="AK148" s="16">
        <v>6.3095734448019329E-9</v>
      </c>
      <c r="AL148" s="16">
        <v>3.0902954325135894E-9</v>
      </c>
      <c r="AM148" s="16">
        <v>4.265795188015919E-9</v>
      </c>
      <c r="AN148" s="94"/>
      <c r="AO148" s="34">
        <v>6.67346E-8</v>
      </c>
      <c r="AP148" s="94">
        <f t="shared" si="97"/>
        <v>1.307529872456721E-8</v>
      </c>
      <c r="AQ148" s="114">
        <f t="shared" si="98"/>
        <v>2.6564634064829557E-9</v>
      </c>
      <c r="AR148" s="94">
        <f t="shared" si="99"/>
        <v>4.265795188015919E-9</v>
      </c>
      <c r="AS148" s="114" t="s">
        <v>2891</v>
      </c>
      <c r="AT148" s="98"/>
      <c r="AU148" s="33">
        <v>1.1209999999999999E-5</v>
      </c>
      <c r="AV148" s="16">
        <v>2.0699999999999998E-3</v>
      </c>
      <c r="AW148" s="16">
        <v>3.8492283096359197E-6</v>
      </c>
      <c r="AX148" s="16">
        <v>5.2899999999999996E-4</v>
      </c>
      <c r="AY148" s="16">
        <v>7.5500000000000003E-4</v>
      </c>
      <c r="AZ148" s="16">
        <v>3.65E-3</v>
      </c>
      <c r="BA148" s="16">
        <v>1.15E-3</v>
      </c>
      <c r="BB148" s="68">
        <v>-9.2100000000000009</v>
      </c>
      <c r="BC148" s="16">
        <f t="shared" si="90"/>
        <v>3.9683437724802957E-4</v>
      </c>
      <c r="BD148" s="67">
        <v>-10.4</v>
      </c>
      <c r="BE148" s="16">
        <f t="shared" si="91"/>
        <v>2.5621779389652437E-5</v>
      </c>
      <c r="BF148" s="16">
        <v>7.9200000000000007E-2</v>
      </c>
      <c r="BG148" s="16">
        <v>3.3E-3</v>
      </c>
      <c r="BH148" s="16">
        <v>2.5000000000000001E-3</v>
      </c>
      <c r="BI148" s="68"/>
      <c r="BJ148" s="94" t="str">
        <f t="shared" si="100"/>
        <v/>
      </c>
      <c r="BK148" s="68">
        <v>8.4730600000000001E-9</v>
      </c>
      <c r="BL148" s="39">
        <f t="shared" si="128"/>
        <v>5.4531766854000003E-3</v>
      </c>
      <c r="BM148" s="94">
        <f t="shared" si="129"/>
        <v>7.6188224669497947E-3</v>
      </c>
      <c r="BN148" s="114">
        <f t="shared" si="130"/>
        <v>6.6945644281600014E-4</v>
      </c>
      <c r="BO148" s="94">
        <f t="shared" si="131"/>
        <v>1.15E-3</v>
      </c>
      <c r="BP148" s="114" t="s">
        <v>2891</v>
      </c>
      <c r="BQ148" s="98"/>
      <c r="BR148" s="18">
        <f t="shared" si="101"/>
        <v>-8.0915149811213496</v>
      </c>
      <c r="BS148" s="114">
        <f t="shared" si="102"/>
        <v>-11.162709216252104</v>
      </c>
      <c r="BT148" s="114">
        <f t="shared" si="103"/>
        <v>-8.52</v>
      </c>
      <c r="BU148" s="114">
        <f t="shared" si="104"/>
        <v>-8.1999999999999993</v>
      </c>
      <c r="BV148" s="114">
        <f t="shared" si="105"/>
        <v>-8.51</v>
      </c>
      <c r="BW148" s="114">
        <f t="shared" si="106"/>
        <v>-8.370000000000001</v>
      </c>
      <c r="BX148" s="114" t="str">
        <f t="shared" si="107"/>
        <v>N/A</v>
      </c>
      <c r="BY148" s="114">
        <f t="shared" si="108"/>
        <v>-7.1756489383027908</v>
      </c>
      <c r="BZ148" s="114">
        <f t="shared" si="109"/>
        <v>-8.5756961622394634</v>
      </c>
      <c r="CA148" s="114">
        <f t="shared" si="110"/>
        <v>-8.370000000000001</v>
      </c>
      <c r="CB148" s="98" t="str">
        <f t="shared" si="111"/>
        <v>---</v>
      </c>
      <c r="CC148" s="18">
        <f t="shared" si="112"/>
        <v>-4.9503943874050265</v>
      </c>
      <c r="CD148" s="114">
        <f t="shared" si="113"/>
        <v>-2.6840296545430822</v>
      </c>
      <c r="CE148" s="114">
        <f t="shared" si="114"/>
        <v>-5.41462632879254</v>
      </c>
      <c r="CF148" s="114">
        <f t="shared" si="115"/>
        <v>-3.2765443279648143</v>
      </c>
      <c r="CG148" s="114">
        <f t="shared" si="116"/>
        <v>-3.1220530483708115</v>
      </c>
      <c r="CH148" s="114">
        <f t="shared" si="117"/>
        <v>-2.4377071355435254</v>
      </c>
      <c r="CI148" s="114">
        <f t="shared" si="118"/>
        <v>-2.9393021596463882</v>
      </c>
      <c r="CJ148" s="114">
        <f t="shared" si="119"/>
        <v>-3.4013907125198073</v>
      </c>
      <c r="CK148" s="114">
        <f t="shared" si="120"/>
        <v>-4.5913907125198072</v>
      </c>
      <c r="CL148" s="114">
        <f t="shared" si="121"/>
        <v>-1.1012748184105066</v>
      </c>
      <c r="CM148" s="114">
        <f t="shared" si="122"/>
        <v>-2.4814860601221125</v>
      </c>
      <c r="CN148" s="114">
        <f t="shared" si="123"/>
        <v>-2.6020599913279625</v>
      </c>
      <c r="CO148" s="114" t="str">
        <f t="shared" si="124"/>
        <v>N/A</v>
      </c>
      <c r="CP148" s="114">
        <f t="shared" si="125"/>
        <v>-2.2633504307468595</v>
      </c>
      <c r="CQ148" s="114">
        <f t="shared" si="132"/>
        <v>-3.1742776744548657</v>
      </c>
      <c r="CR148" s="114">
        <f t="shared" si="133"/>
        <v>-2.9393021596463882</v>
      </c>
      <c r="CS148" s="98" t="str">
        <f t="shared" si="134"/>
        <v>---</v>
      </c>
    </row>
    <row r="149" spans="1:97" x14ac:dyDescent="0.25">
      <c r="A149" s="15" t="s">
        <v>2684</v>
      </c>
      <c r="B149" s="1" t="s">
        <v>575</v>
      </c>
      <c r="C149" s="1">
        <v>643.59</v>
      </c>
      <c r="D149" s="27">
        <v>8.5500000000000007</v>
      </c>
      <c r="E149" s="16">
        <v>8.7634289858250192</v>
      </c>
      <c r="F149" s="16">
        <v>8.3218880750000004</v>
      </c>
      <c r="G149" s="16">
        <v>7.7098581780000002</v>
      </c>
      <c r="H149" s="16">
        <v>8.2263999999999999</v>
      </c>
      <c r="I149" s="16">
        <v>7.7613000000000003</v>
      </c>
      <c r="J149" s="16">
        <v>6.96</v>
      </c>
      <c r="K149" s="16">
        <v>7.46</v>
      </c>
      <c r="L149" s="16"/>
      <c r="M149" s="16">
        <v>7.7625999999999999</v>
      </c>
      <c r="N149" s="16">
        <f t="shared" si="92"/>
        <v>7.9461639154250019</v>
      </c>
      <c r="O149" s="16">
        <f t="shared" si="126"/>
        <v>8.2270043479226285</v>
      </c>
      <c r="P149" s="16">
        <f t="shared" si="93"/>
        <v>7.7625999999999999</v>
      </c>
      <c r="Q149" s="16" t="s">
        <v>2891</v>
      </c>
      <c r="R149" s="36"/>
      <c r="S149" s="18">
        <v>197.14</v>
      </c>
      <c r="T149" s="16">
        <v>200.69</v>
      </c>
      <c r="U149" s="16">
        <v>208.62</v>
      </c>
      <c r="V149" s="16">
        <v>162.65</v>
      </c>
      <c r="W149" s="16">
        <v>348.67</v>
      </c>
      <c r="X149" s="16">
        <v>173</v>
      </c>
      <c r="Y149" s="16">
        <v>189</v>
      </c>
      <c r="Z149" s="85"/>
      <c r="AA149" s="16">
        <v>222.00299999999999</v>
      </c>
      <c r="AB149" s="88">
        <f t="shared" si="94"/>
        <v>212.72162499999999</v>
      </c>
      <c r="AC149" s="114">
        <f t="shared" si="95"/>
        <v>207.20440230252623</v>
      </c>
      <c r="AD149" s="88">
        <f t="shared" si="96"/>
        <v>198.91499999999999</v>
      </c>
      <c r="AE149" s="88" t="s">
        <v>2891</v>
      </c>
      <c r="AF149" s="40"/>
      <c r="AG149" s="19">
        <f t="shared" si="127"/>
        <v>173</v>
      </c>
      <c r="AH149" s="18">
        <v>5.4700000000000003E-9</v>
      </c>
      <c r="AI149" s="34">
        <v>2.74425893479174E-12</v>
      </c>
      <c r="AJ149" s="16">
        <v>4.4668359215096219E-9</v>
      </c>
      <c r="AK149" s="16">
        <v>6.3095734448019329E-9</v>
      </c>
      <c r="AL149" s="16">
        <v>7.7624711662869035E-10</v>
      </c>
      <c r="AM149" s="16">
        <v>4.265795188015919E-9</v>
      </c>
      <c r="AN149" s="94"/>
      <c r="AO149" s="16">
        <v>7.1135999999999996E-8</v>
      </c>
      <c r="AP149" s="94">
        <f t="shared" si="97"/>
        <v>1.3203885132841565E-8</v>
      </c>
      <c r="AQ149" s="114">
        <f t="shared" si="98"/>
        <v>1.92974651319296E-9</v>
      </c>
      <c r="AR149" s="94">
        <f t="shared" si="99"/>
        <v>4.4668359215096219E-9</v>
      </c>
      <c r="AS149" s="114" t="s">
        <v>2891</v>
      </c>
      <c r="AT149" s="98"/>
      <c r="AU149" s="33">
        <v>8.1550000000000007E-6</v>
      </c>
      <c r="AV149" s="16">
        <v>2.0699999999999998E-3</v>
      </c>
      <c r="AW149" s="16">
        <v>2.0887637013319799E-6</v>
      </c>
      <c r="AX149" s="16">
        <v>5.2999999999999998E-4</v>
      </c>
      <c r="AY149" s="16">
        <v>7.5500000000000003E-4</v>
      </c>
      <c r="AZ149" s="16">
        <v>6.6600000000000001E-3</v>
      </c>
      <c r="BA149" s="16">
        <v>1.15E-3</v>
      </c>
      <c r="BB149" s="68">
        <v>-9.2100000000000009</v>
      </c>
      <c r="BC149" s="16">
        <f t="shared" si="90"/>
        <v>3.9683437724802957E-4</v>
      </c>
      <c r="BD149" s="67">
        <v>-10.15</v>
      </c>
      <c r="BE149" s="16">
        <f t="shared" si="91"/>
        <v>4.5562682737178616E-5</v>
      </c>
      <c r="BF149" s="16">
        <v>7.5600000000000001E-2</v>
      </c>
      <c r="BG149" s="16">
        <v>2.8700000000000002E-3</v>
      </c>
      <c r="BH149" s="16">
        <v>1.58E-3</v>
      </c>
      <c r="BI149" s="68"/>
      <c r="BJ149" s="94" t="str">
        <f t="shared" si="100"/>
        <v/>
      </c>
      <c r="BK149" s="68">
        <v>1.21527E-8</v>
      </c>
      <c r="BL149" s="39">
        <f t="shared" si="128"/>
        <v>7.8213561929999995E-3</v>
      </c>
      <c r="BM149" s="94">
        <f t="shared" si="129"/>
        <v>7.6529997705143491E-3</v>
      </c>
      <c r="BN149" s="114">
        <f t="shared" si="130"/>
        <v>6.6766239785181656E-4</v>
      </c>
      <c r="BO149" s="94">
        <f t="shared" si="131"/>
        <v>1.15E-3</v>
      </c>
      <c r="BP149" s="114" t="s">
        <v>2891</v>
      </c>
      <c r="BQ149" s="98"/>
      <c r="BR149" s="18">
        <f t="shared" si="101"/>
        <v>-8.26201267366657</v>
      </c>
      <c r="BS149" s="114">
        <f t="shared" si="102"/>
        <v>-11.561574913138115</v>
      </c>
      <c r="BT149" s="114">
        <f t="shared" si="103"/>
        <v>-8.3500000000000014</v>
      </c>
      <c r="BU149" s="114">
        <f t="shared" si="104"/>
        <v>-8.1999999999999993</v>
      </c>
      <c r="BV149" s="114">
        <f t="shared" si="105"/>
        <v>-9.1100000000000012</v>
      </c>
      <c r="BW149" s="114">
        <f t="shared" si="106"/>
        <v>-8.370000000000001</v>
      </c>
      <c r="BX149" s="114" t="str">
        <f t="shared" si="107"/>
        <v>N/A</v>
      </c>
      <c r="BY149" s="114">
        <f t="shared" si="108"/>
        <v>-7.1479105589811036</v>
      </c>
      <c r="BZ149" s="114">
        <f t="shared" si="109"/>
        <v>-8.7144997351122573</v>
      </c>
      <c r="CA149" s="114">
        <f t="shared" si="110"/>
        <v>-8.3500000000000014</v>
      </c>
      <c r="CB149" s="98" t="str">
        <f t="shared" si="111"/>
        <v>---</v>
      </c>
      <c r="CC149" s="18">
        <f t="shared" si="112"/>
        <v>-5.0885760346237054</v>
      </c>
      <c r="CD149" s="114">
        <f t="shared" si="113"/>
        <v>-2.6840296545430822</v>
      </c>
      <c r="CE149" s="114">
        <f t="shared" si="114"/>
        <v>-5.6801106883165735</v>
      </c>
      <c r="CF149" s="114">
        <f t="shared" si="115"/>
        <v>-3.2757241303992108</v>
      </c>
      <c r="CG149" s="114">
        <f t="shared" si="116"/>
        <v>-3.1220530483708115</v>
      </c>
      <c r="CH149" s="114">
        <f t="shared" si="117"/>
        <v>-2.176525770829699</v>
      </c>
      <c r="CI149" s="114">
        <f t="shared" si="118"/>
        <v>-2.9393021596463882</v>
      </c>
      <c r="CJ149" s="114">
        <f t="shared" si="119"/>
        <v>-3.4013907125198073</v>
      </c>
      <c r="CK149" s="114">
        <f t="shared" si="120"/>
        <v>-4.3413907125198063</v>
      </c>
      <c r="CL149" s="114">
        <f t="shared" si="121"/>
        <v>-1.1214782044987934</v>
      </c>
      <c r="CM149" s="114">
        <f t="shared" si="122"/>
        <v>-2.5421181032660076</v>
      </c>
      <c r="CN149" s="114">
        <f t="shared" si="123"/>
        <v>-2.8013429130455774</v>
      </c>
      <c r="CO149" s="114" t="str">
        <f t="shared" si="124"/>
        <v>N/A</v>
      </c>
      <c r="CP149" s="114">
        <f t="shared" si="125"/>
        <v>-2.1067179354223393</v>
      </c>
      <c r="CQ149" s="114">
        <f t="shared" si="132"/>
        <v>-3.175443082153985</v>
      </c>
      <c r="CR149" s="114">
        <f t="shared" si="133"/>
        <v>-2.9393021596463882</v>
      </c>
      <c r="CS149" s="98" t="str">
        <f t="shared" si="134"/>
        <v>---</v>
      </c>
    </row>
    <row r="150" spans="1:97" x14ac:dyDescent="0.25">
      <c r="A150" s="15" t="s">
        <v>2685</v>
      </c>
      <c r="B150" s="1" t="s">
        <v>576</v>
      </c>
      <c r="C150" s="1">
        <v>643.59</v>
      </c>
      <c r="D150" s="27">
        <v>8.5500000000000007</v>
      </c>
      <c r="E150" s="16">
        <v>8.7444919851206109</v>
      </c>
      <c r="F150" s="16">
        <v>8.3218880750000004</v>
      </c>
      <c r="G150" s="16">
        <v>7.7098581780000002</v>
      </c>
      <c r="H150" s="16">
        <v>8.2263999999999999</v>
      </c>
      <c r="I150" s="16">
        <v>7.8198999999999996</v>
      </c>
      <c r="J150" s="16">
        <v>6.96</v>
      </c>
      <c r="K150" s="16">
        <v>7.55</v>
      </c>
      <c r="L150" s="16"/>
      <c r="M150" s="16">
        <v>7.7133399999999996</v>
      </c>
      <c r="N150" s="16">
        <f t="shared" si="92"/>
        <v>7.9550975820134004</v>
      </c>
      <c r="O150" s="16">
        <f t="shared" si="126"/>
        <v>8.2224092572875342</v>
      </c>
      <c r="P150" s="16">
        <f t="shared" si="93"/>
        <v>7.8198999999999996</v>
      </c>
      <c r="Q150" s="16" t="s">
        <v>2891</v>
      </c>
      <c r="R150" s="36"/>
      <c r="S150" s="18">
        <v>197.14</v>
      </c>
      <c r="T150" s="16">
        <v>208.7</v>
      </c>
      <c r="U150" s="16">
        <v>208.62</v>
      </c>
      <c r="V150" s="16">
        <v>134.21</v>
      </c>
      <c r="W150" s="16">
        <v>348.67</v>
      </c>
      <c r="X150" s="16">
        <v>142</v>
      </c>
      <c r="Y150" s="16">
        <v>162</v>
      </c>
      <c r="Z150" s="85"/>
      <c r="AA150" s="16">
        <v>221.774</v>
      </c>
      <c r="AB150" s="88">
        <f t="shared" si="94"/>
        <v>202.88925</v>
      </c>
      <c r="AC150" s="114">
        <f t="shared" si="95"/>
        <v>194.51174214452615</v>
      </c>
      <c r="AD150" s="88">
        <f t="shared" si="96"/>
        <v>202.88</v>
      </c>
      <c r="AE150" s="88" t="s">
        <v>2891</v>
      </c>
      <c r="AF150" s="40"/>
      <c r="AG150" s="19">
        <f t="shared" si="127"/>
        <v>142</v>
      </c>
      <c r="AH150" s="18">
        <v>1.22E-8</v>
      </c>
      <c r="AI150" s="34">
        <v>5.0298969941727102E-12</v>
      </c>
      <c r="AJ150" s="16">
        <v>2.3442288153199155E-9</v>
      </c>
      <c r="AK150" s="16">
        <v>6.3095734448019329E-9</v>
      </c>
      <c r="AL150" s="16">
        <v>3.467368504525301E-9</v>
      </c>
      <c r="AM150" s="16">
        <v>4.265795188015919E-9</v>
      </c>
      <c r="AN150" s="94"/>
      <c r="AO150" s="16">
        <v>6.3560299999999998E-8</v>
      </c>
      <c r="AP150" s="94">
        <f t="shared" si="97"/>
        <v>1.3164613692808177E-8</v>
      </c>
      <c r="AQ150" s="114">
        <f t="shared" si="98"/>
        <v>2.6225831452671546E-9</v>
      </c>
      <c r="AR150" s="94">
        <f t="shared" si="99"/>
        <v>4.265795188015919E-9</v>
      </c>
      <c r="AS150" s="114" t="s">
        <v>2891</v>
      </c>
      <c r="AT150" s="98"/>
      <c r="AU150" s="33">
        <v>1.573E-5</v>
      </c>
      <c r="AV150" s="16">
        <v>2.0699999999999998E-3</v>
      </c>
      <c r="AW150" s="16">
        <v>3.9236846187204804E-6</v>
      </c>
      <c r="AX150" s="16">
        <v>4.9600000000000002E-4</v>
      </c>
      <c r="AY150" s="16">
        <v>7.5500000000000003E-4</v>
      </c>
      <c r="AZ150" s="16">
        <v>2.31E-3</v>
      </c>
      <c r="BA150" s="16">
        <v>1.15E-3</v>
      </c>
      <c r="BB150" s="68">
        <v>-9.2100000000000009</v>
      </c>
      <c r="BC150" s="16">
        <f t="shared" si="90"/>
        <v>3.9683437724802957E-4</v>
      </c>
      <c r="BD150" s="67">
        <v>-10.33</v>
      </c>
      <c r="BE150" s="16">
        <f t="shared" si="91"/>
        <v>3.0102965958102765E-5</v>
      </c>
      <c r="BF150" s="16">
        <v>7.3899999999999993E-2</v>
      </c>
      <c r="BG150" s="16">
        <v>3.15E-3</v>
      </c>
      <c r="BH150" s="16">
        <v>3.15E-3</v>
      </c>
      <c r="BI150" s="68"/>
      <c r="BJ150" s="94" t="str">
        <f t="shared" si="100"/>
        <v/>
      </c>
      <c r="BK150" s="68">
        <v>8.4119999999999995E-9</v>
      </c>
      <c r="BL150" s="39">
        <f t="shared" si="128"/>
        <v>5.4138790799999996E-3</v>
      </c>
      <c r="BM150" s="94">
        <f t="shared" si="129"/>
        <v>7.1416515467557585E-3</v>
      </c>
      <c r="BN150" s="114">
        <f t="shared" si="130"/>
        <v>6.7490140041415213E-4</v>
      </c>
      <c r="BO150" s="94">
        <f t="shared" si="131"/>
        <v>1.15E-3</v>
      </c>
      <c r="BP150" s="114" t="s">
        <v>2891</v>
      </c>
      <c r="BQ150" s="98"/>
      <c r="BR150" s="18">
        <f t="shared" si="101"/>
        <v>-7.9136401693252516</v>
      </c>
      <c r="BS150" s="114">
        <f t="shared" si="102"/>
        <v>-11.298440908645951</v>
      </c>
      <c r="BT150" s="114">
        <f t="shared" si="103"/>
        <v>-8.6300000000000008</v>
      </c>
      <c r="BU150" s="114">
        <f t="shared" si="104"/>
        <v>-8.1999999999999993</v>
      </c>
      <c r="BV150" s="114">
        <f t="shared" si="105"/>
        <v>-8.4600000000000026</v>
      </c>
      <c r="BW150" s="114">
        <f t="shared" si="106"/>
        <v>-8.370000000000001</v>
      </c>
      <c r="BX150" s="114" t="str">
        <f t="shared" si="107"/>
        <v>N/A</v>
      </c>
      <c r="BY150" s="114">
        <f t="shared" si="108"/>
        <v>-7.1968140616214065</v>
      </c>
      <c r="BZ150" s="114">
        <f t="shared" si="109"/>
        <v>-8.5812707342275161</v>
      </c>
      <c r="CA150" s="114">
        <f t="shared" si="110"/>
        <v>-8.370000000000001</v>
      </c>
      <c r="CB150" s="98" t="str">
        <f t="shared" si="111"/>
        <v>---</v>
      </c>
      <c r="CC150" s="18">
        <f t="shared" si="112"/>
        <v>-4.8032712773767132</v>
      </c>
      <c r="CD150" s="114">
        <f t="shared" si="113"/>
        <v>-2.6840296545430822</v>
      </c>
      <c r="CE150" s="114">
        <f t="shared" si="114"/>
        <v>-5.4063059079826914</v>
      </c>
      <c r="CF150" s="114">
        <f t="shared" si="115"/>
        <v>-3.3045183235098023</v>
      </c>
      <c r="CG150" s="114">
        <f t="shared" si="116"/>
        <v>-3.1220530483708115</v>
      </c>
      <c r="CH150" s="114">
        <f t="shared" si="117"/>
        <v>-2.6363880201078556</v>
      </c>
      <c r="CI150" s="114">
        <f t="shared" si="118"/>
        <v>-2.9393021596463882</v>
      </c>
      <c r="CJ150" s="114">
        <f t="shared" si="119"/>
        <v>-3.4013907125198073</v>
      </c>
      <c r="CK150" s="114">
        <f t="shared" si="120"/>
        <v>-4.5213907125198061</v>
      </c>
      <c r="CL150" s="114">
        <f t="shared" si="121"/>
        <v>-1.1313555616051743</v>
      </c>
      <c r="CM150" s="114">
        <f t="shared" si="122"/>
        <v>-2.5016894462103996</v>
      </c>
      <c r="CN150" s="114">
        <f t="shared" si="123"/>
        <v>-2.5016894462103996</v>
      </c>
      <c r="CO150" s="114" t="str">
        <f t="shared" si="124"/>
        <v>N/A</v>
      </c>
      <c r="CP150" s="114">
        <f t="shared" si="125"/>
        <v>-2.2664914485055219</v>
      </c>
      <c r="CQ150" s="114">
        <f t="shared" si="132"/>
        <v>-3.17075967070065</v>
      </c>
      <c r="CR150" s="114">
        <f t="shared" si="133"/>
        <v>-2.9393021596463882</v>
      </c>
      <c r="CS150" s="98" t="str">
        <f t="shared" si="134"/>
        <v>---</v>
      </c>
    </row>
    <row r="151" spans="1:97" x14ac:dyDescent="0.25">
      <c r="A151" s="15" t="s">
        <v>2686</v>
      </c>
      <c r="B151" s="1" t="s">
        <v>577</v>
      </c>
      <c r="C151" s="1">
        <v>643.59</v>
      </c>
      <c r="D151" s="27">
        <v>8.5500000000000007</v>
      </c>
      <c r="E151" s="16">
        <v>8.7185977919318294</v>
      </c>
      <c r="F151" s="16">
        <v>8.3218880750000004</v>
      </c>
      <c r="G151" s="16">
        <v>7.7098581780000002</v>
      </c>
      <c r="H151" s="16">
        <v>8.2263999999999999</v>
      </c>
      <c r="I151" s="16">
        <v>7.7991000000000001</v>
      </c>
      <c r="J151" s="16">
        <v>6.96</v>
      </c>
      <c r="K151" s="16">
        <v>7.57</v>
      </c>
      <c r="L151" s="16"/>
      <c r="M151" s="16">
        <v>7.7625599999999997</v>
      </c>
      <c r="N151" s="16">
        <f t="shared" si="92"/>
        <v>7.9576004494368711</v>
      </c>
      <c r="O151" s="16">
        <f t="shared" si="126"/>
        <v>8.2144269573822388</v>
      </c>
      <c r="P151" s="16">
        <f t="shared" si="93"/>
        <v>7.7991000000000001</v>
      </c>
      <c r="Q151" s="16" t="s">
        <v>2891</v>
      </c>
      <c r="R151" s="36"/>
      <c r="S151" s="18">
        <v>197.14</v>
      </c>
      <c r="T151" s="16">
        <v>211.34</v>
      </c>
      <c r="U151" s="16">
        <v>208.62</v>
      </c>
      <c r="V151" s="16">
        <v>164.29</v>
      </c>
      <c r="W151" s="16">
        <v>348.67</v>
      </c>
      <c r="X151" s="16">
        <v>158</v>
      </c>
      <c r="Y151" s="16">
        <v>174</v>
      </c>
      <c r="Z151" s="85"/>
      <c r="AA151" s="16">
        <v>221.81399999999999</v>
      </c>
      <c r="AB151" s="88">
        <f t="shared" si="94"/>
        <v>210.48425</v>
      </c>
      <c r="AC151" s="114">
        <f t="shared" si="95"/>
        <v>204.31096477035675</v>
      </c>
      <c r="AD151" s="88">
        <f t="shared" si="96"/>
        <v>202.88</v>
      </c>
      <c r="AE151" s="88" t="s">
        <v>2891</v>
      </c>
      <c r="AF151" s="40"/>
      <c r="AG151" s="19">
        <f t="shared" si="127"/>
        <v>158</v>
      </c>
      <c r="AH151" s="18">
        <v>8.0999999999999997E-9</v>
      </c>
      <c r="AI151" s="34">
        <v>6.09482249469382E-12</v>
      </c>
      <c r="AJ151" s="16">
        <v>3.3884415613920108E-9</v>
      </c>
      <c r="AK151" s="16">
        <v>6.3095734448019329E-9</v>
      </c>
      <c r="AL151" s="16">
        <v>3.8018939632056068E-9</v>
      </c>
      <c r="AM151" s="16">
        <v>4.265795188015919E-9</v>
      </c>
      <c r="AN151" s="94"/>
      <c r="AO151" s="16">
        <v>6.5867000000000003E-8</v>
      </c>
      <c r="AP151" s="94">
        <f t="shared" si="97"/>
        <v>1.3105542711415737E-8</v>
      </c>
      <c r="AQ151" s="114">
        <f t="shared" si="98"/>
        <v>2.729080087027646E-9</v>
      </c>
      <c r="AR151" s="94">
        <f t="shared" si="99"/>
        <v>4.265795188015919E-9</v>
      </c>
      <c r="AS151" s="114" t="s">
        <v>2891</v>
      </c>
      <c r="AT151" s="98"/>
      <c r="AU151" s="33">
        <v>1.1209999999999999E-5</v>
      </c>
      <c r="AV151" s="16">
        <v>2.0699999999999998E-3</v>
      </c>
      <c r="AW151" s="16">
        <v>3.57059097793684E-6</v>
      </c>
      <c r="AX151" s="16">
        <v>4.8899999999999996E-4</v>
      </c>
      <c r="AY151" s="16">
        <v>7.5500000000000003E-4</v>
      </c>
      <c r="AZ151" s="16">
        <v>0.47</v>
      </c>
      <c r="BA151" s="16">
        <v>1.15E-3</v>
      </c>
      <c r="BB151" s="68">
        <v>-9.2100000000000009</v>
      </c>
      <c r="BC151" s="16">
        <f t="shared" si="90"/>
        <v>3.9683437724802957E-4</v>
      </c>
      <c r="BD151" s="67">
        <v>-10.35</v>
      </c>
      <c r="BE151" s="16">
        <f t="shared" si="91"/>
        <v>2.8748109307243815E-5</v>
      </c>
      <c r="BF151" s="16">
        <v>7.7399999999999997E-2</v>
      </c>
      <c r="BG151" s="16">
        <v>3.2299999999999998E-3</v>
      </c>
      <c r="BH151" s="16">
        <v>2.5000000000000001E-3</v>
      </c>
      <c r="BI151" s="68"/>
      <c r="BJ151" s="94" t="str">
        <f t="shared" si="100"/>
        <v/>
      </c>
      <c r="BK151" s="68">
        <v>8.4537199999999992E-9</v>
      </c>
      <c r="BL151" s="39">
        <f t="shared" si="128"/>
        <v>5.4407296547999999E-3</v>
      </c>
      <c r="BM151" s="94">
        <f t="shared" si="129"/>
        <v>4.3344237902487162E-2</v>
      </c>
      <c r="BN151" s="114">
        <f t="shared" si="130"/>
        <v>9.6641485894857608E-4</v>
      </c>
      <c r="BO151" s="94">
        <f t="shared" si="131"/>
        <v>1.15E-3</v>
      </c>
      <c r="BP151" s="114" t="s">
        <v>2891</v>
      </c>
      <c r="BQ151" s="98"/>
      <c r="BR151" s="18">
        <f t="shared" si="101"/>
        <v>-8.0915149811213496</v>
      </c>
      <c r="BS151" s="114">
        <f t="shared" si="102"/>
        <v>-11.215038938232235</v>
      </c>
      <c r="BT151" s="114">
        <f t="shared" si="103"/>
        <v>-8.4700000000000024</v>
      </c>
      <c r="BU151" s="114">
        <f t="shared" si="104"/>
        <v>-8.1999999999999993</v>
      </c>
      <c r="BV151" s="114">
        <f t="shared" si="105"/>
        <v>-8.42</v>
      </c>
      <c r="BW151" s="114">
        <f t="shared" si="106"/>
        <v>-8.370000000000001</v>
      </c>
      <c r="BX151" s="114" t="str">
        <f t="shared" si="107"/>
        <v>N/A</v>
      </c>
      <c r="BY151" s="114">
        <f t="shared" si="108"/>
        <v>-7.1813321166270461</v>
      </c>
      <c r="BZ151" s="114">
        <f t="shared" si="109"/>
        <v>-8.5639837194258046</v>
      </c>
      <c r="CA151" s="114">
        <f t="shared" si="110"/>
        <v>-8.370000000000001</v>
      </c>
      <c r="CB151" s="98" t="str">
        <f t="shared" si="111"/>
        <v>---</v>
      </c>
      <c r="CC151" s="18">
        <f t="shared" si="112"/>
        <v>-4.9503943874050265</v>
      </c>
      <c r="CD151" s="114">
        <f t="shared" si="113"/>
        <v>-2.6840296545430822</v>
      </c>
      <c r="CE151" s="114">
        <f t="shared" si="114"/>
        <v>-5.4472598967125645</v>
      </c>
      <c r="CF151" s="114">
        <f t="shared" si="115"/>
        <v>-3.3106911408763797</v>
      </c>
      <c r="CG151" s="114">
        <f t="shared" si="116"/>
        <v>-3.1220530483708115</v>
      </c>
      <c r="CH151" s="114">
        <f t="shared" si="117"/>
        <v>-0.32790214206428259</v>
      </c>
      <c r="CI151" s="114">
        <f t="shared" si="118"/>
        <v>-2.9393021596463882</v>
      </c>
      <c r="CJ151" s="114">
        <f t="shared" si="119"/>
        <v>-3.4013907125198073</v>
      </c>
      <c r="CK151" s="114">
        <f t="shared" si="120"/>
        <v>-4.5413907125198056</v>
      </c>
      <c r="CL151" s="114">
        <f t="shared" si="121"/>
        <v>-1.1112590393171073</v>
      </c>
      <c r="CM151" s="114">
        <f t="shared" si="122"/>
        <v>-2.490797477668897</v>
      </c>
      <c r="CN151" s="114">
        <f t="shared" si="123"/>
        <v>-2.6020599913279625</v>
      </c>
      <c r="CO151" s="114" t="str">
        <f t="shared" si="124"/>
        <v>N/A</v>
      </c>
      <c r="CP151" s="114">
        <f t="shared" si="125"/>
        <v>-2.2643428532790812</v>
      </c>
      <c r="CQ151" s="114">
        <f t="shared" si="132"/>
        <v>-3.0148364012500926</v>
      </c>
      <c r="CR151" s="114">
        <f t="shared" si="133"/>
        <v>-2.9393021596463882</v>
      </c>
      <c r="CS151" s="98" t="str">
        <f t="shared" si="134"/>
        <v>---</v>
      </c>
    </row>
    <row r="152" spans="1:97" x14ac:dyDescent="0.25">
      <c r="A152" s="15" t="s">
        <v>2687</v>
      </c>
      <c r="B152" s="1" t="s">
        <v>578</v>
      </c>
      <c r="C152" s="1">
        <v>643.59</v>
      </c>
      <c r="D152" s="27">
        <v>8.5500000000000007</v>
      </c>
      <c r="E152" s="16">
        <v>8.7868607694242993</v>
      </c>
      <c r="F152" s="16">
        <v>8.3218880750000004</v>
      </c>
      <c r="G152" s="16">
        <v>7.7098581780000002</v>
      </c>
      <c r="H152" s="16">
        <v>8.2263999999999999</v>
      </c>
      <c r="I152" s="16">
        <v>7.8727</v>
      </c>
      <c r="J152" s="16">
        <v>6.96</v>
      </c>
      <c r="K152" s="16">
        <v>7.57</v>
      </c>
      <c r="L152" s="16"/>
      <c r="M152" s="16">
        <v>7.71218</v>
      </c>
      <c r="N152" s="16">
        <f t="shared" si="92"/>
        <v>7.9677652247138111</v>
      </c>
      <c r="O152" s="16">
        <f t="shared" si="126"/>
        <v>8.2413556427206505</v>
      </c>
      <c r="P152" s="16">
        <f t="shared" si="93"/>
        <v>7.8727</v>
      </c>
      <c r="Q152" s="16" t="s">
        <v>2891</v>
      </c>
      <c r="R152" s="36"/>
      <c r="S152" s="18">
        <v>197.14</v>
      </c>
      <c r="T152" s="16">
        <v>212.99</v>
      </c>
      <c r="U152" s="16">
        <v>208.62</v>
      </c>
      <c r="V152" s="16">
        <v>154.36000000000001</v>
      </c>
      <c r="W152" s="16">
        <v>348.67</v>
      </c>
      <c r="X152" s="16">
        <v>140</v>
      </c>
      <c r="Y152" s="16">
        <v>162</v>
      </c>
      <c r="Z152" s="85"/>
      <c r="AA152" s="16">
        <v>221.803</v>
      </c>
      <c r="AB152" s="88">
        <f t="shared" si="94"/>
        <v>205.69787500000001</v>
      </c>
      <c r="AC152" s="114">
        <f t="shared" si="95"/>
        <v>198.09851299949869</v>
      </c>
      <c r="AD152" s="88">
        <f t="shared" si="96"/>
        <v>202.88</v>
      </c>
      <c r="AE152" s="88" t="s">
        <v>2891</v>
      </c>
      <c r="AF152" s="40"/>
      <c r="AG152" s="19">
        <f t="shared" si="127"/>
        <v>140</v>
      </c>
      <c r="AH152" s="18">
        <v>1.29E-8</v>
      </c>
      <c r="AI152" s="34">
        <v>5.9803583469389398E-12</v>
      </c>
      <c r="AJ152" s="16">
        <v>2.8840315031266055E-9</v>
      </c>
      <c r="AK152" s="16">
        <v>6.3095734448019329E-9</v>
      </c>
      <c r="AL152" s="16">
        <v>1.9498445997580341E-9</v>
      </c>
      <c r="AM152" s="16">
        <v>4.265795188015919E-9</v>
      </c>
      <c r="AN152" s="94"/>
      <c r="AO152" s="16">
        <v>6.4116599999999996E-8</v>
      </c>
      <c r="AP152" s="94">
        <f t="shared" si="97"/>
        <v>1.320454644200706E-8</v>
      </c>
      <c r="AQ152" s="114">
        <f t="shared" si="98"/>
        <v>2.574023372782797E-9</v>
      </c>
      <c r="AR152" s="94">
        <f t="shared" si="99"/>
        <v>4.265795188015919E-9</v>
      </c>
      <c r="AS152" s="114" t="s">
        <v>2891</v>
      </c>
      <c r="AT152" s="98"/>
      <c r="AU152" s="33">
        <v>1.641E-5</v>
      </c>
      <c r="AV152" s="16">
        <v>2.0699999999999998E-3</v>
      </c>
      <c r="AW152" s="16">
        <v>3.7017293820645199E-6</v>
      </c>
      <c r="AX152" s="16">
        <v>5.1800000000000001E-4</v>
      </c>
      <c r="AY152" s="16">
        <v>7.5500000000000003E-4</v>
      </c>
      <c r="AZ152" s="16">
        <v>2.3800000000000002E-3</v>
      </c>
      <c r="BA152" s="16">
        <v>1.15E-3</v>
      </c>
      <c r="BB152" s="68">
        <v>-9.2100000000000009</v>
      </c>
      <c r="BC152" s="16">
        <f t="shared" si="90"/>
        <v>3.9683437724802957E-4</v>
      </c>
      <c r="BD152" s="67">
        <v>-10.119999999999999</v>
      </c>
      <c r="BE152" s="16">
        <f t="shared" si="91"/>
        <v>4.8821294151303276E-5</v>
      </c>
      <c r="BF152" s="16">
        <v>7.3899999999999993E-2</v>
      </c>
      <c r="BG152" s="16">
        <v>3.0799999999999998E-3</v>
      </c>
      <c r="BH152" s="16">
        <v>3.15E-3</v>
      </c>
      <c r="BI152" s="68"/>
      <c r="BJ152" s="94" t="str">
        <f t="shared" si="100"/>
        <v/>
      </c>
      <c r="BK152" s="68">
        <v>8.4267899999999992E-9</v>
      </c>
      <c r="BL152" s="39">
        <f t="shared" si="128"/>
        <v>5.4233977760999993E-3</v>
      </c>
      <c r="BM152" s="94">
        <f t="shared" si="129"/>
        <v>7.1455511674524139E-3</v>
      </c>
      <c r="BN152" s="114">
        <f t="shared" si="130"/>
        <v>7.0245378545079448E-4</v>
      </c>
      <c r="BO152" s="94">
        <f t="shared" si="131"/>
        <v>1.15E-3</v>
      </c>
      <c r="BP152" s="114" t="s">
        <v>2891</v>
      </c>
      <c r="BQ152" s="98"/>
      <c r="BR152" s="18">
        <f t="shared" si="101"/>
        <v>-7.8894102897007512</v>
      </c>
      <c r="BS152" s="114">
        <f t="shared" si="102"/>
        <v>-11.223272792025732</v>
      </c>
      <c r="BT152" s="114">
        <f t="shared" si="103"/>
        <v>-8.5400000000000009</v>
      </c>
      <c r="BU152" s="114">
        <f t="shared" si="104"/>
        <v>-8.1999999999999993</v>
      </c>
      <c r="BV152" s="114">
        <f t="shared" si="105"/>
        <v>-8.7100000000000026</v>
      </c>
      <c r="BW152" s="114">
        <f t="shared" si="106"/>
        <v>-8.370000000000001</v>
      </c>
      <c r="BX152" s="114" t="str">
        <f t="shared" si="107"/>
        <v>N/A</v>
      </c>
      <c r="BY152" s="114">
        <f t="shared" si="108"/>
        <v>-7.1930295156439792</v>
      </c>
      <c r="BZ152" s="114">
        <f t="shared" si="109"/>
        <v>-8.5893875139100651</v>
      </c>
      <c r="CA152" s="114">
        <f t="shared" si="110"/>
        <v>-8.370000000000001</v>
      </c>
      <c r="CB152" s="98" t="str">
        <f t="shared" si="111"/>
        <v>---</v>
      </c>
      <c r="CC152" s="18">
        <f t="shared" si="112"/>
        <v>-4.7848914189469065</v>
      </c>
      <c r="CD152" s="114">
        <f t="shared" si="113"/>
        <v>-2.6840296545430822</v>
      </c>
      <c r="CE152" s="114">
        <f t="shared" si="114"/>
        <v>-5.4315953338737586</v>
      </c>
      <c r="CF152" s="114">
        <f t="shared" si="115"/>
        <v>-3.2856702402547668</v>
      </c>
      <c r="CG152" s="114">
        <f t="shared" si="116"/>
        <v>-3.1220530483708115</v>
      </c>
      <c r="CH152" s="114">
        <f t="shared" si="117"/>
        <v>-2.6234230429434882</v>
      </c>
      <c r="CI152" s="114">
        <f t="shared" si="118"/>
        <v>-2.9393021596463882</v>
      </c>
      <c r="CJ152" s="114">
        <f t="shared" si="119"/>
        <v>-3.4013907125198073</v>
      </c>
      <c r="CK152" s="114">
        <f t="shared" si="120"/>
        <v>-4.3113907125198052</v>
      </c>
      <c r="CL152" s="114">
        <f t="shared" si="121"/>
        <v>-1.1313555616051743</v>
      </c>
      <c r="CM152" s="114">
        <f t="shared" si="122"/>
        <v>-2.5114492834995557</v>
      </c>
      <c r="CN152" s="114">
        <f t="shared" si="123"/>
        <v>-2.5016894462103996</v>
      </c>
      <c r="CO152" s="114" t="str">
        <f t="shared" si="124"/>
        <v>N/A</v>
      </c>
      <c r="CP152" s="114">
        <f t="shared" si="125"/>
        <v>-2.2657285413086146</v>
      </c>
      <c r="CQ152" s="114">
        <f t="shared" si="132"/>
        <v>-3.153382242787889</v>
      </c>
      <c r="CR152" s="114">
        <f t="shared" si="133"/>
        <v>-2.9393021596463882</v>
      </c>
      <c r="CS152" s="98" t="str">
        <f t="shared" si="134"/>
        <v>---</v>
      </c>
    </row>
    <row r="153" spans="1:97" x14ac:dyDescent="0.25">
      <c r="A153" s="15" t="s">
        <v>2688</v>
      </c>
      <c r="B153" s="1" t="s">
        <v>579</v>
      </c>
      <c r="C153" s="1">
        <v>643.59</v>
      </c>
      <c r="D153" s="27">
        <v>8.5500000000000007</v>
      </c>
      <c r="E153" s="16">
        <v>8.7084657929482301</v>
      </c>
      <c r="F153" s="16">
        <v>8.3218880750000004</v>
      </c>
      <c r="G153" s="16">
        <v>7.7098581780000002</v>
      </c>
      <c r="H153" s="16">
        <v>8.2263999999999999</v>
      </c>
      <c r="I153" s="16">
        <v>7.7680999999999996</v>
      </c>
      <c r="J153" s="16">
        <v>6.96</v>
      </c>
      <c r="K153" s="16">
        <v>7.57</v>
      </c>
      <c r="L153" s="16"/>
      <c r="M153" s="16">
        <v>7.7619899999999999</v>
      </c>
      <c r="N153" s="16">
        <f t="shared" si="92"/>
        <v>7.9529668939942475</v>
      </c>
      <c r="O153" s="16">
        <f t="shared" si="126"/>
        <v>8.209546940855434</v>
      </c>
      <c r="P153" s="16">
        <f t="shared" si="93"/>
        <v>7.7680999999999996</v>
      </c>
      <c r="Q153" s="16" t="s">
        <v>2891</v>
      </c>
      <c r="R153" s="36"/>
      <c r="S153" s="18">
        <v>197.14</v>
      </c>
      <c r="T153" s="16">
        <v>199.59</v>
      </c>
      <c r="U153" s="16">
        <v>208.62</v>
      </c>
      <c r="V153" s="16">
        <v>166.95</v>
      </c>
      <c r="W153" s="16">
        <v>348.67</v>
      </c>
      <c r="X153" s="16">
        <v>158</v>
      </c>
      <c r="Y153" s="16">
        <v>174</v>
      </c>
      <c r="Z153" s="85"/>
      <c r="AA153" s="16">
        <v>221.90100000000001</v>
      </c>
      <c r="AB153" s="88">
        <f t="shared" si="94"/>
        <v>209.35887500000001</v>
      </c>
      <c r="AC153" s="114">
        <f t="shared" si="95"/>
        <v>203.27291208147901</v>
      </c>
      <c r="AD153" s="88">
        <f t="shared" si="96"/>
        <v>198.36500000000001</v>
      </c>
      <c r="AE153" s="88" t="s">
        <v>2891</v>
      </c>
      <c r="AF153" s="40"/>
      <c r="AG153" s="19">
        <f t="shared" si="127"/>
        <v>158</v>
      </c>
      <c r="AH153" s="18">
        <v>8.0999999999999997E-9</v>
      </c>
      <c r="AI153" s="34">
        <v>4.0452051918936198E-12</v>
      </c>
      <c r="AJ153" s="16">
        <v>3.3113112148258966E-9</v>
      </c>
      <c r="AK153" s="16">
        <v>6.3095734448019329E-9</v>
      </c>
      <c r="AL153" s="16">
        <v>1.9054607179632436E-9</v>
      </c>
      <c r="AM153" s="16">
        <v>4.265795188015919E-9</v>
      </c>
      <c r="AN153" s="94"/>
      <c r="AO153" s="16">
        <v>6.4611100000000001E-8</v>
      </c>
      <c r="AP153" s="94">
        <f t="shared" si="97"/>
        <v>1.2643897967256983E-8</v>
      </c>
      <c r="AQ153" s="114">
        <f t="shared" si="98"/>
        <v>2.3179532513185313E-9</v>
      </c>
      <c r="AR153" s="94">
        <f t="shared" si="99"/>
        <v>4.265795188015919E-9</v>
      </c>
      <c r="AS153" s="114" t="s">
        <v>2891</v>
      </c>
      <c r="AT153" s="98"/>
      <c r="AU153" s="33">
        <v>1.1209999999999999E-5</v>
      </c>
      <c r="AV153" s="16">
        <v>2.0699999999999998E-3</v>
      </c>
      <c r="AW153" s="16">
        <v>3.5933434214935299E-6</v>
      </c>
      <c r="AX153" s="16">
        <v>5.2700000000000002E-4</v>
      </c>
      <c r="AY153" s="16">
        <v>7.5500000000000003E-4</v>
      </c>
      <c r="AZ153" s="16">
        <v>0.18</v>
      </c>
      <c r="BA153" s="16">
        <v>1.15E-3</v>
      </c>
      <c r="BB153" s="68">
        <v>-9.2100000000000009</v>
      </c>
      <c r="BC153" s="16">
        <f t="shared" si="90"/>
        <v>3.9683437724802957E-4</v>
      </c>
      <c r="BD153" s="67">
        <v>-10.38</v>
      </c>
      <c r="BE153" s="16">
        <f t="shared" si="91"/>
        <v>2.6829296650767214E-5</v>
      </c>
      <c r="BF153" s="16">
        <v>7.3899999999999993E-2</v>
      </c>
      <c r="BG153" s="16">
        <v>3.2299999999999998E-3</v>
      </c>
      <c r="BH153" s="16">
        <v>2.5000000000000001E-3</v>
      </c>
      <c r="BI153" s="68"/>
      <c r="BJ153" s="94" t="str">
        <f t="shared" si="100"/>
        <v/>
      </c>
      <c r="BK153" s="68">
        <v>8.4481700000000002E-9</v>
      </c>
      <c r="BL153" s="39">
        <f t="shared" si="128"/>
        <v>5.4371577302999999E-3</v>
      </c>
      <c r="BM153" s="94">
        <f t="shared" si="129"/>
        <v>2.0769817288278484E-2</v>
      </c>
      <c r="BN153" s="114">
        <f t="shared" si="130"/>
        <v>8.9523474365294084E-4</v>
      </c>
      <c r="BO153" s="94">
        <f t="shared" si="131"/>
        <v>1.15E-3</v>
      </c>
      <c r="BP153" s="114" t="s">
        <v>2891</v>
      </c>
      <c r="BQ153" s="98"/>
      <c r="BR153" s="18">
        <f t="shared" si="101"/>
        <v>-8.0915149811213496</v>
      </c>
      <c r="BS153" s="114">
        <f t="shared" si="102"/>
        <v>-11.393059444027738</v>
      </c>
      <c r="BT153" s="114">
        <f t="shared" si="103"/>
        <v>-8.4800000000000022</v>
      </c>
      <c r="BU153" s="114">
        <f t="shared" si="104"/>
        <v>-8.1999999999999993</v>
      </c>
      <c r="BV153" s="114">
        <f t="shared" si="105"/>
        <v>-8.7200000000000006</v>
      </c>
      <c r="BW153" s="114">
        <f t="shared" si="106"/>
        <v>-8.370000000000001</v>
      </c>
      <c r="BX153" s="114" t="str">
        <f t="shared" si="107"/>
        <v>N/A</v>
      </c>
      <c r="BY153" s="114">
        <f t="shared" si="108"/>
        <v>-7.1896928650600715</v>
      </c>
      <c r="BZ153" s="114">
        <f t="shared" si="109"/>
        <v>-8.6348953271727371</v>
      </c>
      <c r="CA153" s="114">
        <f t="shared" si="110"/>
        <v>-8.370000000000001</v>
      </c>
      <c r="CB153" s="98" t="str">
        <f t="shared" si="111"/>
        <v>---</v>
      </c>
      <c r="CC153" s="18">
        <f t="shared" si="112"/>
        <v>-4.9503943874050265</v>
      </c>
      <c r="CD153" s="114">
        <f t="shared" si="113"/>
        <v>-2.6840296545430822</v>
      </c>
      <c r="CE153" s="114">
        <f t="shared" si="114"/>
        <v>-5.4445012746037786</v>
      </c>
      <c r="CF153" s="114">
        <f t="shared" si="115"/>
        <v>-3.2781893847874533</v>
      </c>
      <c r="CG153" s="114">
        <f t="shared" si="116"/>
        <v>-3.1220530483708115</v>
      </c>
      <c r="CH153" s="114">
        <f t="shared" si="117"/>
        <v>-0.74472749489669399</v>
      </c>
      <c r="CI153" s="114">
        <f t="shared" si="118"/>
        <v>-2.9393021596463882</v>
      </c>
      <c r="CJ153" s="114">
        <f t="shared" si="119"/>
        <v>-3.4013907125198073</v>
      </c>
      <c r="CK153" s="114">
        <f t="shared" si="120"/>
        <v>-4.5713907125198068</v>
      </c>
      <c r="CL153" s="114">
        <f t="shared" si="121"/>
        <v>-1.1313555616051743</v>
      </c>
      <c r="CM153" s="114">
        <f t="shared" si="122"/>
        <v>-2.490797477668897</v>
      </c>
      <c r="CN153" s="114">
        <f t="shared" si="123"/>
        <v>-2.6020599913279625</v>
      </c>
      <c r="CO153" s="114" t="str">
        <f t="shared" si="124"/>
        <v>N/A</v>
      </c>
      <c r="CP153" s="114">
        <f t="shared" si="125"/>
        <v>-2.264628068064078</v>
      </c>
      <c r="CQ153" s="114">
        <f t="shared" si="132"/>
        <v>-3.0480630713814585</v>
      </c>
      <c r="CR153" s="114">
        <f t="shared" si="133"/>
        <v>-2.9393021596463882</v>
      </c>
      <c r="CS153" s="98" t="str">
        <f t="shared" si="134"/>
        <v>---</v>
      </c>
    </row>
    <row r="154" spans="1:97" x14ac:dyDescent="0.25">
      <c r="A154" s="15" t="s">
        <v>2689</v>
      </c>
      <c r="B154" s="1" t="s">
        <v>580</v>
      </c>
      <c r="C154" s="1">
        <v>643.59</v>
      </c>
      <c r="D154" s="27">
        <v>8.5500000000000007</v>
      </c>
      <c r="E154" s="16">
        <v>8.7393010047819892</v>
      </c>
      <c r="F154" s="16">
        <v>8.3218880750000004</v>
      </c>
      <c r="G154" s="16">
        <v>7.7098581780000002</v>
      </c>
      <c r="H154" s="16">
        <v>8.2263999999999999</v>
      </c>
      <c r="I154" s="16">
        <v>7.7797999999999998</v>
      </c>
      <c r="J154" s="16">
        <v>6.96</v>
      </c>
      <c r="K154" s="16">
        <v>7.58</v>
      </c>
      <c r="L154" s="16"/>
      <c r="M154" s="16">
        <v>7.7606099999999998</v>
      </c>
      <c r="N154" s="16">
        <f t="shared" si="92"/>
        <v>7.9586508064202199</v>
      </c>
      <c r="O154" s="16">
        <f t="shared" si="126"/>
        <v>8.2212676755166463</v>
      </c>
      <c r="P154" s="16">
        <f t="shared" si="93"/>
        <v>7.7797999999999998</v>
      </c>
      <c r="Q154" s="16" t="s">
        <v>2891</v>
      </c>
      <c r="R154" s="36"/>
      <c r="S154" s="18">
        <v>197.14</v>
      </c>
      <c r="T154" s="16">
        <v>205.96</v>
      </c>
      <c r="U154" s="16">
        <v>208.62</v>
      </c>
      <c r="V154" s="16">
        <v>159.18</v>
      </c>
      <c r="W154" s="16">
        <v>348.67</v>
      </c>
      <c r="X154" s="16">
        <v>154</v>
      </c>
      <c r="Y154" s="16">
        <v>174</v>
      </c>
      <c r="Z154" s="85"/>
      <c r="AA154" s="16">
        <v>221.94399999999999</v>
      </c>
      <c r="AB154" s="88">
        <f t="shared" si="94"/>
        <v>208.68925000000002</v>
      </c>
      <c r="AC154" s="114">
        <f t="shared" si="95"/>
        <v>202.21634415586746</v>
      </c>
      <c r="AD154" s="88">
        <f t="shared" si="96"/>
        <v>201.55</v>
      </c>
      <c r="AE154" s="88" t="s">
        <v>2891</v>
      </c>
      <c r="AF154" s="40"/>
      <c r="AG154" s="19">
        <f t="shared" si="127"/>
        <v>154</v>
      </c>
      <c r="AH154" s="18">
        <v>8.9899999999999998E-9</v>
      </c>
      <c r="AI154" s="34">
        <v>3.7498464757965202E-12</v>
      </c>
      <c r="AJ154" s="16">
        <v>4.8977881936844509E-9</v>
      </c>
      <c r="AK154" s="16">
        <v>6.3095734448019329E-9</v>
      </c>
      <c r="AL154" s="16">
        <v>5.754399373371552E-9</v>
      </c>
      <c r="AM154" s="16">
        <v>4.265795188015919E-9</v>
      </c>
      <c r="AN154" s="94"/>
      <c r="AO154" s="16">
        <v>6.5898199999999996E-8</v>
      </c>
      <c r="AP154" s="94">
        <f t="shared" si="97"/>
        <v>1.3731358006621378E-8</v>
      </c>
      <c r="AQ154" s="114">
        <f t="shared" si="98"/>
        <v>2.8903439919178066E-9</v>
      </c>
      <c r="AR154" s="94">
        <f t="shared" si="99"/>
        <v>5.754399373371552E-9</v>
      </c>
      <c r="AS154" s="114" t="s">
        <v>2891</v>
      </c>
      <c r="AT154" s="98"/>
      <c r="AU154" s="33">
        <v>1.22E-5</v>
      </c>
      <c r="AV154" s="16">
        <v>2.0699999999999998E-3</v>
      </c>
      <c r="AW154" s="16">
        <v>3.0016655655249299E-6</v>
      </c>
      <c r="AX154" s="16">
        <v>5.4600000000000004E-4</v>
      </c>
      <c r="AY154" s="16">
        <v>7.5500000000000003E-4</v>
      </c>
      <c r="AZ154" s="16">
        <v>4.9100000000000003E-3</v>
      </c>
      <c r="BA154" s="16">
        <v>1.15E-3</v>
      </c>
      <c r="BB154" s="68">
        <v>-9.2100000000000009</v>
      </c>
      <c r="BC154" s="16">
        <f t="shared" si="90"/>
        <v>3.9683437724802957E-4</v>
      </c>
      <c r="BD154" s="67">
        <v>-10.17</v>
      </c>
      <c r="BE154" s="16">
        <f t="shared" si="91"/>
        <v>4.3512024213252456E-5</v>
      </c>
      <c r="BF154" s="16">
        <v>7.5600000000000001E-2</v>
      </c>
      <c r="BG154" s="16">
        <v>3.15E-3</v>
      </c>
      <c r="BH154" s="16">
        <v>2.5000000000000001E-3</v>
      </c>
      <c r="BI154" s="68"/>
      <c r="BJ154" s="94" t="str">
        <f t="shared" si="100"/>
        <v/>
      </c>
      <c r="BK154" s="68">
        <v>1.21336E-8</v>
      </c>
      <c r="BL154" s="39">
        <f t="shared" si="128"/>
        <v>7.8090636239999999E-3</v>
      </c>
      <c r="BM154" s="94">
        <f t="shared" si="129"/>
        <v>7.6112008993097545E-3</v>
      </c>
      <c r="BN154" s="114">
        <f t="shared" si="130"/>
        <v>7.2075010678025655E-4</v>
      </c>
      <c r="BO154" s="94">
        <f t="shared" si="131"/>
        <v>1.15E-3</v>
      </c>
      <c r="BP154" s="114" t="s">
        <v>2891</v>
      </c>
      <c r="BQ154" s="98"/>
      <c r="BR154" s="18">
        <f t="shared" si="101"/>
        <v>-8.0462403082667713</v>
      </c>
      <c r="BS154" s="114">
        <f t="shared" si="102"/>
        <v>-11.425986512560087</v>
      </c>
      <c r="BT154" s="114">
        <f t="shared" si="103"/>
        <v>-8.31</v>
      </c>
      <c r="BU154" s="114">
        <f t="shared" si="104"/>
        <v>-8.1999999999999993</v>
      </c>
      <c r="BV154" s="114">
        <f t="shared" si="105"/>
        <v>-8.240000000000002</v>
      </c>
      <c r="BW154" s="114">
        <f t="shared" si="106"/>
        <v>-8.370000000000001</v>
      </c>
      <c r="BX154" s="114" t="str">
        <f t="shared" si="107"/>
        <v>N/A</v>
      </c>
      <c r="BY154" s="114">
        <f t="shared" si="108"/>
        <v>-7.1811264479362444</v>
      </c>
      <c r="BZ154" s="114">
        <f t="shared" si="109"/>
        <v>-8.539050466966156</v>
      </c>
      <c r="CA154" s="114">
        <f t="shared" si="110"/>
        <v>-8.240000000000002</v>
      </c>
      <c r="CB154" s="98" t="str">
        <f t="shared" si="111"/>
        <v>---</v>
      </c>
      <c r="CC154" s="18">
        <f t="shared" si="112"/>
        <v>-4.9136401693252516</v>
      </c>
      <c r="CD154" s="114">
        <f t="shared" si="113"/>
        <v>-2.6840296545430822</v>
      </c>
      <c r="CE154" s="114">
        <f t="shared" si="114"/>
        <v>-5.5226376968822226</v>
      </c>
      <c r="CF154" s="114">
        <f t="shared" si="115"/>
        <v>-3.2628073572952627</v>
      </c>
      <c r="CG154" s="114">
        <f t="shared" si="116"/>
        <v>-3.1220530483708115</v>
      </c>
      <c r="CH154" s="114">
        <f t="shared" si="117"/>
        <v>-2.3089185078770313</v>
      </c>
      <c r="CI154" s="114">
        <f t="shared" si="118"/>
        <v>-2.9393021596463882</v>
      </c>
      <c r="CJ154" s="114">
        <f t="shared" si="119"/>
        <v>-3.4013907125198073</v>
      </c>
      <c r="CK154" s="114">
        <f t="shared" si="120"/>
        <v>-4.3613907125198068</v>
      </c>
      <c r="CL154" s="114">
        <f t="shared" si="121"/>
        <v>-1.1214782044987934</v>
      </c>
      <c r="CM154" s="114">
        <f t="shared" si="122"/>
        <v>-2.5016894462103996</v>
      </c>
      <c r="CN154" s="114">
        <f t="shared" si="123"/>
        <v>-2.6020599913279625</v>
      </c>
      <c r="CO154" s="114" t="str">
        <f t="shared" si="124"/>
        <v>N/A</v>
      </c>
      <c r="CP154" s="114">
        <f t="shared" si="125"/>
        <v>-2.1074010387616315</v>
      </c>
      <c r="CQ154" s="114">
        <f t="shared" si="132"/>
        <v>-3.1422152845983424</v>
      </c>
      <c r="CR154" s="114">
        <f t="shared" si="133"/>
        <v>-2.9393021596463882</v>
      </c>
      <c r="CS154" s="98" t="str">
        <f t="shared" si="134"/>
        <v>---</v>
      </c>
    </row>
    <row r="155" spans="1:97" x14ac:dyDescent="0.25">
      <c r="A155" s="15" t="s">
        <v>2690</v>
      </c>
      <c r="B155" s="1" t="s">
        <v>581</v>
      </c>
      <c r="C155" s="1">
        <v>643.59</v>
      </c>
      <c r="D155" s="27">
        <v>8.5500000000000007</v>
      </c>
      <c r="E155" s="16">
        <v>8.7007959480604207</v>
      </c>
      <c r="F155" s="16">
        <v>8.3218880750000004</v>
      </c>
      <c r="G155" s="16">
        <v>7.7098581780000002</v>
      </c>
      <c r="H155" s="16">
        <v>8.2263999999999999</v>
      </c>
      <c r="I155" s="16">
        <v>7.8162000000000003</v>
      </c>
      <c r="J155" s="16">
        <v>6.96</v>
      </c>
      <c r="K155" s="16">
        <v>7.57</v>
      </c>
      <c r="L155" s="16"/>
      <c r="M155" s="16">
        <v>7.7624899999999997</v>
      </c>
      <c r="N155" s="16">
        <f t="shared" si="92"/>
        <v>7.9575146890067128</v>
      </c>
      <c r="O155" s="16">
        <f t="shared" si="126"/>
        <v>8.208946912396808</v>
      </c>
      <c r="P155" s="16">
        <f t="shared" si="93"/>
        <v>7.8162000000000003</v>
      </c>
      <c r="Q155" s="16" t="s">
        <v>2891</v>
      </c>
      <c r="R155" s="36"/>
      <c r="S155" s="18">
        <v>197.14</v>
      </c>
      <c r="T155" s="16">
        <v>209.71</v>
      </c>
      <c r="U155" s="16">
        <v>208.62</v>
      </c>
      <c r="V155" s="16">
        <v>249.24</v>
      </c>
      <c r="W155" s="16">
        <v>348.67</v>
      </c>
      <c r="X155" s="16">
        <v>158</v>
      </c>
      <c r="Y155" s="16">
        <v>174</v>
      </c>
      <c r="Z155" s="85"/>
      <c r="AA155" s="39">
        <v>221.81700000000001</v>
      </c>
      <c r="AB155" s="88">
        <f t="shared" si="94"/>
        <v>220.89962500000001</v>
      </c>
      <c r="AC155" s="114">
        <f t="shared" si="95"/>
        <v>215.02943562422999</v>
      </c>
      <c r="AD155" s="88">
        <f t="shared" si="96"/>
        <v>209.16500000000002</v>
      </c>
      <c r="AE155" s="88" t="s">
        <v>2891</v>
      </c>
      <c r="AF155" s="40"/>
      <c r="AG155" s="19">
        <f t="shared" si="127"/>
        <v>158</v>
      </c>
      <c r="AH155" s="18">
        <v>8.0999999999999997E-9</v>
      </c>
      <c r="AI155" s="34">
        <v>5.6404246702328998E-12</v>
      </c>
      <c r="AJ155" s="16">
        <v>2.3442288153199155E-9</v>
      </c>
      <c r="AK155" s="16">
        <v>6.3095734448019329E-9</v>
      </c>
      <c r="AL155" s="16">
        <v>2.8840315031266055E-9</v>
      </c>
      <c r="AM155" s="16">
        <v>4.265795188015919E-9</v>
      </c>
      <c r="AN155" s="94"/>
      <c r="AO155" s="34">
        <v>6.69238E-8</v>
      </c>
      <c r="AP155" s="94">
        <f t="shared" si="97"/>
        <v>1.2976152767990657E-8</v>
      </c>
      <c r="AQ155" s="114">
        <f t="shared" si="98"/>
        <v>2.4671569229572864E-9</v>
      </c>
      <c r="AR155" s="94">
        <f t="shared" si="99"/>
        <v>4.265795188015919E-9</v>
      </c>
      <c r="AS155" s="114" t="s">
        <v>2891</v>
      </c>
      <c r="AT155" s="98"/>
      <c r="AU155" s="33">
        <v>1.1209999999999999E-5</v>
      </c>
      <c r="AV155" s="16">
        <v>2.0699999999999998E-3</v>
      </c>
      <c r="AW155" s="16">
        <v>3.7588803823793199E-6</v>
      </c>
      <c r="AX155" s="16">
        <v>4.9600000000000002E-4</v>
      </c>
      <c r="AY155" s="16">
        <v>7.5500000000000003E-4</v>
      </c>
      <c r="AZ155" s="16">
        <v>1.1199999999999999E-3</v>
      </c>
      <c r="BA155" s="16">
        <v>1.15E-3</v>
      </c>
      <c r="BB155" s="68">
        <v>-9.2100000000000009</v>
      </c>
      <c r="BC155" s="16">
        <f t="shared" si="90"/>
        <v>3.9683437724802957E-4</v>
      </c>
      <c r="BD155" s="67">
        <v>-10.34</v>
      </c>
      <c r="BE155" s="16">
        <f t="shared" si="91"/>
        <v>2.9417738795423723E-5</v>
      </c>
      <c r="BF155" s="16">
        <v>7.9200000000000007E-2</v>
      </c>
      <c r="BG155" s="16">
        <v>3.2299999999999998E-3</v>
      </c>
      <c r="BH155" s="16">
        <v>2.5000000000000001E-3</v>
      </c>
      <c r="BI155" s="68"/>
      <c r="BJ155" s="94" t="str">
        <f t="shared" si="100"/>
        <v/>
      </c>
      <c r="BK155" s="68">
        <v>1.215E-8</v>
      </c>
      <c r="BL155" s="39">
        <f t="shared" si="128"/>
        <v>7.8196185000000001E-3</v>
      </c>
      <c r="BM155" s="94">
        <f t="shared" si="129"/>
        <v>7.598603038186603E-3</v>
      </c>
      <c r="BN155" s="114">
        <f t="shared" si="130"/>
        <v>6.2986875017289029E-4</v>
      </c>
      <c r="BO155" s="94">
        <f t="shared" si="131"/>
        <v>1.1199999999999999E-3</v>
      </c>
      <c r="BP155" s="114" t="s">
        <v>2891</v>
      </c>
      <c r="BQ155" s="98"/>
      <c r="BR155" s="18">
        <f t="shared" si="101"/>
        <v>-8.0915149811213496</v>
      </c>
      <c r="BS155" s="114">
        <f t="shared" si="102"/>
        <v>-11.248688196549349</v>
      </c>
      <c r="BT155" s="114">
        <f t="shared" si="103"/>
        <v>-8.6300000000000008</v>
      </c>
      <c r="BU155" s="114">
        <f t="shared" si="104"/>
        <v>-8.1999999999999993</v>
      </c>
      <c r="BV155" s="114">
        <f t="shared" si="105"/>
        <v>-8.5400000000000009</v>
      </c>
      <c r="BW155" s="114">
        <f t="shared" si="106"/>
        <v>-8.370000000000001</v>
      </c>
      <c r="BX155" s="114" t="str">
        <f t="shared" si="107"/>
        <v>N/A</v>
      </c>
      <c r="BY155" s="114">
        <f t="shared" si="108"/>
        <v>-7.1744194073364067</v>
      </c>
      <c r="BZ155" s="114">
        <f t="shared" si="109"/>
        <v>-8.6078032264295867</v>
      </c>
      <c r="CA155" s="114">
        <f t="shared" si="110"/>
        <v>-8.370000000000001</v>
      </c>
      <c r="CB155" s="98" t="str">
        <f t="shared" si="111"/>
        <v>---</v>
      </c>
      <c r="CC155" s="18">
        <f t="shared" si="112"/>
        <v>-4.9503943874050265</v>
      </c>
      <c r="CD155" s="114">
        <f t="shared" si="113"/>
        <v>-2.6840296545430822</v>
      </c>
      <c r="CE155" s="114">
        <f t="shared" si="114"/>
        <v>-5.4249414944775083</v>
      </c>
      <c r="CF155" s="114">
        <f t="shared" si="115"/>
        <v>-3.3045183235098023</v>
      </c>
      <c r="CG155" s="114">
        <f t="shared" si="116"/>
        <v>-3.1220530483708115</v>
      </c>
      <c r="CH155" s="114">
        <f t="shared" si="117"/>
        <v>-2.9507819773298185</v>
      </c>
      <c r="CI155" s="114">
        <f t="shared" si="118"/>
        <v>-2.9393021596463882</v>
      </c>
      <c r="CJ155" s="114">
        <f t="shared" si="119"/>
        <v>-3.4013907125198073</v>
      </c>
      <c r="CK155" s="114">
        <f t="shared" si="120"/>
        <v>-4.5313907125198059</v>
      </c>
      <c r="CL155" s="114">
        <f t="shared" si="121"/>
        <v>-1.1012748184105066</v>
      </c>
      <c r="CM155" s="114">
        <f t="shared" si="122"/>
        <v>-2.490797477668897</v>
      </c>
      <c r="CN155" s="114">
        <f t="shared" si="123"/>
        <v>-2.6020599913279625</v>
      </c>
      <c r="CO155" s="114" t="str">
        <f t="shared" si="124"/>
        <v>N/A</v>
      </c>
      <c r="CP155" s="114">
        <f t="shared" si="125"/>
        <v>-2.1068144345854747</v>
      </c>
      <c r="CQ155" s="114">
        <f t="shared" si="132"/>
        <v>-3.2007499378703765</v>
      </c>
      <c r="CR155" s="114">
        <f t="shared" si="133"/>
        <v>-2.9507819773298185</v>
      </c>
      <c r="CS155" s="98" t="str">
        <f t="shared" si="134"/>
        <v>---</v>
      </c>
    </row>
    <row r="156" spans="1:97" x14ac:dyDescent="0.25">
      <c r="A156" s="15" t="s">
        <v>2691</v>
      </c>
      <c r="B156" s="1" t="s">
        <v>582</v>
      </c>
      <c r="C156" s="1">
        <v>643.59</v>
      </c>
      <c r="D156" s="27">
        <v>8.5500000000000007</v>
      </c>
      <c r="E156" s="16">
        <v>8.7377378846102793</v>
      </c>
      <c r="F156" s="16">
        <v>8.3218880750000004</v>
      </c>
      <c r="G156" s="16">
        <v>7.7098581780000002</v>
      </c>
      <c r="H156" s="16">
        <v>8.2263999999999999</v>
      </c>
      <c r="I156" s="16">
        <v>7.7994000000000003</v>
      </c>
      <c r="J156" s="16">
        <v>6.96</v>
      </c>
      <c r="K156" s="16">
        <v>7.46</v>
      </c>
      <c r="L156" s="16"/>
      <c r="M156" s="16">
        <v>7.7632399999999997</v>
      </c>
      <c r="N156" s="16">
        <f t="shared" si="92"/>
        <v>7.9476137930678084</v>
      </c>
      <c r="O156" s="16">
        <f t="shared" si="126"/>
        <v>8.2189364732499826</v>
      </c>
      <c r="P156" s="16">
        <f t="shared" si="93"/>
        <v>7.7994000000000003</v>
      </c>
      <c r="Q156" s="16" t="s">
        <v>2891</v>
      </c>
      <c r="R156" s="36"/>
      <c r="S156" s="18">
        <v>197.14</v>
      </c>
      <c r="T156" s="16">
        <v>210.34</v>
      </c>
      <c r="U156" s="16">
        <v>208.62</v>
      </c>
      <c r="V156" s="16">
        <v>197.67</v>
      </c>
      <c r="W156" s="16">
        <v>348.67</v>
      </c>
      <c r="X156" s="16">
        <v>171</v>
      </c>
      <c r="Y156" s="16">
        <v>189</v>
      </c>
      <c r="Z156" s="85"/>
      <c r="AA156" s="16">
        <v>222.005</v>
      </c>
      <c r="AB156" s="88">
        <f t="shared" si="94"/>
        <v>218.05562500000002</v>
      </c>
      <c r="AC156" s="114">
        <f t="shared" si="95"/>
        <v>213.2571358653127</v>
      </c>
      <c r="AD156" s="88">
        <f t="shared" si="96"/>
        <v>203.14499999999998</v>
      </c>
      <c r="AE156" s="88" t="s">
        <v>2891</v>
      </c>
      <c r="AF156" s="40"/>
      <c r="AG156" s="19">
        <f t="shared" si="127"/>
        <v>171</v>
      </c>
      <c r="AH156" s="18">
        <v>5.7699999999999997E-9</v>
      </c>
      <c r="AI156" s="34">
        <v>1.9896141684293401E-12</v>
      </c>
      <c r="AJ156" s="16">
        <v>3.2359365692962808E-9</v>
      </c>
      <c r="AK156" s="16">
        <v>6.3095734448019329E-9</v>
      </c>
      <c r="AL156" s="16">
        <v>1.4454397707459262E-9</v>
      </c>
      <c r="AM156" s="16">
        <v>4.265795188015919E-9</v>
      </c>
      <c r="AN156" s="94"/>
      <c r="AO156" s="16">
        <v>7.1424700000000003E-8</v>
      </c>
      <c r="AP156" s="94">
        <f t="shared" si="97"/>
        <v>1.3207633512432641E-8</v>
      </c>
      <c r="AQ156" s="114">
        <f t="shared" si="98"/>
        <v>1.9394774255053859E-9</v>
      </c>
      <c r="AR156" s="94">
        <f t="shared" si="99"/>
        <v>4.265795188015919E-9</v>
      </c>
      <c r="AS156" s="114" t="s">
        <v>2891</v>
      </c>
      <c r="AT156" s="98"/>
      <c r="AU156" s="33">
        <v>8.5080000000000005E-6</v>
      </c>
      <c r="AV156" s="16">
        <v>2.0699999999999998E-3</v>
      </c>
      <c r="AW156" s="16">
        <v>1.9224971725651901E-6</v>
      </c>
      <c r="AX156" s="16">
        <v>4.9100000000000001E-4</v>
      </c>
      <c r="AY156" s="16">
        <v>7.5500000000000003E-4</v>
      </c>
      <c r="AZ156" s="16">
        <v>2.65E-3</v>
      </c>
      <c r="BA156" s="16">
        <v>1.15E-3</v>
      </c>
      <c r="BB156" s="68">
        <v>-9.2100000000000009</v>
      </c>
      <c r="BC156" s="16">
        <f t="shared" si="90"/>
        <v>3.9683437724802957E-4</v>
      </c>
      <c r="BD156" s="67">
        <v>-10.16</v>
      </c>
      <c r="BE156" s="16">
        <f t="shared" si="91"/>
        <v>4.452554945737173E-5</v>
      </c>
      <c r="BF156" s="16">
        <v>7.5600000000000001E-2</v>
      </c>
      <c r="BG156" s="16">
        <v>2.8700000000000002E-3</v>
      </c>
      <c r="BH156" s="16">
        <v>1.58E-3</v>
      </c>
      <c r="BI156" s="68"/>
      <c r="BJ156" s="94" t="str">
        <f t="shared" si="100"/>
        <v/>
      </c>
      <c r="BK156" s="68">
        <v>1.2162900000000001E-8</v>
      </c>
      <c r="BL156" s="39">
        <f t="shared" si="128"/>
        <v>7.8279208110000002E-3</v>
      </c>
      <c r="BM156" s="94">
        <f t="shared" si="129"/>
        <v>7.3419777872983051E-3</v>
      </c>
      <c r="BN156" s="114">
        <f t="shared" si="130"/>
        <v>6.1534703630668176E-4</v>
      </c>
      <c r="BO156" s="94">
        <f t="shared" si="131"/>
        <v>1.15E-3</v>
      </c>
      <c r="BP156" s="114" t="s">
        <v>2891</v>
      </c>
      <c r="BQ156" s="98"/>
      <c r="BR156" s="18">
        <f t="shared" si="101"/>
        <v>-8.2388241868442691</v>
      </c>
      <c r="BS156" s="114">
        <f t="shared" si="102"/>
        <v>-11.701231135031662</v>
      </c>
      <c r="BT156" s="114">
        <f t="shared" si="103"/>
        <v>-8.49</v>
      </c>
      <c r="BU156" s="114">
        <f t="shared" si="104"/>
        <v>-8.1999999999999993</v>
      </c>
      <c r="BV156" s="114">
        <f t="shared" si="105"/>
        <v>-8.84</v>
      </c>
      <c r="BW156" s="114">
        <f t="shared" si="106"/>
        <v>-8.370000000000001</v>
      </c>
      <c r="BX156" s="114" t="str">
        <f t="shared" si="107"/>
        <v>N/A</v>
      </c>
      <c r="BY156" s="114">
        <f t="shared" si="108"/>
        <v>-7.1461515750770808</v>
      </c>
      <c r="BZ156" s="114">
        <f t="shared" si="109"/>
        <v>-8.7123152709932885</v>
      </c>
      <c r="CA156" s="114">
        <f t="shared" si="110"/>
        <v>-8.370000000000001</v>
      </c>
      <c r="CB156" s="98" t="str">
        <f t="shared" si="111"/>
        <v>---</v>
      </c>
      <c r="CC156" s="18">
        <f t="shared" si="112"/>
        <v>-5.0701725187693087</v>
      </c>
      <c r="CD156" s="114">
        <f t="shared" si="113"/>
        <v>-2.6840296545430822</v>
      </c>
      <c r="CE156" s="114">
        <f t="shared" si="114"/>
        <v>-5.716134290247072</v>
      </c>
      <c r="CF156" s="114">
        <f t="shared" si="115"/>
        <v>-3.3089185078770313</v>
      </c>
      <c r="CG156" s="114">
        <f t="shared" si="116"/>
        <v>-3.1220530483708115</v>
      </c>
      <c r="CH156" s="114">
        <f t="shared" si="117"/>
        <v>-2.5767541260631921</v>
      </c>
      <c r="CI156" s="114">
        <f t="shared" si="118"/>
        <v>-2.9393021596463882</v>
      </c>
      <c r="CJ156" s="114">
        <f t="shared" si="119"/>
        <v>-3.4013907125198073</v>
      </c>
      <c r="CK156" s="114">
        <f t="shared" si="120"/>
        <v>-4.3513907125198061</v>
      </c>
      <c r="CL156" s="114">
        <f t="shared" si="121"/>
        <v>-1.1214782044987934</v>
      </c>
      <c r="CM156" s="114">
        <f t="shared" si="122"/>
        <v>-2.5421181032660076</v>
      </c>
      <c r="CN156" s="114">
        <f t="shared" si="123"/>
        <v>-2.8013429130455774</v>
      </c>
      <c r="CO156" s="114" t="str">
        <f t="shared" si="124"/>
        <v>N/A</v>
      </c>
      <c r="CP156" s="114">
        <f t="shared" si="125"/>
        <v>-2.106353576412054</v>
      </c>
      <c r="CQ156" s="114">
        <f t="shared" si="132"/>
        <v>-3.2108798867522257</v>
      </c>
      <c r="CR156" s="114">
        <f t="shared" si="133"/>
        <v>-2.9393021596463882</v>
      </c>
      <c r="CS156" s="98" t="str">
        <f t="shared" si="134"/>
        <v>---</v>
      </c>
    </row>
    <row r="157" spans="1:97" x14ac:dyDescent="0.25">
      <c r="A157" s="15" t="s">
        <v>2692</v>
      </c>
      <c r="B157" s="1" t="s">
        <v>583</v>
      </c>
      <c r="C157" s="1">
        <v>643.59</v>
      </c>
      <c r="D157" s="27">
        <v>8.5500000000000007</v>
      </c>
      <c r="E157" s="16">
        <v>8.70625932949382</v>
      </c>
      <c r="F157" s="16">
        <v>8.3218880750000004</v>
      </c>
      <c r="G157" s="16">
        <v>7.7098581780000002</v>
      </c>
      <c r="H157" s="16">
        <v>8.2263999999999999</v>
      </c>
      <c r="I157" s="16">
        <v>7.7645</v>
      </c>
      <c r="J157" s="16">
        <v>6.96</v>
      </c>
      <c r="K157" s="16">
        <v>7.55</v>
      </c>
      <c r="L157" s="16">
        <v>6.47</v>
      </c>
      <c r="M157" s="39">
        <v>7.71922</v>
      </c>
      <c r="N157" s="16">
        <f t="shared" si="92"/>
        <v>7.7978125582493814</v>
      </c>
      <c r="O157" s="16">
        <f t="shared" si="126"/>
        <v>8.1616346926881711</v>
      </c>
      <c r="P157" s="16">
        <f t="shared" si="93"/>
        <v>7.74186</v>
      </c>
      <c r="Q157" s="16">
        <v>7.9</v>
      </c>
      <c r="R157" s="144" t="s">
        <v>2905</v>
      </c>
      <c r="S157" s="18">
        <v>197.14</v>
      </c>
      <c r="T157" s="16">
        <v>235.28</v>
      </c>
      <c r="U157" s="16">
        <v>208.62</v>
      </c>
      <c r="V157" s="16">
        <v>198.54</v>
      </c>
      <c r="W157" s="16">
        <v>348.67</v>
      </c>
      <c r="X157" s="16">
        <v>142</v>
      </c>
      <c r="Y157" s="16">
        <v>162</v>
      </c>
      <c r="Z157" s="85">
        <v>220</v>
      </c>
      <c r="AA157" s="39">
        <v>221.75700000000001</v>
      </c>
      <c r="AB157" s="88">
        <f t="shared" si="94"/>
        <v>214.88966666666667</v>
      </c>
      <c r="AC157" s="114">
        <f t="shared" si="95"/>
        <v>208.72027162685859</v>
      </c>
      <c r="AD157" s="88">
        <f t="shared" si="96"/>
        <v>208.62</v>
      </c>
      <c r="AE157" s="114">
        <f>AVERAGE(436.6-273.15,161.5)</f>
        <v>162.47500000000002</v>
      </c>
      <c r="AF157" s="151" t="s">
        <v>2759</v>
      </c>
      <c r="AG157" s="19">
        <f t="shared" si="127"/>
        <v>162.47500000000002</v>
      </c>
      <c r="AH157" s="18">
        <v>7.2099999999999997E-9</v>
      </c>
      <c r="AI157" s="34">
        <v>4.68763507856672E-12</v>
      </c>
      <c r="AJ157" s="16">
        <v>3.467368504525301E-9</v>
      </c>
      <c r="AK157" s="16">
        <v>6.3095734448019329E-9</v>
      </c>
      <c r="AL157" s="16">
        <v>7.0794578438413513E-9</v>
      </c>
      <c r="AM157" s="16">
        <v>4.265795188015919E-9</v>
      </c>
      <c r="AN157" s="94">
        <v>4.0499999999999999E-9</v>
      </c>
      <c r="AO157" s="34">
        <v>3.64116E-8</v>
      </c>
      <c r="AP157" s="94">
        <f t="shared" si="97"/>
        <v>8.5998103270328828E-9</v>
      </c>
      <c r="AQ157" s="114">
        <f t="shared" si="98"/>
        <v>2.7523140100857301E-9</v>
      </c>
      <c r="AR157" s="94">
        <f t="shared" si="99"/>
        <v>5.287684316408926E-9</v>
      </c>
      <c r="AS157" s="114">
        <v>1.7674449448664826E-9</v>
      </c>
      <c r="AT157" s="156" t="s">
        <v>2940</v>
      </c>
      <c r="AU157" s="33">
        <v>1.0190000000000001E-5</v>
      </c>
      <c r="AV157" s="16">
        <v>2.0699999999999998E-3</v>
      </c>
      <c r="AW157" s="16">
        <v>3.7673284961683198E-6</v>
      </c>
      <c r="AX157" s="16">
        <v>3.9899999999999999E-4</v>
      </c>
      <c r="AY157" s="16">
        <v>7.5500000000000003E-4</v>
      </c>
      <c r="AZ157" s="16">
        <v>1.5699999999999999E-4</v>
      </c>
      <c r="BA157" s="16">
        <v>1.15E-3</v>
      </c>
      <c r="BB157" s="68">
        <v>-9.2100000000000009</v>
      </c>
      <c r="BC157" s="16">
        <f t="shared" si="90"/>
        <v>3.9683437724802957E-4</v>
      </c>
      <c r="BD157" s="67">
        <v>-10.55</v>
      </c>
      <c r="BE157" s="16">
        <f t="shared" si="91"/>
        <v>1.8138830707324856E-5</v>
      </c>
      <c r="BF157" s="16">
        <v>7.3899999999999993E-2</v>
      </c>
      <c r="BG157" s="16">
        <v>3.2299999999999998E-3</v>
      </c>
      <c r="BH157" s="16">
        <v>3.15E-3</v>
      </c>
      <c r="BI157" s="68">
        <v>7.4099999999999998E-9</v>
      </c>
      <c r="BJ157" s="94">
        <f t="shared" si="100"/>
        <v>4.7690019E-3</v>
      </c>
      <c r="BK157" s="68">
        <v>8.3905099999999998E-9</v>
      </c>
      <c r="BL157" s="39">
        <f t="shared" si="128"/>
        <v>5.4000483309000003E-3</v>
      </c>
      <c r="BM157" s="94">
        <f t="shared" si="129"/>
        <v>6.8149271976679655E-3</v>
      </c>
      <c r="BN157" s="114">
        <f t="shared" si="130"/>
        <v>5.8883364064325229E-4</v>
      </c>
      <c r="BO157" s="94">
        <f t="shared" si="131"/>
        <v>9.525E-4</v>
      </c>
      <c r="BP157" s="114">
        <v>8.7000000000000001E-4</v>
      </c>
      <c r="BQ157" s="156" t="s">
        <v>2752</v>
      </c>
      <c r="BR157" s="18">
        <f t="shared" si="101"/>
        <v>-8.1420647352805702</v>
      </c>
      <c r="BS157" s="114">
        <f t="shared" si="102"/>
        <v>-11.329046204484296</v>
      </c>
      <c r="BT157" s="114">
        <f t="shared" si="103"/>
        <v>-8.4600000000000026</v>
      </c>
      <c r="BU157" s="114">
        <f t="shared" si="104"/>
        <v>-8.1999999999999993</v>
      </c>
      <c r="BV157" s="114">
        <f t="shared" si="105"/>
        <v>-8.1500000000000021</v>
      </c>
      <c r="BW157" s="114">
        <f t="shared" si="106"/>
        <v>-8.370000000000001</v>
      </c>
      <c r="BX157" s="114">
        <f t="shared" si="107"/>
        <v>-8.3925449767853308</v>
      </c>
      <c r="BY157" s="114">
        <f t="shared" si="108"/>
        <v>-7.4387602368610635</v>
      </c>
      <c r="BZ157" s="114">
        <f t="shared" si="109"/>
        <v>-8.5603020191764081</v>
      </c>
      <c r="CA157" s="114">
        <f t="shared" si="110"/>
        <v>-8.2850000000000001</v>
      </c>
      <c r="CB157" s="98">
        <f t="shared" si="111"/>
        <v>-8.7526541054026765</v>
      </c>
      <c r="CC157" s="18">
        <f t="shared" si="112"/>
        <v>-4.9918258159935736</v>
      </c>
      <c r="CD157" s="114">
        <f t="shared" si="113"/>
        <v>-2.6840296545430822</v>
      </c>
      <c r="CE157" s="114">
        <f t="shared" si="114"/>
        <v>-5.4239665093817671</v>
      </c>
      <c r="CF157" s="114">
        <f t="shared" si="115"/>
        <v>-3.3990271043132516</v>
      </c>
      <c r="CG157" s="114">
        <f t="shared" si="116"/>
        <v>-3.1220530483708115</v>
      </c>
      <c r="CH157" s="114">
        <f t="shared" si="117"/>
        <v>-3.8041003475907664</v>
      </c>
      <c r="CI157" s="114">
        <f t="shared" si="118"/>
        <v>-2.9393021596463882</v>
      </c>
      <c r="CJ157" s="114">
        <f t="shared" si="119"/>
        <v>-3.4013907125198073</v>
      </c>
      <c r="CK157" s="114">
        <f t="shared" si="120"/>
        <v>-4.7413907125198067</v>
      </c>
      <c r="CL157" s="114">
        <f t="shared" si="121"/>
        <v>-1.1313555616051743</v>
      </c>
      <c r="CM157" s="114">
        <f t="shared" si="122"/>
        <v>-2.490797477668897</v>
      </c>
      <c r="CN157" s="114">
        <f t="shared" si="123"/>
        <v>-2.5016894462103996</v>
      </c>
      <c r="CO157" s="114">
        <f t="shared" si="124"/>
        <v>-2.3215725045404771</v>
      </c>
      <c r="CP157" s="114">
        <f t="shared" si="125"/>
        <v>-2.2676023531864304</v>
      </c>
      <c r="CQ157" s="114">
        <f t="shared" si="132"/>
        <v>-3.2300073862921885</v>
      </c>
      <c r="CR157" s="114">
        <f t="shared" si="133"/>
        <v>-3.0306776040085999</v>
      </c>
      <c r="CS157" s="98">
        <f t="shared" si="134"/>
        <v>-3.0604807473813813</v>
      </c>
    </row>
    <row r="158" spans="1:97" x14ac:dyDescent="0.25">
      <c r="A158" s="15" t="s">
        <v>2693</v>
      </c>
      <c r="B158" s="1" t="s">
        <v>584</v>
      </c>
      <c r="C158" s="1">
        <v>643.59</v>
      </c>
      <c r="D158" s="27">
        <v>8.5500000000000007</v>
      </c>
      <c r="E158" s="16">
        <v>8.7486113993510504</v>
      </c>
      <c r="F158" s="16">
        <v>8.3218880750000004</v>
      </c>
      <c r="G158" s="16">
        <v>7.7098581780000002</v>
      </c>
      <c r="H158" s="16">
        <v>8.2263999999999999</v>
      </c>
      <c r="I158" s="16">
        <v>7.7508999999999997</v>
      </c>
      <c r="J158" s="16">
        <v>6.96</v>
      </c>
      <c r="K158" s="16">
        <v>7.54</v>
      </c>
      <c r="L158" s="16">
        <v>6.39</v>
      </c>
      <c r="M158" s="39">
        <v>7.7219300000000004</v>
      </c>
      <c r="N158" s="16">
        <f t="shared" si="92"/>
        <v>7.7919587652351057</v>
      </c>
      <c r="O158" s="16">
        <f t="shared" si="126"/>
        <v>8.176150638938271</v>
      </c>
      <c r="P158" s="16">
        <f t="shared" si="93"/>
        <v>7.736415</v>
      </c>
      <c r="Q158" s="16">
        <v>7.82</v>
      </c>
      <c r="R158" s="144" t="s">
        <v>2905</v>
      </c>
      <c r="S158" s="18">
        <v>197.14</v>
      </c>
      <c r="T158" s="16">
        <v>216.8</v>
      </c>
      <c r="U158" s="16">
        <v>208.62</v>
      </c>
      <c r="V158" s="16">
        <v>166.65</v>
      </c>
      <c r="W158" s="16">
        <v>348.67</v>
      </c>
      <c r="X158" s="16">
        <v>140</v>
      </c>
      <c r="Y158" s="16">
        <v>162</v>
      </c>
      <c r="Z158" s="85">
        <v>214</v>
      </c>
      <c r="AA158" s="39">
        <v>221.78</v>
      </c>
      <c r="AB158" s="88">
        <f t="shared" si="94"/>
        <v>208.40666666666664</v>
      </c>
      <c r="AC158" s="114">
        <f t="shared" si="95"/>
        <v>201.90837872020111</v>
      </c>
      <c r="AD158" s="88">
        <f t="shared" si="96"/>
        <v>208.62</v>
      </c>
      <c r="AE158" s="114">
        <f>AVERAGE(142.5,138,131.75)</f>
        <v>137.41666666666666</v>
      </c>
      <c r="AF158" s="151" t="s">
        <v>2753</v>
      </c>
      <c r="AG158" s="19">
        <f t="shared" si="127"/>
        <v>137.41666666666666</v>
      </c>
      <c r="AH158" s="18">
        <v>1.37E-8</v>
      </c>
      <c r="AI158" s="34">
        <v>5.2857279810948101E-12</v>
      </c>
      <c r="AJ158" s="16">
        <v>4.570881896148741E-9</v>
      </c>
      <c r="AK158" s="16">
        <v>6.3095734448019329E-9</v>
      </c>
      <c r="AL158" s="16">
        <v>1.9498445997580341E-9</v>
      </c>
      <c r="AM158" s="16">
        <v>4.265795188015919E-9</v>
      </c>
      <c r="AN158" s="94">
        <v>2.8999999999999999E-9</v>
      </c>
      <c r="AO158" s="34">
        <v>6.3600500000000001E-8</v>
      </c>
      <c r="AP158" s="94">
        <f t="shared" si="97"/>
        <v>1.2162735107088214E-8</v>
      </c>
      <c r="AQ158" s="114">
        <f t="shared" si="98"/>
        <v>2.7429032434377089E-9</v>
      </c>
      <c r="AR158" s="94">
        <f t="shared" si="99"/>
        <v>4.4183385420823296E-9</v>
      </c>
      <c r="AS158" s="114">
        <v>2.2489795897553517E-9</v>
      </c>
      <c r="AT158" s="156" t="s">
        <v>2752</v>
      </c>
      <c r="AU158" s="33">
        <v>1.7329999999999998E-5</v>
      </c>
      <c r="AV158" s="16">
        <v>2.0699999999999998E-3</v>
      </c>
      <c r="AW158" s="16">
        <v>3.8539535493088797E-6</v>
      </c>
      <c r="AX158" s="16">
        <v>5.1099999999999995E-4</v>
      </c>
      <c r="AY158" s="16">
        <v>7.5500000000000003E-4</v>
      </c>
      <c r="AZ158" s="16">
        <v>1.72E-3</v>
      </c>
      <c r="BA158" s="16">
        <v>1.15E-3</v>
      </c>
      <c r="BB158" s="68">
        <v>-9.2100000000000009</v>
      </c>
      <c r="BC158" s="16">
        <f t="shared" si="90"/>
        <v>3.9683437724802957E-4</v>
      </c>
      <c r="BD158" s="67">
        <v>-10.25</v>
      </c>
      <c r="BE158" s="16">
        <f t="shared" si="91"/>
        <v>3.6191725347925623E-5</v>
      </c>
      <c r="BF158" s="16">
        <v>7.3899999999999993E-2</v>
      </c>
      <c r="BG158" s="16">
        <v>3.3E-3</v>
      </c>
      <c r="BH158" s="16">
        <v>3.15E-3</v>
      </c>
      <c r="BI158" s="68">
        <v>1.63E-8</v>
      </c>
      <c r="BJ158" s="94">
        <f t="shared" si="100"/>
        <v>1.0490517E-2</v>
      </c>
      <c r="BK158" s="68">
        <v>8.4279699999999998E-9</v>
      </c>
      <c r="BL158" s="39">
        <f t="shared" si="128"/>
        <v>5.4241572123000003E-3</v>
      </c>
      <c r="BM158" s="94">
        <f t="shared" si="129"/>
        <v>7.3517774477460896E-3</v>
      </c>
      <c r="BN158" s="114">
        <f t="shared" si="130"/>
        <v>8.2374325355677566E-4</v>
      </c>
      <c r="BO158" s="94">
        <f t="shared" si="131"/>
        <v>1.4350000000000001E-3</v>
      </c>
      <c r="BP158" s="114">
        <v>8.7000000000000001E-4</v>
      </c>
      <c r="BQ158" s="156" t="s">
        <v>2752</v>
      </c>
      <c r="BR158" s="18">
        <f t="shared" si="101"/>
        <v>-7.8632794328435933</v>
      </c>
      <c r="BS158" s="114">
        <f t="shared" si="102"/>
        <v>-11.276895190683927</v>
      </c>
      <c r="BT158" s="114">
        <f t="shared" si="103"/>
        <v>-8.3400000000000016</v>
      </c>
      <c r="BU158" s="114">
        <f t="shared" si="104"/>
        <v>-8.1999999999999993</v>
      </c>
      <c r="BV158" s="114">
        <f t="shared" si="105"/>
        <v>-8.7100000000000026</v>
      </c>
      <c r="BW158" s="114">
        <f t="shared" si="106"/>
        <v>-8.370000000000001</v>
      </c>
      <c r="BX158" s="114">
        <f t="shared" si="107"/>
        <v>-8.5376020021010444</v>
      </c>
      <c r="BY158" s="114">
        <f t="shared" si="108"/>
        <v>-7.1965394701002117</v>
      </c>
      <c r="BZ158" s="114">
        <f t="shared" si="109"/>
        <v>-8.5617895119660972</v>
      </c>
      <c r="CA158" s="114">
        <f t="shared" si="110"/>
        <v>-8.3550000000000004</v>
      </c>
      <c r="CB158" s="98">
        <f t="shared" si="111"/>
        <v>-8.6480144859146773</v>
      </c>
      <c r="CC158" s="18">
        <f t="shared" si="112"/>
        <v>-4.7612014372860827</v>
      </c>
      <c r="CD158" s="114">
        <f t="shared" si="113"/>
        <v>-2.6840296545430822</v>
      </c>
      <c r="CE158" s="114">
        <f t="shared" si="114"/>
        <v>-5.4140935240864829</v>
      </c>
      <c r="CF158" s="114">
        <f t="shared" si="115"/>
        <v>-3.2915790998652872</v>
      </c>
      <c r="CG158" s="114">
        <f t="shared" si="116"/>
        <v>-3.1220530483708115</v>
      </c>
      <c r="CH158" s="114">
        <f t="shared" si="117"/>
        <v>-2.7644715530924513</v>
      </c>
      <c r="CI158" s="114">
        <f t="shared" si="118"/>
        <v>-2.9393021596463882</v>
      </c>
      <c r="CJ158" s="114">
        <f t="shared" si="119"/>
        <v>-3.4013907125198073</v>
      </c>
      <c r="CK158" s="114">
        <f t="shared" si="120"/>
        <v>-4.441390712519806</v>
      </c>
      <c r="CL158" s="114">
        <f t="shared" si="121"/>
        <v>-1.1313555616051743</v>
      </c>
      <c r="CM158" s="114">
        <f t="shared" si="122"/>
        <v>-2.4814860601221125</v>
      </c>
      <c r="CN158" s="114">
        <f t="shared" si="123"/>
        <v>-2.5016894462103996</v>
      </c>
      <c r="CO158" s="114">
        <f t="shared" si="124"/>
        <v>-1.9792031081158477</v>
      </c>
      <c r="CP158" s="114">
        <f t="shared" si="125"/>
        <v>-2.2656677314852196</v>
      </c>
      <c r="CQ158" s="114">
        <f t="shared" si="132"/>
        <v>-3.0842081292477821</v>
      </c>
      <c r="CR158" s="114">
        <f t="shared" si="133"/>
        <v>-2.8518868563694197</v>
      </c>
      <c r="CS158" s="98">
        <f t="shared" si="134"/>
        <v>-3.0604807473813813</v>
      </c>
    </row>
    <row r="159" spans="1:97" x14ac:dyDescent="0.25">
      <c r="A159" s="15" t="s">
        <v>2694</v>
      </c>
      <c r="B159" s="1" t="s">
        <v>585</v>
      </c>
      <c r="C159" s="1">
        <v>643.59</v>
      </c>
      <c r="D159" s="27">
        <v>8.5500000000000007</v>
      </c>
      <c r="E159" s="16">
        <v>8.7693219725008706</v>
      </c>
      <c r="F159" s="16">
        <v>8.3218880750000004</v>
      </c>
      <c r="G159" s="16">
        <v>7.7098581780000002</v>
      </c>
      <c r="H159" s="16">
        <v>8.2263999999999999</v>
      </c>
      <c r="I159" s="16">
        <v>7.7168999999999999</v>
      </c>
      <c r="J159" s="16">
        <v>6.96</v>
      </c>
      <c r="K159" s="16">
        <v>7.55</v>
      </c>
      <c r="L159" s="16"/>
      <c r="M159" s="16">
        <v>7.7648999999999999</v>
      </c>
      <c r="N159" s="16">
        <f t="shared" si="92"/>
        <v>7.9521409139445423</v>
      </c>
      <c r="O159" s="16">
        <f t="shared" si="126"/>
        <v>8.2296465926992379</v>
      </c>
      <c r="P159" s="16">
        <f t="shared" si="93"/>
        <v>7.7648999999999999</v>
      </c>
      <c r="Q159" s="16" t="s">
        <v>2891</v>
      </c>
      <c r="R159" s="36"/>
      <c r="S159" s="18">
        <v>197.14</v>
      </c>
      <c r="T159" s="16">
        <v>248.1</v>
      </c>
      <c r="U159" s="16">
        <v>208.62</v>
      </c>
      <c r="V159" s="16">
        <v>222.92</v>
      </c>
      <c r="W159" s="16">
        <v>348.67</v>
      </c>
      <c r="X159" s="16">
        <v>138</v>
      </c>
      <c r="Y159" s="16">
        <v>162</v>
      </c>
      <c r="Z159" s="85" t="s">
        <v>2318</v>
      </c>
      <c r="AA159" s="39">
        <v>221.81</v>
      </c>
      <c r="AB159" s="88">
        <f t="shared" si="94"/>
        <v>218.4075</v>
      </c>
      <c r="AC159" s="114">
        <f t="shared" si="95"/>
        <v>211.02651996628683</v>
      </c>
      <c r="AD159" s="88">
        <f t="shared" si="96"/>
        <v>215.215</v>
      </c>
      <c r="AE159" s="114">
        <v>152.5</v>
      </c>
      <c r="AF159" s="151" t="s">
        <v>2756</v>
      </c>
      <c r="AG159" s="19">
        <f t="shared" si="127"/>
        <v>152.5</v>
      </c>
      <c r="AH159" s="18">
        <v>9.3399999999999996E-9</v>
      </c>
      <c r="AI159" s="34">
        <v>5.3570910152117698E-12</v>
      </c>
      <c r="AJ159" s="16">
        <v>7.7624711662869124E-9</v>
      </c>
      <c r="AK159" s="16">
        <v>6.3095734448019329E-9</v>
      </c>
      <c r="AL159" s="16">
        <v>8.5113803820237553E-9</v>
      </c>
      <c r="AM159" s="16">
        <v>4.265795188015919E-9</v>
      </c>
      <c r="AN159" s="94"/>
      <c r="AO159" s="34">
        <v>6.4212200000000004E-8</v>
      </c>
      <c r="AP159" s="94">
        <f t="shared" si="97"/>
        <v>1.4343825324591962E-8</v>
      </c>
      <c r="AQ159" s="114">
        <f t="shared" si="98"/>
        <v>3.4411140308733525E-9</v>
      </c>
      <c r="AR159" s="94">
        <f t="shared" si="99"/>
        <v>7.7624711662869124E-9</v>
      </c>
      <c r="AS159" s="114" t="s">
        <v>2891</v>
      </c>
      <c r="AT159" s="98"/>
      <c r="AU159" s="33">
        <v>1.259E-5</v>
      </c>
      <c r="AV159" s="16">
        <v>2.0699999999999998E-3</v>
      </c>
      <c r="AW159" s="16">
        <v>3.0883185797200999E-6</v>
      </c>
      <c r="AX159" s="16">
        <v>4.08E-4</v>
      </c>
      <c r="AY159" s="16">
        <v>7.5500000000000003E-4</v>
      </c>
      <c r="AZ159" s="16">
        <v>2.1299999999999999E-3</v>
      </c>
      <c r="BA159" s="16">
        <v>1.15E-3</v>
      </c>
      <c r="BB159" s="68">
        <v>-9.2100000000000009</v>
      </c>
      <c r="BC159" s="16">
        <f t="shared" si="90"/>
        <v>3.9683437724802957E-4</v>
      </c>
      <c r="BD159" s="67">
        <v>-10.029999999999999</v>
      </c>
      <c r="BE159" s="16">
        <f t="shared" si="91"/>
        <v>6.0063313544993535E-5</v>
      </c>
      <c r="BF159" s="16">
        <v>7.5600000000000001E-2</v>
      </c>
      <c r="BG159" s="16">
        <v>3.15E-3</v>
      </c>
      <c r="BH159" s="16">
        <v>3.15E-3</v>
      </c>
      <c r="BI159" s="68"/>
      <c r="BJ159" s="94" t="str">
        <f t="shared" si="100"/>
        <v/>
      </c>
      <c r="BK159" s="68">
        <v>1.2088499999999999E-8</v>
      </c>
      <c r="BL159" s="39">
        <f t="shared" si="128"/>
        <v>7.7800377149999994E-3</v>
      </c>
      <c r="BM159" s="94">
        <f t="shared" si="129"/>
        <v>7.4358164403363642E-3</v>
      </c>
      <c r="BN159" s="114">
        <f t="shared" si="130"/>
        <v>6.9265809806691198E-4</v>
      </c>
      <c r="BO159" s="94">
        <f t="shared" si="131"/>
        <v>1.15E-3</v>
      </c>
      <c r="BP159" s="114" t="s">
        <v>2891</v>
      </c>
      <c r="BQ159" s="98"/>
      <c r="BR159" s="18">
        <f t="shared" si="101"/>
        <v>-8.029653123769906</v>
      </c>
      <c r="BS159" s="114">
        <f t="shared" si="102"/>
        <v>-11.271070975044266</v>
      </c>
      <c r="BT159" s="114">
        <f t="shared" si="103"/>
        <v>-8.11</v>
      </c>
      <c r="BU159" s="114">
        <f t="shared" si="104"/>
        <v>-8.1999999999999993</v>
      </c>
      <c r="BV159" s="114">
        <f t="shared" si="105"/>
        <v>-8.07</v>
      </c>
      <c r="BW159" s="114">
        <f t="shared" si="106"/>
        <v>-8.370000000000001</v>
      </c>
      <c r="BX159" s="114" t="str">
        <f t="shared" si="107"/>
        <v>N/A</v>
      </c>
      <c r="BY159" s="114">
        <f t="shared" si="108"/>
        <v>-7.1923824502907552</v>
      </c>
      <c r="BZ159" s="114">
        <f t="shared" si="109"/>
        <v>-8.4633009355864193</v>
      </c>
      <c r="CA159" s="114">
        <f t="shared" si="110"/>
        <v>-8.11</v>
      </c>
      <c r="CB159" s="98" t="str">
        <f t="shared" si="111"/>
        <v>---</v>
      </c>
      <c r="CC159" s="18">
        <f t="shared" si="112"/>
        <v>-4.8999742698921374</v>
      </c>
      <c r="CD159" s="114">
        <f t="shared" si="113"/>
        <v>-2.6840296545430822</v>
      </c>
      <c r="CE159" s="114">
        <f t="shared" si="114"/>
        <v>-5.5102779057851308</v>
      </c>
      <c r="CF159" s="114">
        <f t="shared" si="115"/>
        <v>-3.38933983691012</v>
      </c>
      <c r="CG159" s="114">
        <f t="shared" si="116"/>
        <v>-3.1220530483708115</v>
      </c>
      <c r="CH159" s="114">
        <f t="shared" si="117"/>
        <v>-2.6716203965612624</v>
      </c>
      <c r="CI159" s="114">
        <f t="shared" si="118"/>
        <v>-2.9393021596463882</v>
      </c>
      <c r="CJ159" s="114">
        <f t="shared" si="119"/>
        <v>-3.4013907125198073</v>
      </c>
      <c r="CK159" s="114">
        <f t="shared" si="120"/>
        <v>-4.2213907125198054</v>
      </c>
      <c r="CL159" s="114">
        <f t="shared" si="121"/>
        <v>-1.1214782044987934</v>
      </c>
      <c r="CM159" s="114">
        <f t="shared" si="122"/>
        <v>-2.5016894462103996</v>
      </c>
      <c r="CN159" s="114">
        <f t="shared" si="123"/>
        <v>-2.5016894462103996</v>
      </c>
      <c r="CO159" s="114" t="str">
        <f t="shared" si="124"/>
        <v>N/A</v>
      </c>
      <c r="CP159" s="114">
        <f t="shared" si="125"/>
        <v>-2.1090182976919714</v>
      </c>
      <c r="CQ159" s="114">
        <f t="shared" si="132"/>
        <v>-3.1594810839507779</v>
      </c>
      <c r="CR159" s="114">
        <f t="shared" si="133"/>
        <v>-2.9393021596463882</v>
      </c>
      <c r="CS159" s="98" t="str">
        <f t="shared" si="134"/>
        <v>---</v>
      </c>
    </row>
    <row r="160" spans="1:97" x14ac:dyDescent="0.25">
      <c r="A160" s="15" t="s">
        <v>2695</v>
      </c>
      <c r="B160" s="1" t="s">
        <v>586</v>
      </c>
      <c r="C160" s="1">
        <v>643.59</v>
      </c>
      <c r="D160" s="27">
        <v>8.5500000000000007</v>
      </c>
      <c r="E160" s="16">
        <v>8.8317222056722802</v>
      </c>
      <c r="F160" s="16">
        <v>8.3218880750000004</v>
      </c>
      <c r="G160" s="16">
        <v>7.7098581780000002</v>
      </c>
      <c r="H160" s="16">
        <v>8.2263999999999999</v>
      </c>
      <c r="I160" s="16">
        <v>7.7961999999999998</v>
      </c>
      <c r="J160" s="16">
        <v>6.96</v>
      </c>
      <c r="K160" s="16">
        <v>7.56</v>
      </c>
      <c r="L160" s="16"/>
      <c r="M160" s="16">
        <v>7.69095</v>
      </c>
      <c r="N160" s="16">
        <f t="shared" si="92"/>
        <v>7.960779828741364</v>
      </c>
      <c r="O160" s="16">
        <f t="shared" si="126"/>
        <v>8.2553190366226961</v>
      </c>
      <c r="P160" s="16">
        <f t="shared" si="93"/>
        <v>7.7961999999999998</v>
      </c>
      <c r="Q160" s="16" t="s">
        <v>2891</v>
      </c>
      <c r="R160" s="36"/>
      <c r="S160" s="18">
        <v>197.14</v>
      </c>
      <c r="T160" s="16">
        <v>207.44</v>
      </c>
      <c r="U160" s="16">
        <v>208.62</v>
      </c>
      <c r="V160" s="16">
        <v>140.77000000000001</v>
      </c>
      <c r="W160" s="16">
        <v>348.67</v>
      </c>
      <c r="X160" s="16">
        <v>165</v>
      </c>
      <c r="Y160" s="16">
        <v>174</v>
      </c>
      <c r="Z160" s="85"/>
      <c r="AA160" s="39">
        <v>221.79499999999999</v>
      </c>
      <c r="AB160" s="88">
        <f t="shared" si="94"/>
        <v>207.92937500000002</v>
      </c>
      <c r="AC160" s="114">
        <f t="shared" si="95"/>
        <v>201.02108103492154</v>
      </c>
      <c r="AD160" s="88">
        <f t="shared" si="96"/>
        <v>202.29</v>
      </c>
      <c r="AE160" s="88" t="s">
        <v>2891</v>
      </c>
      <c r="AF160" s="40"/>
      <c r="AG160" s="19">
        <f t="shared" si="127"/>
        <v>165</v>
      </c>
      <c r="AH160" s="18">
        <v>6.7500000000000001E-9</v>
      </c>
      <c r="AI160" s="34">
        <v>2.5214551693060098E-12</v>
      </c>
      <c r="AJ160" s="16">
        <v>2.2908676527677671E-9</v>
      </c>
      <c r="AK160" s="16">
        <v>6.3095734448019329E-9</v>
      </c>
      <c r="AL160" s="16">
        <v>1.0964781961431814E-9</v>
      </c>
      <c r="AM160" s="16">
        <v>4.265795188015919E-9</v>
      </c>
      <c r="AN160" s="94"/>
      <c r="AO160" s="34">
        <v>6.4616699999999999E-8</v>
      </c>
      <c r="AP160" s="94">
        <f t="shared" si="97"/>
        <v>1.2190276562414014E-8</v>
      </c>
      <c r="AQ160" s="114">
        <f t="shared" si="98"/>
        <v>1.8506681151152241E-9</v>
      </c>
      <c r="AR160" s="94">
        <f t="shared" si="99"/>
        <v>4.265795188015919E-9</v>
      </c>
      <c r="AS160" s="114" t="s">
        <v>2891</v>
      </c>
      <c r="AT160" s="98"/>
      <c r="AU160" s="33">
        <v>9.6609999999999995E-6</v>
      </c>
      <c r="AV160" s="16">
        <v>2.0699999999999998E-3</v>
      </c>
      <c r="AW160" s="16">
        <v>1.9384929919990201E-6</v>
      </c>
      <c r="AX160" s="16">
        <v>5.0500000000000002E-4</v>
      </c>
      <c r="AY160" s="16">
        <v>7.5500000000000003E-4</v>
      </c>
      <c r="AZ160" s="16">
        <v>2.0500000000000002E-3</v>
      </c>
      <c r="BA160" s="16">
        <v>1.15E-3</v>
      </c>
      <c r="BB160" s="68">
        <v>-9.2100000000000009</v>
      </c>
      <c r="BC160" s="16">
        <f t="shared" si="90"/>
        <v>3.9683437724802957E-4</v>
      </c>
      <c r="BD160" s="67">
        <v>-10.27</v>
      </c>
      <c r="BE160" s="16">
        <f t="shared" si="91"/>
        <v>3.4562829382593046E-5</v>
      </c>
      <c r="BF160" s="16">
        <v>7.5600000000000001E-2</v>
      </c>
      <c r="BG160" s="16">
        <v>3.3E-3</v>
      </c>
      <c r="BH160" s="16">
        <v>2.5000000000000001E-3</v>
      </c>
      <c r="BI160" s="68">
        <v>2.6000000000000001E-8</v>
      </c>
      <c r="BJ160" s="94">
        <f t="shared" si="100"/>
        <v>1.6733339999999999E-2</v>
      </c>
      <c r="BK160" s="68">
        <v>8.2556300000000008E-9</v>
      </c>
      <c r="BL160" s="39">
        <f t="shared" si="128"/>
        <v>5.3132409117000005E-3</v>
      </c>
      <c r="BM160" s="94">
        <f t="shared" si="129"/>
        <v>7.887112686523045E-3</v>
      </c>
      <c r="BN160" s="114">
        <f t="shared" si="130"/>
        <v>7.7157361567842914E-4</v>
      </c>
      <c r="BO160" s="94">
        <f t="shared" si="131"/>
        <v>1.6000000000000001E-3</v>
      </c>
      <c r="BP160" s="114" t="s">
        <v>2891</v>
      </c>
      <c r="BQ160" s="98"/>
      <c r="BR160" s="18">
        <f t="shared" si="101"/>
        <v>-8.1706962271689747</v>
      </c>
      <c r="BS160" s="114">
        <f t="shared" si="102"/>
        <v>-11.598348749057932</v>
      </c>
      <c r="BT160" s="114">
        <f t="shared" si="103"/>
        <v>-8.64</v>
      </c>
      <c r="BU160" s="114">
        <f t="shared" si="104"/>
        <v>-8.1999999999999993</v>
      </c>
      <c r="BV160" s="114">
        <f t="shared" si="105"/>
        <v>-8.9600000000000009</v>
      </c>
      <c r="BW160" s="114">
        <f t="shared" si="106"/>
        <v>-8.370000000000001</v>
      </c>
      <c r="BX160" s="114" t="str">
        <f t="shared" si="107"/>
        <v>N/A</v>
      </c>
      <c r="BY160" s="114">
        <f t="shared" si="108"/>
        <v>-7.1896552253401325</v>
      </c>
      <c r="BZ160" s="114">
        <f t="shared" si="109"/>
        <v>-8.7326714573667203</v>
      </c>
      <c r="CA160" s="114">
        <f t="shared" si="110"/>
        <v>-8.370000000000001</v>
      </c>
      <c r="CB160" s="98" t="str">
        <f t="shared" si="111"/>
        <v>---</v>
      </c>
      <c r="CC160" s="18">
        <f t="shared" si="112"/>
        <v>-5.014977917890465</v>
      </c>
      <c r="CD160" s="114">
        <f t="shared" si="113"/>
        <v>-2.6840296545430822</v>
      </c>
      <c r="CE160" s="114">
        <f t="shared" si="114"/>
        <v>-5.7125357647066322</v>
      </c>
      <c r="CF160" s="114">
        <f t="shared" si="115"/>
        <v>-3.2967086218813386</v>
      </c>
      <c r="CG160" s="114">
        <f t="shared" si="116"/>
        <v>-3.1220530483708115</v>
      </c>
      <c r="CH160" s="114">
        <f t="shared" si="117"/>
        <v>-2.6882461389442458</v>
      </c>
      <c r="CI160" s="114">
        <f t="shared" si="118"/>
        <v>-2.9393021596463882</v>
      </c>
      <c r="CJ160" s="114">
        <f t="shared" si="119"/>
        <v>-3.4013907125198073</v>
      </c>
      <c r="CK160" s="114">
        <f t="shared" si="120"/>
        <v>-4.4613907125198065</v>
      </c>
      <c r="CL160" s="114">
        <f t="shared" si="121"/>
        <v>-1.1214782044987934</v>
      </c>
      <c r="CM160" s="114">
        <f t="shared" si="122"/>
        <v>-2.4814860601221125</v>
      </c>
      <c r="CN160" s="114">
        <f t="shared" si="123"/>
        <v>-2.6020599913279625</v>
      </c>
      <c r="CO160" s="114">
        <f t="shared" si="124"/>
        <v>-1.7764173645489876</v>
      </c>
      <c r="CP160" s="114">
        <f t="shared" si="125"/>
        <v>-2.2746404919671832</v>
      </c>
      <c r="CQ160" s="114">
        <f t="shared" si="132"/>
        <v>-3.1126226316776875</v>
      </c>
      <c r="CR160" s="114">
        <f t="shared" si="133"/>
        <v>-2.813774149295317</v>
      </c>
      <c r="CS160" s="98" t="str">
        <f t="shared" si="134"/>
        <v>---</v>
      </c>
    </row>
    <row r="161" spans="1:97" x14ac:dyDescent="0.25">
      <c r="A161" s="15" t="s">
        <v>2696</v>
      </c>
      <c r="B161" s="1" t="s">
        <v>587</v>
      </c>
      <c r="C161" s="1">
        <v>643.59</v>
      </c>
      <c r="D161" s="27">
        <v>8.5500000000000007</v>
      </c>
      <c r="E161" s="16">
        <v>8.8155685912174899</v>
      </c>
      <c r="F161" s="16">
        <v>8.3218880750000004</v>
      </c>
      <c r="G161" s="16">
        <v>7.7098581780000002</v>
      </c>
      <c r="H161" s="16">
        <v>8.2263999999999999</v>
      </c>
      <c r="I161" s="16">
        <v>7.9138000000000002</v>
      </c>
      <c r="J161" s="16">
        <v>6.96</v>
      </c>
      <c r="K161" s="16">
        <v>7.56</v>
      </c>
      <c r="L161" s="16"/>
      <c r="M161" s="16">
        <v>7.7056100000000001</v>
      </c>
      <c r="N161" s="16">
        <f t="shared" si="92"/>
        <v>7.9736805382463878</v>
      </c>
      <c r="O161" s="16">
        <f t="shared" si="126"/>
        <v>8.254340448713112</v>
      </c>
      <c r="P161" s="16">
        <f t="shared" si="93"/>
        <v>7.9138000000000002</v>
      </c>
      <c r="Q161" s="16" t="s">
        <v>2891</v>
      </c>
      <c r="R161" s="36"/>
      <c r="S161" s="18">
        <v>197.14</v>
      </c>
      <c r="T161" s="16">
        <v>217.03</v>
      </c>
      <c r="U161" s="16">
        <v>208.62</v>
      </c>
      <c r="V161" s="16">
        <v>142.21</v>
      </c>
      <c r="W161" s="16">
        <v>348.67</v>
      </c>
      <c r="X161" s="16">
        <v>165</v>
      </c>
      <c r="Y161" s="16">
        <v>174</v>
      </c>
      <c r="Z161" s="85"/>
      <c r="AA161" s="39">
        <v>221.916</v>
      </c>
      <c r="AB161" s="88">
        <f t="shared" si="94"/>
        <v>209.32325</v>
      </c>
      <c r="AC161" s="114">
        <f t="shared" si="95"/>
        <v>202.43104812607012</v>
      </c>
      <c r="AD161" s="88">
        <f t="shared" si="96"/>
        <v>202.88</v>
      </c>
      <c r="AE161" s="88" t="s">
        <v>2891</v>
      </c>
      <c r="AF161" s="40"/>
      <c r="AG161" s="19">
        <f t="shared" si="127"/>
        <v>165</v>
      </c>
      <c r="AH161" s="18">
        <v>6.7500000000000001E-9</v>
      </c>
      <c r="AI161" s="34">
        <v>3.5257880113801402E-12</v>
      </c>
      <c r="AJ161" s="16">
        <v>2.0892961308540348E-9</v>
      </c>
      <c r="AK161" s="16">
        <v>6.3095734448019329E-9</v>
      </c>
      <c r="AL161" s="16">
        <v>1.479108388168206E-9</v>
      </c>
      <c r="AM161" s="16">
        <v>4.265795188015919E-9</v>
      </c>
      <c r="AN161" s="94"/>
      <c r="AO161" s="34">
        <v>6.3702600000000003E-8</v>
      </c>
      <c r="AP161" s="94">
        <f t="shared" si="97"/>
        <v>1.2085699848550211E-8</v>
      </c>
      <c r="AQ161" s="114">
        <f t="shared" si="98"/>
        <v>1.9957330380002851E-9</v>
      </c>
      <c r="AR161" s="94">
        <f t="shared" si="99"/>
        <v>4.265795188015919E-9</v>
      </c>
      <c r="AS161" s="114" t="s">
        <v>2891</v>
      </c>
      <c r="AT161" s="98"/>
      <c r="AU161" s="33">
        <v>9.6609999999999995E-6</v>
      </c>
      <c r="AV161" s="16">
        <v>2.0699999999999998E-3</v>
      </c>
      <c r="AW161" s="16">
        <v>2.3883616128906102E-6</v>
      </c>
      <c r="AX161" s="16">
        <v>3.97E-4</v>
      </c>
      <c r="AY161" s="16">
        <v>7.5500000000000003E-4</v>
      </c>
      <c r="AZ161" s="16">
        <v>1E-3</v>
      </c>
      <c r="BA161" s="16">
        <v>1.15E-3</v>
      </c>
      <c r="BB161" s="68">
        <v>-9.2100000000000009</v>
      </c>
      <c r="BC161" s="16">
        <f t="shared" si="90"/>
        <v>3.9683437724802957E-4</v>
      </c>
      <c r="BD161" s="67">
        <v>-10.1</v>
      </c>
      <c r="BE161" s="16">
        <f t="shared" si="91"/>
        <v>5.1122170858619885E-5</v>
      </c>
      <c r="BF161" s="16">
        <v>7.5600000000000001E-2</v>
      </c>
      <c r="BG161" s="16">
        <v>3.3E-3</v>
      </c>
      <c r="BH161" s="16">
        <v>2.5000000000000001E-3</v>
      </c>
      <c r="BI161" s="68"/>
      <c r="BJ161" s="94" t="str">
        <f t="shared" si="100"/>
        <v/>
      </c>
      <c r="BK161" s="68">
        <v>8.2736900000000006E-9</v>
      </c>
      <c r="BL161" s="39">
        <f t="shared" si="128"/>
        <v>5.3248641471E-3</v>
      </c>
      <c r="BM161" s="94">
        <f t="shared" si="129"/>
        <v>7.1197592351399646E-3</v>
      </c>
      <c r="BN161" s="114">
        <f t="shared" si="130"/>
        <v>5.9250861066541E-4</v>
      </c>
      <c r="BO161" s="94">
        <f t="shared" si="131"/>
        <v>1E-3</v>
      </c>
      <c r="BP161" s="114" t="s">
        <v>2891</v>
      </c>
      <c r="BQ161" s="98"/>
      <c r="BR161" s="18">
        <f t="shared" si="101"/>
        <v>-8.1706962271689747</v>
      </c>
      <c r="BS161" s="114">
        <f t="shared" si="102"/>
        <v>-11.452743803283294</v>
      </c>
      <c r="BT161" s="114">
        <f t="shared" si="103"/>
        <v>-8.6800000000000015</v>
      </c>
      <c r="BU161" s="114">
        <f t="shared" si="104"/>
        <v>-8.1999999999999993</v>
      </c>
      <c r="BV161" s="114">
        <f t="shared" si="105"/>
        <v>-8.83</v>
      </c>
      <c r="BW161" s="114">
        <f t="shared" si="106"/>
        <v>-8.370000000000001</v>
      </c>
      <c r="BX161" s="114" t="str">
        <f t="shared" si="107"/>
        <v>N/A</v>
      </c>
      <c r="BY161" s="114">
        <f t="shared" si="108"/>
        <v>-7.1958428417210172</v>
      </c>
      <c r="BZ161" s="114">
        <f t="shared" si="109"/>
        <v>-8.699897553167613</v>
      </c>
      <c r="CA161" s="114">
        <f t="shared" si="110"/>
        <v>-8.370000000000001</v>
      </c>
      <c r="CB161" s="98" t="str">
        <f t="shared" si="111"/>
        <v>---</v>
      </c>
      <c r="CC161" s="18">
        <f t="shared" si="112"/>
        <v>-5.014977917890465</v>
      </c>
      <c r="CD161" s="114">
        <f t="shared" si="113"/>
        <v>-2.6840296545430822</v>
      </c>
      <c r="CE161" s="114">
        <f t="shared" si="114"/>
        <v>-5.621899917662657</v>
      </c>
      <c r="CF161" s="114">
        <f t="shared" si="115"/>
        <v>-3.4012094932368848</v>
      </c>
      <c r="CG161" s="114">
        <f t="shared" si="116"/>
        <v>-3.1220530483708115</v>
      </c>
      <c r="CH161" s="114">
        <f t="shared" si="117"/>
        <v>-3</v>
      </c>
      <c r="CI161" s="114">
        <f t="shared" si="118"/>
        <v>-2.9393021596463882</v>
      </c>
      <c r="CJ161" s="114">
        <f t="shared" si="119"/>
        <v>-3.4013907125198073</v>
      </c>
      <c r="CK161" s="114">
        <f t="shared" si="120"/>
        <v>-4.2913907125198065</v>
      </c>
      <c r="CL161" s="114">
        <f t="shared" si="121"/>
        <v>-1.1214782044987934</v>
      </c>
      <c r="CM161" s="114">
        <f t="shared" si="122"/>
        <v>-2.4814860601221125</v>
      </c>
      <c r="CN161" s="114">
        <f t="shared" si="123"/>
        <v>-2.6020599913279625</v>
      </c>
      <c r="CO161" s="114" t="str">
        <f t="shared" si="124"/>
        <v>N/A</v>
      </c>
      <c r="CP161" s="114">
        <f t="shared" si="125"/>
        <v>-2.2736914678737219</v>
      </c>
      <c r="CQ161" s="114">
        <f t="shared" si="132"/>
        <v>-3.2273053338624993</v>
      </c>
      <c r="CR161" s="114">
        <f t="shared" si="133"/>
        <v>-3</v>
      </c>
      <c r="CS161" s="98" t="str">
        <f t="shared" si="134"/>
        <v>---</v>
      </c>
    </row>
    <row r="162" spans="1:97" x14ac:dyDescent="0.25">
      <c r="A162" s="15" t="s">
        <v>2697</v>
      </c>
      <c r="B162" s="1" t="s">
        <v>588</v>
      </c>
      <c r="C162" s="1">
        <v>643.59</v>
      </c>
      <c r="D162" s="27">
        <v>8.5500000000000007</v>
      </c>
      <c r="E162" s="16">
        <v>8.8110518567674205</v>
      </c>
      <c r="F162" s="16">
        <v>8.3218880750000004</v>
      </c>
      <c r="G162" s="16">
        <v>7.7098581780000002</v>
      </c>
      <c r="H162" s="16">
        <v>8.2263999999999999</v>
      </c>
      <c r="I162" s="16">
        <v>7.7423000000000002</v>
      </c>
      <c r="J162" s="16">
        <v>6.96</v>
      </c>
      <c r="K162" s="16">
        <v>7.57</v>
      </c>
      <c r="L162" s="16"/>
      <c r="M162" s="16">
        <v>7.7697399999999996</v>
      </c>
      <c r="N162" s="16">
        <f t="shared" si="92"/>
        <v>7.9623597899741583</v>
      </c>
      <c r="O162" s="16">
        <f t="shared" si="126"/>
        <v>8.2476824623111842</v>
      </c>
      <c r="P162" s="16">
        <f t="shared" si="93"/>
        <v>7.7697399999999996</v>
      </c>
      <c r="Q162" s="16" t="s">
        <v>2891</v>
      </c>
      <c r="R162" s="36"/>
      <c r="S162" s="18">
        <v>197.14</v>
      </c>
      <c r="T162" s="16">
        <v>204.07</v>
      </c>
      <c r="U162" s="16">
        <v>208.62</v>
      </c>
      <c r="V162" s="16">
        <v>177.24</v>
      </c>
      <c r="W162" s="16">
        <v>348.67</v>
      </c>
      <c r="X162" s="16">
        <v>162</v>
      </c>
      <c r="Y162" s="16">
        <v>174</v>
      </c>
      <c r="Z162" s="85"/>
      <c r="AA162" s="39">
        <v>221.804</v>
      </c>
      <c r="AB162" s="88">
        <f t="shared" si="94"/>
        <v>211.69300000000001</v>
      </c>
      <c r="AC162" s="114">
        <f t="shared" si="95"/>
        <v>205.99893599593116</v>
      </c>
      <c r="AD162" s="88">
        <f t="shared" si="96"/>
        <v>200.60499999999999</v>
      </c>
      <c r="AE162" s="88" t="s">
        <v>2891</v>
      </c>
      <c r="AF162" s="40"/>
      <c r="AG162" s="19">
        <f t="shared" si="127"/>
        <v>162</v>
      </c>
      <c r="AH162" s="18">
        <v>7.3E-9</v>
      </c>
      <c r="AI162" s="34">
        <v>2.42125645797659E-12</v>
      </c>
      <c r="AJ162" s="16">
        <v>2.9512092266663855E-9</v>
      </c>
      <c r="AK162" s="16">
        <v>6.3095734448019329E-9</v>
      </c>
      <c r="AL162" s="16">
        <v>2.0892961308540348E-9</v>
      </c>
      <c r="AM162" s="16">
        <v>4.265795188015919E-9</v>
      </c>
      <c r="AN162" s="94"/>
      <c r="AO162" s="34">
        <v>6.4662300000000003E-8</v>
      </c>
      <c r="AP162" s="94">
        <f t="shared" si="97"/>
        <v>1.251151360668518E-8</v>
      </c>
      <c r="AQ162" s="114">
        <f t="shared" si="98"/>
        <v>2.1155860066930898E-9</v>
      </c>
      <c r="AR162" s="94">
        <f t="shared" si="99"/>
        <v>4.265795188015919E-9</v>
      </c>
      <c r="AS162" s="114" t="s">
        <v>2891</v>
      </c>
      <c r="AT162" s="98"/>
      <c r="AU162" s="33">
        <v>1.03E-5</v>
      </c>
      <c r="AV162" s="16">
        <v>2.0699999999999998E-3</v>
      </c>
      <c r="AW162" s="16">
        <v>1.9563123209715299E-6</v>
      </c>
      <c r="AX162" s="16">
        <v>4.7199999999999998E-4</v>
      </c>
      <c r="AY162" s="16">
        <v>7.5500000000000003E-4</v>
      </c>
      <c r="AZ162" s="16">
        <v>3.3300000000000002E-4</v>
      </c>
      <c r="BA162" s="16">
        <v>1.15E-3</v>
      </c>
      <c r="BB162" s="68">
        <v>-9.2100000000000009</v>
      </c>
      <c r="BC162" s="16">
        <f t="shared" si="90"/>
        <v>3.9683437724802957E-4</v>
      </c>
      <c r="BD162" s="67">
        <v>-10.3</v>
      </c>
      <c r="BE162" s="16">
        <f t="shared" si="91"/>
        <v>3.2255909169017464E-5</v>
      </c>
      <c r="BF162" s="16">
        <v>7.5600000000000001E-2</v>
      </c>
      <c r="BG162" s="16">
        <v>3.2299999999999998E-3</v>
      </c>
      <c r="BH162" s="16">
        <v>2.5000000000000001E-3</v>
      </c>
      <c r="BI162" s="68"/>
      <c r="BJ162" s="94" t="str">
        <f t="shared" si="100"/>
        <v/>
      </c>
      <c r="BK162" s="68">
        <v>8.3626599999999993E-9</v>
      </c>
      <c r="BL162" s="39">
        <f t="shared" si="128"/>
        <v>5.3821243493999997E-3</v>
      </c>
      <c r="BM162" s="94">
        <f t="shared" si="129"/>
        <v>7.0718054575490781E-3</v>
      </c>
      <c r="BN162" s="114">
        <f t="shared" si="130"/>
        <v>5.265871566798668E-4</v>
      </c>
      <c r="BO162" s="94">
        <f t="shared" si="131"/>
        <v>7.5500000000000003E-4</v>
      </c>
      <c r="BP162" s="114" t="s">
        <v>2891</v>
      </c>
      <c r="BQ162" s="98"/>
      <c r="BR162" s="18">
        <f t="shared" si="101"/>
        <v>-8.1366771398795432</v>
      </c>
      <c r="BS162" s="114">
        <f t="shared" si="102"/>
        <v>-11.615959207920801</v>
      </c>
      <c r="BT162" s="114">
        <f t="shared" si="103"/>
        <v>-8.5299999999999994</v>
      </c>
      <c r="BU162" s="114">
        <f t="shared" si="104"/>
        <v>-8.1999999999999993</v>
      </c>
      <c r="BV162" s="114">
        <f t="shared" si="105"/>
        <v>-8.6800000000000015</v>
      </c>
      <c r="BW162" s="114">
        <f t="shared" si="106"/>
        <v>-8.370000000000001</v>
      </c>
      <c r="BX162" s="114" t="str">
        <f t="shared" si="107"/>
        <v>N/A</v>
      </c>
      <c r="BY162" s="114">
        <f t="shared" si="108"/>
        <v>-7.1893488518502986</v>
      </c>
      <c r="BZ162" s="114">
        <f t="shared" si="109"/>
        <v>-8.6745693142358054</v>
      </c>
      <c r="CA162" s="114">
        <f t="shared" si="110"/>
        <v>-8.370000000000001</v>
      </c>
      <c r="CB162" s="98" t="str">
        <f t="shared" si="111"/>
        <v>---</v>
      </c>
      <c r="CC162" s="18">
        <f t="shared" si="112"/>
        <v>-4.987162775294828</v>
      </c>
      <c r="CD162" s="114">
        <f t="shared" si="113"/>
        <v>-2.6840296545430822</v>
      </c>
      <c r="CE162" s="114">
        <f t="shared" si="114"/>
        <v>-5.7085618098517479</v>
      </c>
      <c r="CF162" s="114">
        <f t="shared" si="115"/>
        <v>-3.3260580013659125</v>
      </c>
      <c r="CG162" s="114">
        <f t="shared" si="116"/>
        <v>-3.1220530483708115</v>
      </c>
      <c r="CH162" s="114">
        <f t="shared" si="117"/>
        <v>-3.4775557664936803</v>
      </c>
      <c r="CI162" s="114">
        <f t="shared" si="118"/>
        <v>-2.9393021596463882</v>
      </c>
      <c r="CJ162" s="114">
        <f t="shared" si="119"/>
        <v>-3.4013907125198073</v>
      </c>
      <c r="CK162" s="114">
        <f t="shared" si="120"/>
        <v>-4.4913907125198076</v>
      </c>
      <c r="CL162" s="114">
        <f t="shared" si="121"/>
        <v>-1.1214782044987934</v>
      </c>
      <c r="CM162" s="114">
        <f t="shared" si="122"/>
        <v>-2.490797477668897</v>
      </c>
      <c r="CN162" s="114">
        <f t="shared" si="123"/>
        <v>-2.6020599913279625</v>
      </c>
      <c r="CO162" s="114" t="str">
        <f t="shared" si="124"/>
        <v>N/A</v>
      </c>
      <c r="CP162" s="114">
        <f t="shared" si="125"/>
        <v>-2.2690462724521634</v>
      </c>
      <c r="CQ162" s="114">
        <f t="shared" si="132"/>
        <v>-3.2785297374272222</v>
      </c>
      <c r="CR162" s="114">
        <f t="shared" si="133"/>
        <v>-3.1220530483708115</v>
      </c>
      <c r="CS162" s="98" t="str">
        <f t="shared" si="134"/>
        <v>---</v>
      </c>
    </row>
    <row r="163" spans="1:97" x14ac:dyDescent="0.25">
      <c r="A163" s="15" t="s">
        <v>2698</v>
      </c>
      <c r="B163" s="1" t="s">
        <v>589</v>
      </c>
      <c r="C163" s="1">
        <v>643.59</v>
      </c>
      <c r="D163" s="27">
        <v>8.5500000000000007</v>
      </c>
      <c r="E163" s="16">
        <v>8.8378402407639705</v>
      </c>
      <c r="F163" s="16">
        <v>8.3218880750000004</v>
      </c>
      <c r="G163" s="16">
        <v>7.7098581780000002</v>
      </c>
      <c r="H163" s="16">
        <v>8.2263999999999999</v>
      </c>
      <c r="I163" s="16">
        <v>7.9485000000000001</v>
      </c>
      <c r="J163" s="16">
        <v>6.96</v>
      </c>
      <c r="K163" s="16">
        <v>7.56</v>
      </c>
      <c r="L163" s="16"/>
      <c r="M163" s="16">
        <v>7.5948099999999998</v>
      </c>
      <c r="N163" s="16">
        <f t="shared" si="92"/>
        <v>7.9676996104182187</v>
      </c>
      <c r="O163" s="16">
        <f t="shared" si="126"/>
        <v>8.2622737662749497</v>
      </c>
      <c r="P163" s="16">
        <f t="shared" si="93"/>
        <v>7.9485000000000001</v>
      </c>
      <c r="Q163" s="16" t="s">
        <v>2891</v>
      </c>
      <c r="R163" s="36"/>
      <c r="S163" s="18">
        <v>197.14</v>
      </c>
      <c r="T163" s="16">
        <v>217.56</v>
      </c>
      <c r="U163" s="16">
        <v>208.62</v>
      </c>
      <c r="V163" s="16">
        <v>151.34</v>
      </c>
      <c r="W163" s="16">
        <v>348.67</v>
      </c>
      <c r="X163" s="16">
        <v>145</v>
      </c>
      <c r="Y163" s="16">
        <v>162</v>
      </c>
      <c r="Z163" s="85"/>
      <c r="AA163" s="16">
        <v>221.68899999999999</v>
      </c>
      <c r="AB163" s="88">
        <f t="shared" si="94"/>
        <v>206.502375</v>
      </c>
      <c r="AC163" s="114">
        <f t="shared" si="95"/>
        <v>198.99316153464201</v>
      </c>
      <c r="AD163" s="88">
        <f t="shared" si="96"/>
        <v>202.88</v>
      </c>
      <c r="AE163" s="88" t="s">
        <v>2891</v>
      </c>
      <c r="AF163" s="40"/>
      <c r="AG163" s="19">
        <f t="shared" si="127"/>
        <v>145</v>
      </c>
      <c r="AH163" s="18">
        <v>1.13E-8</v>
      </c>
      <c r="AI163" s="34">
        <v>9.1848570145020707E-12</v>
      </c>
      <c r="AJ163" s="16">
        <v>1.6982436524617417E-9</v>
      </c>
      <c r="AK163" s="16">
        <v>6.3095734448019329E-9</v>
      </c>
      <c r="AL163" s="16">
        <v>3.3113112148258966E-9</v>
      </c>
      <c r="AM163" s="16">
        <v>4.265795188015919E-9</v>
      </c>
      <c r="AN163" s="94"/>
      <c r="AO163" s="16">
        <v>6.4865099999999998E-8</v>
      </c>
      <c r="AP163" s="94">
        <f t="shared" si="97"/>
        <v>1.3108458336731428E-8</v>
      </c>
      <c r="AQ163" s="114">
        <f t="shared" si="98"/>
        <v>2.6899079551988827E-9</v>
      </c>
      <c r="AR163" s="94">
        <f t="shared" si="99"/>
        <v>4.265795188015919E-9</v>
      </c>
      <c r="AS163" s="114" t="s">
        <v>2891</v>
      </c>
      <c r="AT163" s="98"/>
      <c r="AU163" s="33">
        <v>1.4759999999999999E-5</v>
      </c>
      <c r="AV163" s="16">
        <v>2.0699999999999998E-3</v>
      </c>
      <c r="AW163" s="16">
        <v>3.59208802585002E-6</v>
      </c>
      <c r="AX163" s="16">
        <v>4.2099999999999999E-4</v>
      </c>
      <c r="AY163" s="16">
        <v>7.5500000000000003E-4</v>
      </c>
      <c r="AZ163" s="16">
        <v>4.48E-2</v>
      </c>
      <c r="BA163" s="16">
        <v>1.15E-3</v>
      </c>
      <c r="BB163" s="68">
        <v>-9.2100000000000009</v>
      </c>
      <c r="BC163" s="16">
        <f t="shared" si="90"/>
        <v>3.9683437724802957E-4</v>
      </c>
      <c r="BD163" s="67">
        <v>-10.07</v>
      </c>
      <c r="BE163" s="16">
        <f t="shared" si="91"/>
        <v>5.4778393000666572E-5</v>
      </c>
      <c r="BF163" s="16">
        <v>7.5600000000000001E-2</v>
      </c>
      <c r="BG163" s="16">
        <v>3.15E-3</v>
      </c>
      <c r="BH163" s="16">
        <v>3.15E-3</v>
      </c>
      <c r="BI163" s="68"/>
      <c r="BJ163" s="94" t="str">
        <f t="shared" si="100"/>
        <v/>
      </c>
      <c r="BK163" s="68">
        <v>8.2871100000000003E-9</v>
      </c>
      <c r="BL163" s="39">
        <f t="shared" si="128"/>
        <v>5.3335011249000001E-3</v>
      </c>
      <c r="BM163" s="94">
        <f t="shared" si="129"/>
        <v>1.0530728152551887E-2</v>
      </c>
      <c r="BN163" s="114">
        <f t="shared" si="130"/>
        <v>8.6695917998292878E-4</v>
      </c>
      <c r="BO163" s="94">
        <f t="shared" si="131"/>
        <v>1.15E-3</v>
      </c>
      <c r="BP163" s="114" t="s">
        <v>2891</v>
      </c>
      <c r="BQ163" s="98"/>
      <c r="BR163" s="18">
        <f t="shared" si="101"/>
        <v>-7.9469215565165801</v>
      </c>
      <c r="BS163" s="114">
        <f t="shared" si="102"/>
        <v>-11.036927600196071</v>
      </c>
      <c r="BT163" s="114">
        <f t="shared" si="103"/>
        <v>-8.7700000000000014</v>
      </c>
      <c r="BU163" s="114">
        <f t="shared" si="104"/>
        <v>-8.1999999999999993</v>
      </c>
      <c r="BV163" s="114">
        <f t="shared" si="105"/>
        <v>-8.4800000000000022</v>
      </c>
      <c r="BW163" s="114">
        <f t="shared" si="106"/>
        <v>-8.370000000000001</v>
      </c>
      <c r="BX163" s="114" t="str">
        <f t="shared" si="107"/>
        <v>N/A</v>
      </c>
      <c r="BY163" s="114">
        <f t="shared" si="108"/>
        <v>-7.1879889080407455</v>
      </c>
      <c r="BZ163" s="114">
        <f t="shared" si="109"/>
        <v>-8.5702625806790582</v>
      </c>
      <c r="CA163" s="114">
        <f t="shared" si="110"/>
        <v>-8.370000000000001</v>
      </c>
      <c r="CB163" s="98" t="str">
        <f t="shared" si="111"/>
        <v>---</v>
      </c>
      <c r="CC163" s="18">
        <f t="shared" si="112"/>
        <v>-4.8309136425129768</v>
      </c>
      <c r="CD163" s="114">
        <f t="shared" si="113"/>
        <v>-2.6840296545430822</v>
      </c>
      <c r="CE163" s="114">
        <f t="shared" si="114"/>
        <v>-5.4446530292785322</v>
      </c>
      <c r="CF163" s="114">
        <f t="shared" si="115"/>
        <v>-3.3757179041643317</v>
      </c>
      <c r="CG163" s="114">
        <f t="shared" si="116"/>
        <v>-3.1220530483708115</v>
      </c>
      <c r="CH163" s="114">
        <f t="shared" si="117"/>
        <v>-1.348721986001856</v>
      </c>
      <c r="CI163" s="114">
        <f t="shared" si="118"/>
        <v>-2.9393021596463882</v>
      </c>
      <c r="CJ163" s="114">
        <f t="shared" si="119"/>
        <v>-3.4013907125198073</v>
      </c>
      <c r="CK163" s="114">
        <f t="shared" si="120"/>
        <v>-4.2613907125198072</v>
      </c>
      <c r="CL163" s="114">
        <f t="shared" si="121"/>
        <v>-1.1214782044987934</v>
      </c>
      <c r="CM163" s="114">
        <f t="shared" si="122"/>
        <v>-2.5016894462103996</v>
      </c>
      <c r="CN163" s="114">
        <f t="shared" si="123"/>
        <v>-2.5016894462103996</v>
      </c>
      <c r="CO163" s="114" t="str">
        <f t="shared" si="124"/>
        <v>N/A</v>
      </c>
      <c r="CP163" s="114">
        <f t="shared" si="125"/>
        <v>-2.2729876089752543</v>
      </c>
      <c r="CQ163" s="114">
        <f t="shared" si="132"/>
        <v>-3.0620013504194188</v>
      </c>
      <c r="CR163" s="114">
        <f t="shared" si="133"/>
        <v>-2.9393021596463882</v>
      </c>
      <c r="CS163" s="98" t="str">
        <f t="shared" si="134"/>
        <v>---</v>
      </c>
    </row>
    <row r="164" spans="1:97" x14ac:dyDescent="0.25">
      <c r="A164" s="15" t="s">
        <v>2699</v>
      </c>
      <c r="B164" s="1" t="s">
        <v>590</v>
      </c>
      <c r="C164" s="1">
        <v>643.59</v>
      </c>
      <c r="D164" s="27">
        <v>8.5500000000000007</v>
      </c>
      <c r="E164" s="16">
        <v>8.9007465274207593</v>
      </c>
      <c r="F164" s="16">
        <v>8.3218880750000004</v>
      </c>
      <c r="G164" s="16">
        <v>7.7098581780000002</v>
      </c>
      <c r="H164" s="16">
        <v>8.2263999999999999</v>
      </c>
      <c r="I164" s="16">
        <v>7.7465999999999999</v>
      </c>
      <c r="J164" s="16">
        <v>6.96</v>
      </c>
      <c r="K164" s="16">
        <v>7.47</v>
      </c>
      <c r="L164" s="16"/>
      <c r="M164" s="16">
        <v>7.7579399999999996</v>
      </c>
      <c r="N164" s="16">
        <f t="shared" si="92"/>
        <v>7.960381420046752</v>
      </c>
      <c r="O164" s="16">
        <f t="shared" si="126"/>
        <v>8.2842400418291717</v>
      </c>
      <c r="P164" s="16">
        <f t="shared" si="93"/>
        <v>7.7579399999999996</v>
      </c>
      <c r="Q164" s="16" t="s">
        <v>2891</v>
      </c>
      <c r="R164" s="36"/>
      <c r="S164" s="18">
        <v>197.14</v>
      </c>
      <c r="T164" s="16">
        <v>214.14</v>
      </c>
      <c r="U164" s="16">
        <v>208.62</v>
      </c>
      <c r="V164" s="16">
        <v>172.48</v>
      </c>
      <c r="W164" s="16">
        <v>348.67</v>
      </c>
      <c r="X164" s="16">
        <v>179</v>
      </c>
      <c r="Y164" s="16">
        <v>189</v>
      </c>
      <c r="Z164" s="85"/>
      <c r="AA164" s="16">
        <v>221.62899999999999</v>
      </c>
      <c r="AB164" s="88">
        <f t="shared" si="94"/>
        <v>216.33487499999998</v>
      </c>
      <c r="AC164" s="114">
        <f t="shared" si="95"/>
        <v>211.28341356768274</v>
      </c>
      <c r="AD164" s="88">
        <f t="shared" si="96"/>
        <v>202.88</v>
      </c>
      <c r="AE164" s="88" t="s">
        <v>2891</v>
      </c>
      <c r="AF164" s="40"/>
      <c r="AG164" s="19">
        <f t="shared" si="127"/>
        <v>179</v>
      </c>
      <c r="AH164" s="18">
        <v>4.6699999999999998E-9</v>
      </c>
      <c r="AI164" s="34">
        <v>2.65086461427607E-12</v>
      </c>
      <c r="AJ164" s="16">
        <v>1.9054607179632436E-9</v>
      </c>
      <c r="AK164" s="16">
        <v>6.3095734448019329E-9</v>
      </c>
      <c r="AL164" s="16">
        <v>3.9810717055349665E-9</v>
      </c>
      <c r="AM164" s="16">
        <v>4.265795188015919E-9</v>
      </c>
      <c r="AN164" s="94"/>
      <c r="AO164" s="16">
        <v>7.7018700000000007E-8</v>
      </c>
      <c r="AP164" s="94">
        <f t="shared" si="97"/>
        <v>1.4021893131561477E-8</v>
      </c>
      <c r="AQ164" s="114">
        <f t="shared" si="98"/>
        <v>2.123454426523605E-9</v>
      </c>
      <c r="AR164" s="94">
        <f t="shared" si="99"/>
        <v>4.265795188015919E-9</v>
      </c>
      <c r="AS164" s="114" t="s">
        <v>2891</v>
      </c>
      <c r="AT164" s="98"/>
      <c r="AU164" s="33">
        <v>7.182E-6</v>
      </c>
      <c r="AV164" s="16">
        <v>2.0699999999999998E-3</v>
      </c>
      <c r="AW164" s="16">
        <v>1.24326084116537E-6</v>
      </c>
      <c r="AX164" s="16">
        <v>4.2900000000000002E-4</v>
      </c>
      <c r="AY164" s="16">
        <v>7.5500000000000003E-4</v>
      </c>
      <c r="AZ164" s="16">
        <v>8.5800000000000004E-4</v>
      </c>
      <c r="BA164" s="16">
        <v>1.15E-3</v>
      </c>
      <c r="BB164" s="68">
        <v>-9.2100000000000009</v>
      </c>
      <c r="BC164" s="16">
        <f t="shared" si="90"/>
        <v>3.9683437724802957E-4</v>
      </c>
      <c r="BD164" s="67">
        <v>-10.33</v>
      </c>
      <c r="BE164" s="16">
        <f t="shared" si="91"/>
        <v>3.0102965958102765E-5</v>
      </c>
      <c r="BF164" s="16">
        <v>7.3899999999999993E-2</v>
      </c>
      <c r="BG164" s="16">
        <v>2.6800000000000001E-3</v>
      </c>
      <c r="BH164" s="16">
        <v>1.58E-3</v>
      </c>
      <c r="BI164" s="68"/>
      <c r="BJ164" s="94" t="str">
        <f t="shared" si="100"/>
        <v/>
      </c>
      <c r="BK164" s="68">
        <v>8.2986899999999992E-9</v>
      </c>
      <c r="BL164" s="39">
        <f t="shared" si="128"/>
        <v>5.3409538970999992E-3</v>
      </c>
      <c r="BM164" s="94">
        <f t="shared" si="129"/>
        <v>6.8614089616267143E-3</v>
      </c>
      <c r="BN164" s="114">
        <f t="shared" si="130"/>
        <v>4.986760903236241E-4</v>
      </c>
      <c r="BO164" s="94">
        <f t="shared" si="131"/>
        <v>8.5800000000000004E-4</v>
      </c>
      <c r="BP164" s="114" t="s">
        <v>2891</v>
      </c>
      <c r="BQ164" s="98"/>
      <c r="BR164" s="18">
        <f t="shared" si="101"/>
        <v>-8.3306831194338873</v>
      </c>
      <c r="BS164" s="114">
        <f t="shared" si="102"/>
        <v>-11.576612452113855</v>
      </c>
      <c r="BT164" s="114">
        <f t="shared" si="103"/>
        <v>-8.7200000000000006</v>
      </c>
      <c r="BU164" s="114">
        <f t="shared" si="104"/>
        <v>-8.1999999999999993</v>
      </c>
      <c r="BV164" s="114">
        <f t="shared" si="105"/>
        <v>-8.4</v>
      </c>
      <c r="BW164" s="114">
        <f t="shared" si="106"/>
        <v>-8.370000000000001</v>
      </c>
      <c r="BX164" s="114" t="str">
        <f t="shared" si="107"/>
        <v>N/A</v>
      </c>
      <c r="BY164" s="114">
        <f t="shared" si="108"/>
        <v>-7.1134038161156665</v>
      </c>
      <c r="BZ164" s="114">
        <f t="shared" si="109"/>
        <v>-8.6729570553804844</v>
      </c>
      <c r="CA164" s="114">
        <f t="shared" si="110"/>
        <v>-8.370000000000001</v>
      </c>
      <c r="CB164" s="98" t="str">
        <f t="shared" si="111"/>
        <v>---</v>
      </c>
      <c r="CC164" s="18">
        <f t="shared" si="112"/>
        <v>-5.143754599209946</v>
      </c>
      <c r="CD164" s="114">
        <f t="shared" si="113"/>
        <v>-2.6840296545430822</v>
      </c>
      <c r="CE164" s="114">
        <f t="shared" si="114"/>
        <v>-5.9054377450555045</v>
      </c>
      <c r="CF164" s="114">
        <f t="shared" si="115"/>
        <v>-3.3675427078152755</v>
      </c>
      <c r="CG164" s="114">
        <f t="shared" si="116"/>
        <v>-3.1220530483708115</v>
      </c>
      <c r="CH164" s="114">
        <f t="shared" si="117"/>
        <v>-3.0665127121512947</v>
      </c>
      <c r="CI164" s="114">
        <f t="shared" si="118"/>
        <v>-2.9393021596463882</v>
      </c>
      <c r="CJ164" s="114">
        <f t="shared" si="119"/>
        <v>-3.4013907125198073</v>
      </c>
      <c r="CK164" s="114">
        <f t="shared" si="120"/>
        <v>-4.5213907125198061</v>
      </c>
      <c r="CL164" s="114">
        <f t="shared" si="121"/>
        <v>-1.1313555616051743</v>
      </c>
      <c r="CM164" s="114">
        <f t="shared" si="122"/>
        <v>-2.571865205971211</v>
      </c>
      <c r="CN164" s="114">
        <f t="shared" si="123"/>
        <v>-2.8013429130455774</v>
      </c>
      <c r="CO164" s="114" t="str">
        <f t="shared" si="124"/>
        <v>N/A</v>
      </c>
      <c r="CP164" s="114">
        <f t="shared" si="125"/>
        <v>-2.2723811708272463</v>
      </c>
      <c r="CQ164" s="114">
        <f t="shared" si="132"/>
        <v>-3.3021814540985486</v>
      </c>
      <c r="CR164" s="114">
        <f t="shared" si="133"/>
        <v>-3.0665127121512947</v>
      </c>
      <c r="CS164" s="98" t="str">
        <f t="shared" si="134"/>
        <v>---</v>
      </c>
    </row>
    <row r="165" spans="1:97" x14ac:dyDescent="0.25">
      <c r="A165" s="15" t="s">
        <v>2700</v>
      </c>
      <c r="B165" s="1" t="s">
        <v>591</v>
      </c>
      <c r="C165" s="1">
        <v>643.59</v>
      </c>
      <c r="D165" s="27">
        <v>8.5500000000000007</v>
      </c>
      <c r="E165" s="16">
        <v>8.8171692976680394</v>
      </c>
      <c r="F165" s="16">
        <v>8.3218880750000004</v>
      </c>
      <c r="G165" s="16">
        <v>7.7098581780000002</v>
      </c>
      <c r="H165" s="16">
        <v>8.2263999999999999</v>
      </c>
      <c r="I165" s="16">
        <v>7.9196</v>
      </c>
      <c r="J165" s="16">
        <v>6.96</v>
      </c>
      <c r="K165" s="16">
        <v>7.55</v>
      </c>
      <c r="L165" s="16"/>
      <c r="M165" s="16">
        <v>7.6597999999999997</v>
      </c>
      <c r="N165" s="16">
        <f t="shared" si="92"/>
        <v>7.9683017278520047</v>
      </c>
      <c r="O165" s="16">
        <f t="shared" si="126"/>
        <v>8.2536974161745231</v>
      </c>
      <c r="P165" s="16">
        <f t="shared" si="93"/>
        <v>7.9196</v>
      </c>
      <c r="Q165" s="16" t="s">
        <v>2891</v>
      </c>
      <c r="R165" s="36"/>
      <c r="S165" s="18">
        <v>197.14</v>
      </c>
      <c r="T165" s="16">
        <v>213.38</v>
      </c>
      <c r="U165" s="16">
        <v>208.62</v>
      </c>
      <c r="V165" s="16">
        <v>155.79</v>
      </c>
      <c r="W165" s="16">
        <v>348.67</v>
      </c>
      <c r="X165" s="16">
        <v>142</v>
      </c>
      <c r="Y165" s="16">
        <v>162</v>
      </c>
      <c r="Z165" s="85"/>
      <c r="AA165" s="16">
        <v>221.69900000000001</v>
      </c>
      <c r="AB165" s="88">
        <f t="shared" si="94"/>
        <v>206.162375</v>
      </c>
      <c r="AC165" s="114">
        <f t="shared" si="95"/>
        <v>198.71273783076734</v>
      </c>
      <c r="AD165" s="88">
        <f t="shared" si="96"/>
        <v>202.88</v>
      </c>
      <c r="AE165" s="88" t="s">
        <v>2891</v>
      </c>
      <c r="AF165" s="40"/>
      <c r="AG165" s="19">
        <f t="shared" si="127"/>
        <v>142</v>
      </c>
      <c r="AH165" s="18">
        <v>1.22E-8</v>
      </c>
      <c r="AI165" s="34">
        <v>1.0866749908851299E-11</v>
      </c>
      <c r="AJ165" s="16">
        <v>1.9498445997580341E-9</v>
      </c>
      <c r="AK165" s="16">
        <v>6.3095734448019329E-9</v>
      </c>
      <c r="AL165" s="16">
        <v>1.1481536214968828E-9</v>
      </c>
      <c r="AM165" s="16">
        <v>4.265795188015919E-9</v>
      </c>
      <c r="AN165" s="94"/>
      <c r="AO165" s="16">
        <v>6.4992599999999997E-8</v>
      </c>
      <c r="AP165" s="94">
        <f t="shared" si="97"/>
        <v>1.2982404800568801E-8</v>
      </c>
      <c r="AQ165" s="114">
        <f t="shared" si="98"/>
        <v>2.4428868113185413E-9</v>
      </c>
      <c r="AR165" s="94">
        <f t="shared" si="99"/>
        <v>4.265795188015919E-9</v>
      </c>
      <c r="AS165" s="114" t="s">
        <v>2891</v>
      </c>
      <c r="AT165" s="98"/>
      <c r="AU165" s="33">
        <v>1.573E-5</v>
      </c>
      <c r="AV165" s="16">
        <v>2.0699999999999998E-3</v>
      </c>
      <c r="AW165" s="16">
        <v>4.0428501027627798E-6</v>
      </c>
      <c r="AX165" s="16">
        <v>4.7100000000000001E-4</v>
      </c>
      <c r="AY165" s="16">
        <v>7.5500000000000003E-4</v>
      </c>
      <c r="AZ165" s="16">
        <v>1.37E-4</v>
      </c>
      <c r="BA165" s="16">
        <v>1.15E-3</v>
      </c>
      <c r="BB165" s="68">
        <v>-9.2100000000000009</v>
      </c>
      <c r="BC165" s="16">
        <f t="shared" si="90"/>
        <v>3.9683437724802957E-4</v>
      </c>
      <c r="BD165" s="67">
        <v>-10.130000000000001</v>
      </c>
      <c r="BE165" s="16">
        <f t="shared" si="91"/>
        <v>4.7709985819885624E-5</v>
      </c>
      <c r="BF165" s="16">
        <v>7.7399999999999997E-2</v>
      </c>
      <c r="BG165" s="16">
        <v>3.15E-3</v>
      </c>
      <c r="BH165" s="16">
        <v>3.15E-3</v>
      </c>
      <c r="BI165" s="68"/>
      <c r="BJ165" s="94" t="str">
        <f t="shared" si="100"/>
        <v/>
      </c>
      <c r="BK165" s="68">
        <v>8.3839000000000004E-9</v>
      </c>
      <c r="BL165" s="39">
        <f t="shared" si="128"/>
        <v>5.3957942010000003E-3</v>
      </c>
      <c r="BM165" s="94">
        <f t="shared" si="129"/>
        <v>7.2417778010900515E-3</v>
      </c>
      <c r="BN165" s="114">
        <f t="shared" si="130"/>
        <v>5.6357865724102985E-4</v>
      </c>
      <c r="BO165" s="94">
        <f t="shared" si="131"/>
        <v>7.5500000000000003E-4</v>
      </c>
      <c r="BP165" s="114" t="s">
        <v>2891</v>
      </c>
      <c r="BQ165" s="98"/>
      <c r="BR165" s="18">
        <f t="shared" si="101"/>
        <v>-7.9136401693252516</v>
      </c>
      <c r="BS165" s="114">
        <f t="shared" si="102"/>
        <v>-10.963900327828137</v>
      </c>
      <c r="BT165" s="114">
        <f t="shared" si="103"/>
        <v>-8.7100000000000026</v>
      </c>
      <c r="BU165" s="114">
        <f t="shared" si="104"/>
        <v>-8.1999999999999993</v>
      </c>
      <c r="BV165" s="114">
        <f t="shared" si="105"/>
        <v>-8.94</v>
      </c>
      <c r="BW165" s="114">
        <f t="shared" si="106"/>
        <v>-8.370000000000001</v>
      </c>
      <c r="BX165" s="114" t="str">
        <f t="shared" si="107"/>
        <v>N/A</v>
      </c>
      <c r="BY165" s="114">
        <f t="shared" si="108"/>
        <v>-7.1871360889281934</v>
      </c>
      <c r="BZ165" s="114">
        <f t="shared" si="109"/>
        <v>-8.6120966551545113</v>
      </c>
      <c r="CA165" s="114">
        <f t="shared" si="110"/>
        <v>-8.370000000000001</v>
      </c>
      <c r="CB165" s="98" t="str">
        <f t="shared" si="111"/>
        <v>---</v>
      </c>
      <c r="CC165" s="18">
        <f t="shared" si="112"/>
        <v>-4.8032712773767132</v>
      </c>
      <c r="CD165" s="114">
        <f t="shared" si="113"/>
        <v>-2.6840296545430822</v>
      </c>
      <c r="CE165" s="114">
        <f t="shared" si="114"/>
        <v>-5.3933123607563118</v>
      </c>
      <c r="CF165" s="114">
        <f t="shared" si="115"/>
        <v>-3.3269790928711038</v>
      </c>
      <c r="CG165" s="114">
        <f t="shared" si="116"/>
        <v>-3.1220530483708115</v>
      </c>
      <c r="CH165" s="114">
        <f t="shared" si="117"/>
        <v>-3.8632794328435933</v>
      </c>
      <c r="CI165" s="114">
        <f t="shared" si="118"/>
        <v>-2.9393021596463882</v>
      </c>
      <c r="CJ165" s="114">
        <f t="shared" si="119"/>
        <v>-3.4013907125198073</v>
      </c>
      <c r="CK165" s="114">
        <f t="shared" si="120"/>
        <v>-4.3213907125198068</v>
      </c>
      <c r="CL165" s="114">
        <f t="shared" si="121"/>
        <v>-1.1112590393171073</v>
      </c>
      <c r="CM165" s="114">
        <f t="shared" si="122"/>
        <v>-2.5016894462103996</v>
      </c>
      <c r="CN165" s="114">
        <f t="shared" si="123"/>
        <v>-2.5016894462103996</v>
      </c>
      <c r="CO165" s="114" t="str">
        <f t="shared" si="124"/>
        <v>N/A</v>
      </c>
      <c r="CP165" s="114">
        <f t="shared" si="125"/>
        <v>-2.2679446229501914</v>
      </c>
      <c r="CQ165" s="114">
        <f t="shared" si="132"/>
        <v>-3.249045462010439</v>
      </c>
      <c r="CR165" s="114">
        <f t="shared" si="133"/>
        <v>-3.1220530483708115</v>
      </c>
      <c r="CS165" s="98" t="str">
        <f t="shared" si="134"/>
        <v>---</v>
      </c>
    </row>
    <row r="166" spans="1:97" x14ac:dyDescent="0.25">
      <c r="A166" s="15" t="s">
        <v>2701</v>
      </c>
      <c r="B166" s="1" t="s">
        <v>592</v>
      </c>
      <c r="C166" s="1">
        <v>643.59</v>
      </c>
      <c r="D166" s="27">
        <v>8.5500000000000007</v>
      </c>
      <c r="E166" s="16">
        <v>8.8218252074472101</v>
      </c>
      <c r="F166" s="16">
        <v>8.3218880750000004</v>
      </c>
      <c r="G166" s="16">
        <v>7.7098581780000002</v>
      </c>
      <c r="H166" s="16">
        <v>8.2263999999999999</v>
      </c>
      <c r="I166" s="16">
        <v>7.9824999999999999</v>
      </c>
      <c r="J166" s="16">
        <v>6.96</v>
      </c>
      <c r="K166" s="16">
        <v>7.55</v>
      </c>
      <c r="L166" s="16"/>
      <c r="M166" s="16">
        <v>7.59781</v>
      </c>
      <c r="N166" s="16">
        <f t="shared" si="92"/>
        <v>7.9689201622719121</v>
      </c>
      <c r="O166" s="16">
        <f t="shared" si="126"/>
        <v>8.257434199094746</v>
      </c>
      <c r="P166" s="16">
        <f t="shared" si="93"/>
        <v>7.9824999999999999</v>
      </c>
      <c r="Q166" s="16" t="s">
        <v>2891</v>
      </c>
      <c r="R166" s="36"/>
      <c r="S166" s="18">
        <v>197.14</v>
      </c>
      <c r="T166" s="16">
        <v>217.35</v>
      </c>
      <c r="U166" s="16">
        <v>208.62</v>
      </c>
      <c r="V166" s="16">
        <v>165.03</v>
      </c>
      <c r="W166" s="16">
        <v>348.67</v>
      </c>
      <c r="X166" s="16">
        <v>144</v>
      </c>
      <c r="Y166" s="16">
        <v>162</v>
      </c>
      <c r="Z166" s="85"/>
      <c r="AA166" s="16">
        <v>221.786</v>
      </c>
      <c r="AB166" s="88">
        <f t="shared" si="94"/>
        <v>208.0745</v>
      </c>
      <c r="AC166" s="114">
        <f t="shared" si="95"/>
        <v>200.97171184247534</v>
      </c>
      <c r="AD166" s="88">
        <f t="shared" si="96"/>
        <v>202.88</v>
      </c>
      <c r="AE166" s="88" t="s">
        <v>2891</v>
      </c>
      <c r="AF166" s="40"/>
      <c r="AG166" s="19">
        <f t="shared" si="127"/>
        <v>144</v>
      </c>
      <c r="AH166" s="18">
        <v>1.16E-8</v>
      </c>
      <c r="AI166" s="34">
        <v>4.6190973947637699E-12</v>
      </c>
      <c r="AJ166" s="16">
        <v>1.7782794100389197E-9</v>
      </c>
      <c r="AK166" s="16">
        <v>6.3095734448019329E-9</v>
      </c>
      <c r="AL166" s="16">
        <v>9.9999999999999995E-8</v>
      </c>
      <c r="AM166" s="16">
        <v>4.265795188015919E-9</v>
      </c>
      <c r="AN166" s="94"/>
      <c r="AO166" s="16">
        <v>6.3263500000000003E-8</v>
      </c>
      <c r="AP166" s="94">
        <f t="shared" si="97"/>
        <v>2.6745966734321644E-8</v>
      </c>
      <c r="AQ166" s="114">
        <f t="shared" si="98"/>
        <v>3.9944097922232863E-9</v>
      </c>
      <c r="AR166" s="94">
        <f t="shared" si="99"/>
        <v>6.3095734448019329E-9</v>
      </c>
      <c r="AS166" s="114" t="s">
        <v>2891</v>
      </c>
      <c r="AT166" s="98"/>
      <c r="AU166" s="33">
        <v>1.507E-5</v>
      </c>
      <c r="AV166" s="16">
        <v>2.0699999999999998E-3</v>
      </c>
      <c r="AW166" s="16">
        <v>3.0500032218133898E-6</v>
      </c>
      <c r="AX166" s="16">
        <v>4.2000000000000002E-4</v>
      </c>
      <c r="AY166" s="16">
        <v>7.5500000000000003E-4</v>
      </c>
      <c r="AZ166" s="16">
        <v>1.38E-2</v>
      </c>
      <c r="BA166" s="16">
        <v>1.15E-3</v>
      </c>
      <c r="BB166" s="68">
        <v>-9.2100000000000009</v>
      </c>
      <c r="BC166" s="16">
        <f t="shared" si="90"/>
        <v>3.9683437724802957E-4</v>
      </c>
      <c r="BD166" s="67">
        <v>-10.14</v>
      </c>
      <c r="BE166" s="16">
        <f t="shared" si="91"/>
        <v>4.662397395446616E-5</v>
      </c>
      <c r="BF166" s="16">
        <v>7.3899999999999993E-2</v>
      </c>
      <c r="BG166" s="16">
        <v>3.2299999999999998E-3</v>
      </c>
      <c r="BH166" s="16">
        <v>3.15E-3</v>
      </c>
      <c r="BI166" s="68"/>
      <c r="BJ166" s="94" t="str">
        <f t="shared" si="100"/>
        <v/>
      </c>
      <c r="BK166" s="68">
        <v>8.3294299999999994E-9</v>
      </c>
      <c r="BL166" s="39">
        <f t="shared" si="128"/>
        <v>5.3607378536999995E-3</v>
      </c>
      <c r="BM166" s="94">
        <f t="shared" si="129"/>
        <v>8.0228704775480233E-3</v>
      </c>
      <c r="BN166" s="114">
        <f t="shared" si="130"/>
        <v>7.7388008574775233E-4</v>
      </c>
      <c r="BO166" s="94">
        <f t="shared" si="131"/>
        <v>1.15E-3</v>
      </c>
      <c r="BP166" s="114" t="s">
        <v>2891</v>
      </c>
      <c r="BQ166" s="98"/>
      <c r="BR166" s="18">
        <f t="shared" si="101"/>
        <v>-7.9355420107730819</v>
      </c>
      <c r="BS166" s="114">
        <f t="shared" si="102"/>
        <v>-11.335442880454787</v>
      </c>
      <c r="BT166" s="114">
        <f t="shared" si="103"/>
        <v>-8.75</v>
      </c>
      <c r="BU166" s="114">
        <f t="shared" si="104"/>
        <v>-8.1999999999999993</v>
      </c>
      <c r="BV166" s="114">
        <f t="shared" si="105"/>
        <v>-7</v>
      </c>
      <c r="BW166" s="114">
        <f t="shared" si="106"/>
        <v>-8.370000000000001</v>
      </c>
      <c r="BX166" s="114" t="str">
        <f t="shared" si="107"/>
        <v>N/A</v>
      </c>
      <c r="BY166" s="114">
        <f t="shared" si="108"/>
        <v>-7.1988467847782047</v>
      </c>
      <c r="BZ166" s="114">
        <f t="shared" si="109"/>
        <v>-8.3985473822865835</v>
      </c>
      <c r="CA166" s="114">
        <f t="shared" si="110"/>
        <v>-8.1999999999999993</v>
      </c>
      <c r="CB166" s="98" t="str">
        <f t="shared" si="111"/>
        <v>---</v>
      </c>
      <c r="CC166" s="18">
        <f t="shared" si="112"/>
        <v>-4.821886747685368</v>
      </c>
      <c r="CD166" s="114">
        <f t="shared" si="113"/>
        <v>-2.6840296545430822</v>
      </c>
      <c r="CE166" s="114">
        <f t="shared" si="114"/>
        <v>-5.5156997018941851</v>
      </c>
      <c r="CF166" s="114">
        <f t="shared" si="115"/>
        <v>-3.3767507096020997</v>
      </c>
      <c r="CG166" s="114">
        <f t="shared" si="116"/>
        <v>-3.1220530483708115</v>
      </c>
      <c r="CH166" s="114">
        <f t="shared" si="117"/>
        <v>-1.8601209135987635</v>
      </c>
      <c r="CI166" s="114">
        <f t="shared" si="118"/>
        <v>-2.9393021596463882</v>
      </c>
      <c r="CJ166" s="114">
        <f t="shared" si="119"/>
        <v>-3.4013907125198073</v>
      </c>
      <c r="CK166" s="114">
        <f t="shared" si="120"/>
        <v>-4.3313907125198066</v>
      </c>
      <c r="CL166" s="114">
        <f t="shared" si="121"/>
        <v>-1.1313555616051743</v>
      </c>
      <c r="CM166" s="114">
        <f t="shared" si="122"/>
        <v>-2.490797477668897</v>
      </c>
      <c r="CN166" s="114">
        <f t="shared" si="123"/>
        <v>-2.5016894462103996</v>
      </c>
      <c r="CO166" s="114" t="str">
        <f t="shared" si="124"/>
        <v>N/A</v>
      </c>
      <c r="CP166" s="114">
        <f t="shared" si="125"/>
        <v>-2.270775429759428</v>
      </c>
      <c r="CQ166" s="114">
        <f t="shared" si="132"/>
        <v>-3.1113263288941702</v>
      </c>
      <c r="CR166" s="114">
        <f t="shared" si="133"/>
        <v>-2.9393021596463882</v>
      </c>
      <c r="CS166" s="98" t="str">
        <f t="shared" si="134"/>
        <v>---</v>
      </c>
    </row>
    <row r="167" spans="1:97" x14ac:dyDescent="0.25">
      <c r="A167" s="15" t="s">
        <v>2702</v>
      </c>
      <c r="B167" s="1" t="s">
        <v>593</v>
      </c>
      <c r="C167" s="1">
        <v>643.59</v>
      </c>
      <c r="D167" s="27">
        <v>8.5500000000000007</v>
      </c>
      <c r="E167" s="16">
        <v>8.7850795063801499</v>
      </c>
      <c r="F167" s="16">
        <v>8.3218880750000004</v>
      </c>
      <c r="G167" s="16">
        <v>7.7098581780000002</v>
      </c>
      <c r="H167" s="16">
        <v>8.2263999999999999</v>
      </c>
      <c r="I167" s="16">
        <v>7.8190999999999997</v>
      </c>
      <c r="J167" s="16">
        <v>6.96</v>
      </c>
      <c r="K167" s="16">
        <v>7.57</v>
      </c>
      <c r="L167" s="16"/>
      <c r="M167" s="16">
        <v>7.7681800000000001</v>
      </c>
      <c r="N167" s="16">
        <f t="shared" si="92"/>
        <v>7.9678339732644599</v>
      </c>
      <c r="O167" s="16">
        <f t="shared" si="126"/>
        <v>8.2402268613853682</v>
      </c>
      <c r="P167" s="16">
        <f t="shared" si="93"/>
        <v>7.8190999999999997</v>
      </c>
      <c r="Q167" s="16" t="s">
        <v>2891</v>
      </c>
      <c r="R167" s="36"/>
      <c r="S167" s="18">
        <v>197.14</v>
      </c>
      <c r="T167" s="16">
        <v>212.7</v>
      </c>
      <c r="U167" s="16">
        <v>208.62</v>
      </c>
      <c r="V167" s="16">
        <v>176.96</v>
      </c>
      <c r="W167" s="16">
        <v>348.67</v>
      </c>
      <c r="X167" s="16">
        <v>162</v>
      </c>
      <c r="Y167" s="16">
        <v>174</v>
      </c>
      <c r="Z167" s="85"/>
      <c r="AA167" s="16">
        <v>221.80600000000001</v>
      </c>
      <c r="AB167" s="88">
        <f t="shared" si="94"/>
        <v>212.73700000000002</v>
      </c>
      <c r="AC167" s="114">
        <f t="shared" si="95"/>
        <v>207.02756705352448</v>
      </c>
      <c r="AD167" s="88">
        <f t="shared" si="96"/>
        <v>202.88</v>
      </c>
      <c r="AE167" s="88" t="s">
        <v>2891</v>
      </c>
      <c r="AF167" s="40"/>
      <c r="AG167" s="19">
        <f t="shared" si="127"/>
        <v>162</v>
      </c>
      <c r="AH167" s="18">
        <v>7.3E-9</v>
      </c>
      <c r="AI167" s="34">
        <v>2.27689233697378E-12</v>
      </c>
      <c r="AJ167" s="16">
        <v>2.3988329190194922E-9</v>
      </c>
      <c r="AK167" s="16">
        <v>6.3095734448019329E-9</v>
      </c>
      <c r="AL167" s="16">
        <v>1.1748975549395268E-8</v>
      </c>
      <c r="AM167" s="16">
        <v>4.265795188015919E-9</v>
      </c>
      <c r="AN167" s="94"/>
      <c r="AO167" s="16">
        <v>6.4703200000000005E-8</v>
      </c>
      <c r="AP167" s="94">
        <f t="shared" si="97"/>
        <v>1.3818379141938514E-8</v>
      </c>
      <c r="AQ167" s="114">
        <f t="shared" si="98"/>
        <v>2.6058030491368354E-9</v>
      </c>
      <c r="AR167" s="94">
        <f t="shared" si="99"/>
        <v>6.3095734448019329E-9</v>
      </c>
      <c r="AS167" s="114" t="s">
        <v>2891</v>
      </c>
      <c r="AT167" s="98"/>
      <c r="AU167" s="33">
        <v>1.03E-5</v>
      </c>
      <c r="AV167" s="16">
        <v>2.0699999999999998E-3</v>
      </c>
      <c r="AW167" s="16">
        <v>2.0532134881913099E-6</v>
      </c>
      <c r="AX167" s="16">
        <v>4.4099999999999999E-4</v>
      </c>
      <c r="AY167" s="16">
        <v>7.5500000000000003E-4</v>
      </c>
      <c r="AZ167" s="16">
        <v>2.6099999999999999E-3</v>
      </c>
      <c r="BA167" s="16">
        <v>1.15E-3</v>
      </c>
      <c r="BB167" s="68">
        <v>-9.2100000000000009</v>
      </c>
      <c r="BC167" s="16">
        <f t="shared" si="90"/>
        <v>3.9683437724802957E-4</v>
      </c>
      <c r="BD167" s="67">
        <v>-10.34</v>
      </c>
      <c r="BE167" s="16">
        <f t="shared" si="91"/>
        <v>2.9417738795423723E-5</v>
      </c>
      <c r="BF167" s="16">
        <v>7.5600000000000001E-2</v>
      </c>
      <c r="BG167" s="16">
        <v>3.2299999999999998E-3</v>
      </c>
      <c r="BH167" s="16">
        <v>2.5000000000000001E-3</v>
      </c>
      <c r="BI167" s="68"/>
      <c r="BJ167" s="94" t="str">
        <f t="shared" si="100"/>
        <v/>
      </c>
      <c r="BK167" s="68">
        <v>8.3448100000000003E-9</v>
      </c>
      <c r="BL167" s="39">
        <f t="shared" si="128"/>
        <v>5.3706362678999997E-3</v>
      </c>
      <c r="BM167" s="94">
        <f t="shared" si="129"/>
        <v>7.2434801228793569E-3</v>
      </c>
      <c r="BN167" s="114">
        <f t="shared" si="130"/>
        <v>6.1157801112666815E-4</v>
      </c>
      <c r="BO167" s="94">
        <f t="shared" si="131"/>
        <v>1.15E-3</v>
      </c>
      <c r="BP167" s="114" t="s">
        <v>2891</v>
      </c>
      <c r="BQ167" s="98"/>
      <c r="BR167" s="18">
        <f t="shared" si="101"/>
        <v>-8.1366771398795432</v>
      </c>
      <c r="BS167" s="114">
        <f t="shared" si="102"/>
        <v>-11.642657504546754</v>
      </c>
      <c r="BT167" s="114">
        <f t="shared" si="103"/>
        <v>-8.6199999999999992</v>
      </c>
      <c r="BU167" s="114">
        <f t="shared" si="104"/>
        <v>-8.1999999999999993</v>
      </c>
      <c r="BV167" s="114">
        <f t="shared" si="105"/>
        <v>-7.9300000000000006</v>
      </c>
      <c r="BW167" s="114">
        <f t="shared" si="106"/>
        <v>-8.370000000000001</v>
      </c>
      <c r="BX167" s="114" t="str">
        <f t="shared" si="107"/>
        <v>N/A</v>
      </c>
      <c r="BY167" s="114">
        <f t="shared" si="108"/>
        <v>-7.1890742400735625</v>
      </c>
      <c r="BZ167" s="114">
        <f t="shared" si="109"/>
        <v>-8.5840584120714087</v>
      </c>
      <c r="CA167" s="114">
        <f t="shared" si="110"/>
        <v>-8.1999999999999993</v>
      </c>
      <c r="CB167" s="98" t="str">
        <f t="shared" si="111"/>
        <v>---</v>
      </c>
      <c r="CC167" s="18">
        <f t="shared" si="112"/>
        <v>-4.987162775294828</v>
      </c>
      <c r="CD167" s="114">
        <f t="shared" si="113"/>
        <v>-2.6840296545430822</v>
      </c>
      <c r="CE167" s="114">
        <f t="shared" si="114"/>
        <v>-5.6875658913877913</v>
      </c>
      <c r="CF167" s="114">
        <f t="shared" si="115"/>
        <v>-3.3555614105321614</v>
      </c>
      <c r="CG167" s="114">
        <f t="shared" si="116"/>
        <v>-3.1220530483708115</v>
      </c>
      <c r="CH167" s="114">
        <f t="shared" si="117"/>
        <v>-2.5833594926617192</v>
      </c>
      <c r="CI167" s="114">
        <f t="shared" si="118"/>
        <v>-2.9393021596463882</v>
      </c>
      <c r="CJ167" s="114">
        <f t="shared" si="119"/>
        <v>-3.4013907125198073</v>
      </c>
      <c r="CK167" s="114">
        <f t="shared" si="120"/>
        <v>-4.5313907125198059</v>
      </c>
      <c r="CL167" s="114">
        <f t="shared" si="121"/>
        <v>-1.1214782044987934</v>
      </c>
      <c r="CM167" s="114">
        <f t="shared" si="122"/>
        <v>-2.490797477668897</v>
      </c>
      <c r="CN167" s="114">
        <f t="shared" si="123"/>
        <v>-2.6020599913279625</v>
      </c>
      <c r="CO167" s="114" t="str">
        <f t="shared" si="124"/>
        <v>N/A</v>
      </c>
      <c r="CP167" s="114">
        <f t="shared" si="125"/>
        <v>-2.2699742596879964</v>
      </c>
      <c r="CQ167" s="114">
        <f t="shared" si="132"/>
        <v>-3.2135481377430812</v>
      </c>
      <c r="CR167" s="114">
        <f t="shared" si="133"/>
        <v>-2.9393021596463882</v>
      </c>
      <c r="CS167" s="98" t="str">
        <f t="shared" si="134"/>
        <v>---</v>
      </c>
    </row>
    <row r="168" spans="1:97" x14ac:dyDescent="0.25">
      <c r="A168" s="15" t="s">
        <v>2703</v>
      </c>
      <c r="B168" s="1" t="s">
        <v>594</v>
      </c>
      <c r="C168" s="1">
        <v>643.59</v>
      </c>
      <c r="D168" s="27">
        <v>8.5500000000000007</v>
      </c>
      <c r="E168" s="16">
        <v>8.7871213116478692</v>
      </c>
      <c r="F168" s="16">
        <v>8.3218880750000004</v>
      </c>
      <c r="G168" s="16">
        <v>7.7098581780000002</v>
      </c>
      <c r="H168" s="16">
        <v>8.2263999999999999</v>
      </c>
      <c r="I168" s="16">
        <v>7.9119000000000002</v>
      </c>
      <c r="J168" s="16">
        <v>6.96</v>
      </c>
      <c r="K168" s="16">
        <v>7.56</v>
      </c>
      <c r="L168" s="16"/>
      <c r="M168" s="16">
        <v>7.7651899999999996</v>
      </c>
      <c r="N168" s="16">
        <f t="shared" si="92"/>
        <v>7.9769286182942079</v>
      </c>
      <c r="O168" s="16">
        <f t="shared" si="126"/>
        <v>8.2450105674986229</v>
      </c>
      <c r="P168" s="16">
        <f t="shared" si="93"/>
        <v>7.9119000000000002</v>
      </c>
      <c r="Q168" s="16" t="s">
        <v>2891</v>
      </c>
      <c r="R168" s="36"/>
      <c r="S168" s="18">
        <v>197.14</v>
      </c>
      <c r="T168" s="16">
        <v>209.74</v>
      </c>
      <c r="U168" s="16">
        <v>208.62</v>
      </c>
      <c r="V168" s="16">
        <v>159.16999999999999</v>
      </c>
      <c r="W168" s="16">
        <v>348.67</v>
      </c>
      <c r="X168" s="16">
        <v>161</v>
      </c>
      <c r="Y168" s="16">
        <v>174</v>
      </c>
      <c r="Z168" s="85"/>
      <c r="AA168" s="39">
        <v>221.928</v>
      </c>
      <c r="AB168" s="88">
        <f t="shared" si="94"/>
        <v>210.0335</v>
      </c>
      <c r="AC168" s="114">
        <f t="shared" si="95"/>
        <v>203.80243675709065</v>
      </c>
      <c r="AD168" s="88">
        <f t="shared" si="96"/>
        <v>202.88</v>
      </c>
      <c r="AE168" s="88" t="s">
        <v>2891</v>
      </c>
      <c r="AF168" s="40"/>
      <c r="AG168" s="19">
        <f t="shared" si="127"/>
        <v>161</v>
      </c>
      <c r="AH168" s="18">
        <v>7.4899999999999996E-9</v>
      </c>
      <c r="AI168" s="34">
        <v>2.7601458780128298E-12</v>
      </c>
      <c r="AJ168" s="16">
        <v>2.0417379446695247E-9</v>
      </c>
      <c r="AK168" s="16">
        <v>6.3095734448019329E-9</v>
      </c>
      <c r="AL168" s="16">
        <v>1.0715193052376054E-7</v>
      </c>
      <c r="AM168" s="16">
        <v>4.265795188015919E-9</v>
      </c>
      <c r="AN168" s="94"/>
      <c r="AO168" s="34">
        <v>6.4454899999999998E-8</v>
      </c>
      <c r="AP168" s="94">
        <f t="shared" si="97"/>
        <v>2.738809960673228E-8</v>
      </c>
      <c r="AQ168" s="114">
        <f t="shared" si="98"/>
        <v>3.6006540703865077E-9</v>
      </c>
      <c r="AR168" s="94">
        <f t="shared" si="99"/>
        <v>6.3095734448019329E-9</v>
      </c>
      <c r="AS168" s="114" t="s">
        <v>2891</v>
      </c>
      <c r="AT168" s="98"/>
      <c r="AU168" s="33">
        <v>1.0519999999999999E-5</v>
      </c>
      <c r="AV168" s="16">
        <v>2.0699999999999998E-3</v>
      </c>
      <c r="AW168" s="16">
        <v>2.3878574949753701E-6</v>
      </c>
      <c r="AX168" s="16">
        <v>4.4999999999999999E-4</v>
      </c>
      <c r="AY168" s="16">
        <v>7.5500000000000003E-4</v>
      </c>
      <c r="AZ168" s="16">
        <v>0.31</v>
      </c>
      <c r="BA168" s="16">
        <v>1.15E-3</v>
      </c>
      <c r="BB168" s="68">
        <v>-9.2100000000000009</v>
      </c>
      <c r="BC168" s="16">
        <f t="shared" si="90"/>
        <v>3.9683437724802957E-4</v>
      </c>
      <c r="BD168" s="67">
        <v>-10.17</v>
      </c>
      <c r="BE168" s="16">
        <f t="shared" si="91"/>
        <v>4.3512024213252456E-5</v>
      </c>
      <c r="BF168" s="16">
        <v>7.5600000000000001E-2</v>
      </c>
      <c r="BG168" s="16">
        <v>3.3800000000000002E-3</v>
      </c>
      <c r="BH168" s="16">
        <v>2.5000000000000001E-3</v>
      </c>
      <c r="BI168" s="68"/>
      <c r="BJ168" s="94" t="str">
        <f t="shared" si="100"/>
        <v/>
      </c>
      <c r="BK168" s="68">
        <v>8.4212300000000003E-9</v>
      </c>
      <c r="BL168" s="39">
        <f t="shared" si="128"/>
        <v>5.4198194156999998E-3</v>
      </c>
      <c r="BM168" s="94">
        <f t="shared" si="129"/>
        <v>3.0906005667281251E-2</v>
      </c>
      <c r="BN168" s="114">
        <f t="shared" si="130"/>
        <v>9.2761737735210209E-4</v>
      </c>
      <c r="BO168" s="94">
        <f t="shared" si="131"/>
        <v>1.15E-3</v>
      </c>
      <c r="BP168" s="114" t="s">
        <v>2891</v>
      </c>
      <c r="BQ168" s="98"/>
      <c r="BR168" s="18">
        <f t="shared" si="101"/>
        <v>-8.1255181823005334</v>
      </c>
      <c r="BS168" s="114">
        <f t="shared" si="102"/>
        <v>-11.559067964187756</v>
      </c>
      <c r="BT168" s="114">
        <f t="shared" si="103"/>
        <v>-8.6900000000000013</v>
      </c>
      <c r="BU168" s="114">
        <f t="shared" si="104"/>
        <v>-8.1999999999999993</v>
      </c>
      <c r="BV168" s="114">
        <f t="shared" si="105"/>
        <v>-6.9700000000000006</v>
      </c>
      <c r="BW168" s="114">
        <f t="shared" si="106"/>
        <v>-8.370000000000001</v>
      </c>
      <c r="BX168" s="114" t="str">
        <f t="shared" si="107"/>
        <v>N/A</v>
      </c>
      <c r="BY168" s="114">
        <f t="shared" si="108"/>
        <v>-7.1907440610558062</v>
      </c>
      <c r="BZ168" s="114">
        <f t="shared" si="109"/>
        <v>-8.4436186010777288</v>
      </c>
      <c r="CA168" s="114">
        <f t="shared" si="110"/>
        <v>-8.1999999999999993</v>
      </c>
      <c r="CB168" s="98" t="str">
        <f t="shared" si="111"/>
        <v>---</v>
      </c>
      <c r="CC168" s="18">
        <f t="shared" si="112"/>
        <v>-4.9779842601822795</v>
      </c>
      <c r="CD168" s="114">
        <f t="shared" si="113"/>
        <v>-2.6840296545430822</v>
      </c>
      <c r="CE168" s="114">
        <f t="shared" si="114"/>
        <v>-5.6219915950437347</v>
      </c>
      <c r="CF168" s="114">
        <f t="shared" si="115"/>
        <v>-3.3467874862246565</v>
      </c>
      <c r="CG168" s="114">
        <f t="shared" si="116"/>
        <v>-3.1220530483708115</v>
      </c>
      <c r="CH168" s="114">
        <f t="shared" si="117"/>
        <v>-0.50863830616572736</v>
      </c>
      <c r="CI168" s="114">
        <f t="shared" si="118"/>
        <v>-2.9393021596463882</v>
      </c>
      <c r="CJ168" s="114">
        <f t="shared" si="119"/>
        <v>-3.4013907125198073</v>
      </c>
      <c r="CK168" s="114">
        <f t="shared" si="120"/>
        <v>-4.3613907125198068</v>
      </c>
      <c r="CL168" s="114">
        <f t="shared" si="121"/>
        <v>-1.1214782044987934</v>
      </c>
      <c r="CM168" s="114">
        <f t="shared" si="122"/>
        <v>-2.4710832997223453</v>
      </c>
      <c r="CN168" s="114">
        <f t="shared" si="123"/>
        <v>-2.6020599913279625</v>
      </c>
      <c r="CO168" s="114" t="str">
        <f t="shared" si="124"/>
        <v>N/A</v>
      </c>
      <c r="CP168" s="114">
        <f t="shared" si="125"/>
        <v>-2.266015183585516</v>
      </c>
      <c r="CQ168" s="114">
        <f t="shared" si="132"/>
        <v>-3.0326311241808392</v>
      </c>
      <c r="CR168" s="114">
        <f t="shared" si="133"/>
        <v>-2.9393021596463882</v>
      </c>
      <c r="CS168" s="98" t="str">
        <f t="shared" si="134"/>
        <v>---</v>
      </c>
    </row>
    <row r="169" spans="1:97" x14ac:dyDescent="0.25">
      <c r="A169" s="15" t="s">
        <v>2704</v>
      </c>
      <c r="B169" s="1" t="s">
        <v>595</v>
      </c>
      <c r="C169" s="1">
        <v>643.59</v>
      </c>
      <c r="D169" s="27">
        <v>8.5500000000000007</v>
      </c>
      <c r="E169" s="16">
        <v>8.7912053994462305</v>
      </c>
      <c r="F169" s="16">
        <v>8.3218880750000004</v>
      </c>
      <c r="G169" s="16">
        <v>7.7098581780000002</v>
      </c>
      <c r="H169" s="16">
        <v>8.2263999999999999</v>
      </c>
      <c r="I169" s="16">
        <v>7.9965999999999999</v>
      </c>
      <c r="J169" s="16">
        <v>6.96</v>
      </c>
      <c r="K169" s="16">
        <v>7.56</v>
      </c>
      <c r="L169" s="16"/>
      <c r="M169" s="16">
        <v>7.6693199999999999</v>
      </c>
      <c r="N169" s="16">
        <f t="shared" si="92"/>
        <v>7.9761412947162471</v>
      </c>
      <c r="O169" s="16">
        <f t="shared" si="126"/>
        <v>8.248246442160541</v>
      </c>
      <c r="P169" s="16">
        <f t="shared" si="93"/>
        <v>7.9965999999999999</v>
      </c>
      <c r="Q169" s="16" t="s">
        <v>2891</v>
      </c>
      <c r="R169" s="36"/>
      <c r="S169" s="18">
        <v>197.14</v>
      </c>
      <c r="T169" s="16">
        <v>225.54</v>
      </c>
      <c r="U169" s="16">
        <v>208.62</v>
      </c>
      <c r="V169" s="16">
        <v>248.17</v>
      </c>
      <c r="W169" s="16">
        <v>348.67</v>
      </c>
      <c r="X169" s="16">
        <v>141</v>
      </c>
      <c r="Y169" s="16">
        <v>162</v>
      </c>
      <c r="Z169" s="85"/>
      <c r="AA169" s="39">
        <v>221.70099999999999</v>
      </c>
      <c r="AB169" s="88">
        <f t="shared" si="94"/>
        <v>219.10512499999999</v>
      </c>
      <c r="AC169" s="114">
        <f t="shared" si="95"/>
        <v>211.89830799207547</v>
      </c>
      <c r="AD169" s="88">
        <f t="shared" si="96"/>
        <v>215.16050000000001</v>
      </c>
      <c r="AE169" s="88" t="s">
        <v>2891</v>
      </c>
      <c r="AF169" s="40"/>
      <c r="AG169" s="19">
        <f t="shared" si="127"/>
        <v>141</v>
      </c>
      <c r="AH169" s="18">
        <v>1.26E-8</v>
      </c>
      <c r="AI169" s="34">
        <v>9.0085792818701998E-12</v>
      </c>
      <c r="AJ169" s="16">
        <v>1.7378008287493727E-9</v>
      </c>
      <c r="AK169" s="16">
        <v>6.3095734448019329E-9</v>
      </c>
      <c r="AL169" s="16">
        <v>2.0892961308540348E-9</v>
      </c>
      <c r="AM169" s="16">
        <v>4.265795188015919E-9</v>
      </c>
      <c r="AN169" s="94"/>
      <c r="AO169" s="34">
        <v>6.5094199999999998E-8</v>
      </c>
      <c r="AP169" s="94">
        <f t="shared" si="97"/>
        <v>1.3157953453100447E-8</v>
      </c>
      <c r="AQ169" s="114">
        <f t="shared" si="98"/>
        <v>2.5607490518111773E-9</v>
      </c>
      <c r="AR169" s="94">
        <f t="shared" si="99"/>
        <v>4.265795188015919E-9</v>
      </c>
      <c r="AS169" s="114" t="s">
        <v>2891</v>
      </c>
      <c r="AT169" s="98"/>
      <c r="AU169" s="33">
        <v>1.6059999999999999E-5</v>
      </c>
      <c r="AV169" s="16">
        <v>2.0699999999999998E-3</v>
      </c>
      <c r="AW169" s="16">
        <v>3.9973251247591396E-6</v>
      </c>
      <c r="AX169" s="16">
        <v>4.35E-4</v>
      </c>
      <c r="AY169" s="16">
        <v>7.5500000000000003E-4</v>
      </c>
      <c r="AZ169" s="16">
        <v>1.3699999999999999E-3</v>
      </c>
      <c r="BA169" s="16">
        <v>1.15E-3</v>
      </c>
      <c r="BB169" s="68">
        <v>-9.2100000000000009</v>
      </c>
      <c r="BC169" s="16">
        <f t="shared" si="90"/>
        <v>3.9683437724802957E-4</v>
      </c>
      <c r="BD169" s="67">
        <v>-10.130000000000001</v>
      </c>
      <c r="BE169" s="16">
        <f t="shared" si="91"/>
        <v>4.7709985819885624E-5</v>
      </c>
      <c r="BF169" s="16">
        <v>7.7399999999999997E-2</v>
      </c>
      <c r="BG169" s="16">
        <v>3.15E-3</v>
      </c>
      <c r="BH169" s="16">
        <v>3.15E-3</v>
      </c>
      <c r="BI169" s="68"/>
      <c r="BJ169" s="94" t="str">
        <f t="shared" si="100"/>
        <v/>
      </c>
      <c r="BK169" s="68">
        <v>8.3602200000000007E-9</v>
      </c>
      <c r="BL169" s="39">
        <f t="shared" si="128"/>
        <v>5.3805539898000004E-3</v>
      </c>
      <c r="BM169" s="94">
        <f t="shared" si="129"/>
        <v>7.3327042829225133E-3</v>
      </c>
      <c r="BN169" s="114">
        <f t="shared" si="130"/>
        <v>6.6902465699385282E-4</v>
      </c>
      <c r="BO169" s="94">
        <f t="shared" si="131"/>
        <v>1.15E-3</v>
      </c>
      <c r="BP169" s="114" t="s">
        <v>2891</v>
      </c>
      <c r="BQ169" s="98"/>
      <c r="BR169" s="18">
        <f t="shared" si="101"/>
        <v>-7.8996294548824375</v>
      </c>
      <c r="BS169" s="114">
        <f t="shared" si="102"/>
        <v>-11.045343695002627</v>
      </c>
      <c r="BT169" s="114">
        <f t="shared" si="103"/>
        <v>-8.7600000000000016</v>
      </c>
      <c r="BU169" s="114">
        <f t="shared" si="104"/>
        <v>-8.1999999999999993</v>
      </c>
      <c r="BV169" s="114">
        <f t="shared" si="105"/>
        <v>-8.6800000000000015</v>
      </c>
      <c r="BW169" s="114">
        <f t="shared" si="106"/>
        <v>-8.370000000000001</v>
      </c>
      <c r="BX169" s="114" t="str">
        <f t="shared" si="107"/>
        <v>N/A</v>
      </c>
      <c r="BY169" s="114">
        <f t="shared" si="108"/>
        <v>-7.1864577060587074</v>
      </c>
      <c r="BZ169" s="114">
        <f t="shared" si="109"/>
        <v>-8.5916329794205382</v>
      </c>
      <c r="CA169" s="114">
        <f t="shared" si="110"/>
        <v>-8.370000000000001</v>
      </c>
      <c r="CB169" s="98" t="str">
        <f t="shared" si="111"/>
        <v>---</v>
      </c>
      <c r="CC169" s="18">
        <f t="shared" si="112"/>
        <v>-4.7942544590573375</v>
      </c>
      <c r="CD169" s="114">
        <f t="shared" si="113"/>
        <v>-2.6840296545430822</v>
      </c>
      <c r="CE169" s="114">
        <f t="shared" si="114"/>
        <v>-5.3982305267095274</v>
      </c>
      <c r="CF169" s="114">
        <f t="shared" si="115"/>
        <v>-3.3615107430453626</v>
      </c>
      <c r="CG169" s="114">
        <f t="shared" si="116"/>
        <v>-3.1220530483708115</v>
      </c>
      <c r="CH169" s="114">
        <f t="shared" si="117"/>
        <v>-2.8632794328435933</v>
      </c>
      <c r="CI169" s="114">
        <f t="shared" si="118"/>
        <v>-2.9393021596463882</v>
      </c>
      <c r="CJ169" s="114">
        <f t="shared" si="119"/>
        <v>-3.4013907125198073</v>
      </c>
      <c r="CK169" s="114">
        <f t="shared" si="120"/>
        <v>-4.3213907125198068</v>
      </c>
      <c r="CL169" s="114">
        <f t="shared" si="121"/>
        <v>-1.1112590393171073</v>
      </c>
      <c r="CM169" s="114">
        <f t="shared" si="122"/>
        <v>-2.5016894462103996</v>
      </c>
      <c r="CN169" s="114">
        <f t="shared" si="123"/>
        <v>-2.5016894462103996</v>
      </c>
      <c r="CO169" s="114" t="str">
        <f t="shared" si="124"/>
        <v>N/A</v>
      </c>
      <c r="CP169" s="114">
        <f t="shared" si="125"/>
        <v>-2.2691730064290101</v>
      </c>
      <c r="CQ169" s="114">
        <f t="shared" si="132"/>
        <v>-3.1745578759555864</v>
      </c>
      <c r="CR169" s="114">
        <f t="shared" si="133"/>
        <v>-2.9393021596463882</v>
      </c>
      <c r="CS169" s="98" t="str">
        <f t="shared" si="134"/>
        <v>---</v>
      </c>
    </row>
    <row r="170" spans="1:97" x14ac:dyDescent="0.25">
      <c r="A170" s="15" t="s">
        <v>2705</v>
      </c>
      <c r="B170" s="1" t="s">
        <v>596</v>
      </c>
      <c r="C170" s="1">
        <v>643.59</v>
      </c>
      <c r="D170" s="27">
        <v>8.5500000000000007</v>
      </c>
      <c r="E170" s="16">
        <v>8.8970047541681403</v>
      </c>
      <c r="F170" s="16">
        <v>8.3218880750000004</v>
      </c>
      <c r="G170" s="16">
        <v>7.7098581780000002</v>
      </c>
      <c r="H170" s="16">
        <v>8.2263999999999999</v>
      </c>
      <c r="I170" s="16">
        <v>7.6666999999999996</v>
      </c>
      <c r="J170" s="16">
        <v>6.97</v>
      </c>
      <c r="K170" s="16">
        <v>7.45</v>
      </c>
      <c r="L170" s="16"/>
      <c r="M170" s="16">
        <v>7.7588100000000004</v>
      </c>
      <c r="N170" s="16">
        <f t="shared" si="92"/>
        <v>7.9500734452409052</v>
      </c>
      <c r="O170" s="16">
        <f t="shared" si="126"/>
        <v>8.2799041631276271</v>
      </c>
      <c r="P170" s="16">
        <f t="shared" si="93"/>
        <v>7.7588100000000004</v>
      </c>
      <c r="Q170" s="16" t="s">
        <v>2891</v>
      </c>
      <c r="R170" s="36"/>
      <c r="S170" s="18">
        <v>197.14</v>
      </c>
      <c r="T170" s="16">
        <v>221.13</v>
      </c>
      <c r="U170" s="16">
        <v>208.62</v>
      </c>
      <c r="V170" s="16">
        <v>156.91</v>
      </c>
      <c r="W170" s="16">
        <v>348.67</v>
      </c>
      <c r="X170" s="16">
        <v>179</v>
      </c>
      <c r="Y170" s="16">
        <v>189</v>
      </c>
      <c r="Z170" s="85" t="s">
        <v>2318</v>
      </c>
      <c r="AA170" s="39">
        <v>221.61099999999999</v>
      </c>
      <c r="AB170" s="88">
        <f t="shared" si="94"/>
        <v>215.26012500000002</v>
      </c>
      <c r="AC170" s="114">
        <f t="shared" si="95"/>
        <v>209.63737548413164</v>
      </c>
      <c r="AD170" s="88">
        <f t="shared" si="96"/>
        <v>202.88</v>
      </c>
      <c r="AE170" s="88">
        <v>184</v>
      </c>
      <c r="AF170" s="151" t="s">
        <v>2751</v>
      </c>
      <c r="AG170" s="19">
        <f t="shared" si="127"/>
        <v>184</v>
      </c>
      <c r="AH170" s="18">
        <v>4.0899999999999997E-9</v>
      </c>
      <c r="AI170" s="34">
        <v>2.2121717573375901E-12</v>
      </c>
      <c r="AJ170" s="16">
        <v>3.0902954325135894E-9</v>
      </c>
      <c r="AK170" s="16">
        <v>6.3095734448019329E-9</v>
      </c>
      <c r="AL170" s="16">
        <v>2.1877616239495468E-9</v>
      </c>
      <c r="AM170" s="16">
        <v>4.265795188015919E-9</v>
      </c>
      <c r="AN170" s="94"/>
      <c r="AO170" s="34">
        <v>7.3839099999999996E-8</v>
      </c>
      <c r="AP170" s="94">
        <f t="shared" si="97"/>
        <v>1.3397819694434046E-8</v>
      </c>
      <c r="AQ170" s="114">
        <f t="shared" si="98"/>
        <v>1.9853297451008186E-9</v>
      </c>
      <c r="AR170" s="94">
        <f t="shared" si="99"/>
        <v>4.0899999999999997E-9</v>
      </c>
      <c r="AS170" s="114" t="s">
        <v>2891</v>
      </c>
      <c r="AT170" s="98"/>
      <c r="AU170" s="33">
        <v>6.46E-6</v>
      </c>
      <c r="AV170" s="16">
        <v>2.0699999999999998E-3</v>
      </c>
      <c r="AW170" s="16">
        <v>1.1647761440143099E-6</v>
      </c>
      <c r="AX170" s="16">
        <v>4.0299999999999998E-4</v>
      </c>
      <c r="AY170" s="16">
        <v>7.5500000000000003E-4</v>
      </c>
      <c r="AZ170" s="16">
        <v>2.0500000000000002E-3</v>
      </c>
      <c r="BA170" s="16">
        <v>1.15E-3</v>
      </c>
      <c r="BB170" s="68">
        <v>-9.2100000000000009</v>
      </c>
      <c r="BC170" s="16">
        <f t="shared" si="90"/>
        <v>3.9683437724802957E-4</v>
      </c>
      <c r="BD170" s="67">
        <v>-10.58</v>
      </c>
      <c r="BE170" s="16">
        <f t="shared" si="91"/>
        <v>1.6928141769039455E-5</v>
      </c>
      <c r="BF170" s="16">
        <v>7.22E-2</v>
      </c>
      <c r="BG170" s="16">
        <v>2.81E-3</v>
      </c>
      <c r="BH170" s="16">
        <v>1.5399999999999999E-3</v>
      </c>
      <c r="BI170" s="68"/>
      <c r="BJ170" s="94" t="str">
        <f t="shared" si="100"/>
        <v/>
      </c>
      <c r="BK170" s="68">
        <v>8.2780700000000006E-9</v>
      </c>
      <c r="BL170" s="39">
        <f t="shared" si="128"/>
        <v>5.3276830713000004E-3</v>
      </c>
      <c r="BM170" s="94">
        <f t="shared" si="129"/>
        <v>6.8251592589585464E-3</v>
      </c>
      <c r="BN170" s="114">
        <f t="shared" si="130"/>
        <v>5.0089173249382628E-4</v>
      </c>
      <c r="BO170" s="94">
        <f t="shared" si="131"/>
        <v>1.15E-3</v>
      </c>
      <c r="BP170" s="114" t="s">
        <v>2891</v>
      </c>
      <c r="BQ170" s="98"/>
      <c r="BR170" s="18">
        <f t="shared" si="101"/>
        <v>-8.3882766919926581</v>
      </c>
      <c r="BS170" s="114">
        <f t="shared" si="102"/>
        <v>-11.655181156586108</v>
      </c>
      <c r="BT170" s="114">
        <f t="shared" si="103"/>
        <v>-8.51</v>
      </c>
      <c r="BU170" s="114">
        <f t="shared" si="104"/>
        <v>-8.1999999999999993</v>
      </c>
      <c r="BV170" s="114">
        <f t="shared" si="105"/>
        <v>-8.6600000000000019</v>
      </c>
      <c r="BW170" s="114">
        <f t="shared" si="106"/>
        <v>-8.370000000000001</v>
      </c>
      <c r="BX170" s="114" t="str">
        <f t="shared" si="107"/>
        <v>N/A</v>
      </c>
      <c r="BY170" s="114">
        <f t="shared" si="108"/>
        <v>-7.1317136054195194</v>
      </c>
      <c r="BZ170" s="114">
        <f t="shared" si="109"/>
        <v>-8.7021673505711838</v>
      </c>
      <c r="CA170" s="114">
        <f t="shared" si="110"/>
        <v>-8.3882766919926581</v>
      </c>
      <c r="CB170" s="98" t="str">
        <f t="shared" si="111"/>
        <v>---</v>
      </c>
      <c r="CC170" s="18">
        <f t="shared" si="112"/>
        <v>-5.1897674820049158</v>
      </c>
      <c r="CD170" s="114">
        <f t="shared" si="113"/>
        <v>-2.6840296545430822</v>
      </c>
      <c r="CE170" s="114">
        <f t="shared" si="114"/>
        <v>-5.9337575328018506</v>
      </c>
      <c r="CF170" s="114">
        <f t="shared" si="115"/>
        <v>-3.3946949538588904</v>
      </c>
      <c r="CG170" s="114">
        <f t="shared" si="116"/>
        <v>-3.1220530483708115</v>
      </c>
      <c r="CH170" s="114">
        <f t="shared" si="117"/>
        <v>-2.6882461389442458</v>
      </c>
      <c r="CI170" s="114">
        <f t="shared" si="118"/>
        <v>-2.9393021596463882</v>
      </c>
      <c r="CJ170" s="114">
        <f t="shared" si="119"/>
        <v>-3.4013907125198073</v>
      </c>
      <c r="CK170" s="114">
        <f t="shared" si="120"/>
        <v>-4.7713907125198061</v>
      </c>
      <c r="CL170" s="114">
        <f t="shared" si="121"/>
        <v>-1.1414628024303608</v>
      </c>
      <c r="CM170" s="114">
        <f t="shared" si="122"/>
        <v>-2.5512936800949202</v>
      </c>
      <c r="CN170" s="114">
        <f t="shared" si="123"/>
        <v>-2.8124792791635369</v>
      </c>
      <c r="CO170" s="114" t="str">
        <f t="shared" si="124"/>
        <v>N/A</v>
      </c>
      <c r="CP170" s="114">
        <f t="shared" si="125"/>
        <v>-2.2734616180118175</v>
      </c>
      <c r="CQ170" s="114">
        <f t="shared" si="132"/>
        <v>-3.3002561365315719</v>
      </c>
      <c r="CR170" s="114">
        <f t="shared" si="133"/>
        <v>-2.9393021596463882</v>
      </c>
      <c r="CS170" s="98" t="str">
        <f t="shared" si="134"/>
        <v>---</v>
      </c>
    </row>
    <row r="171" spans="1:97" x14ac:dyDescent="0.25">
      <c r="A171" s="15" t="s">
        <v>2706</v>
      </c>
      <c r="B171" s="1" t="s">
        <v>597</v>
      </c>
      <c r="C171" s="1">
        <v>643.59</v>
      </c>
      <c r="D171" s="27">
        <v>8.5500000000000007</v>
      </c>
      <c r="E171" s="16">
        <v>8.7836211287743708</v>
      </c>
      <c r="F171" s="16">
        <v>8.3218880750000004</v>
      </c>
      <c r="G171" s="16">
        <v>7.7098581780000002</v>
      </c>
      <c r="H171" s="16">
        <v>8.2263999999999999</v>
      </c>
      <c r="I171" s="16">
        <v>7.8217999999999996</v>
      </c>
      <c r="J171" s="16">
        <v>6.96</v>
      </c>
      <c r="K171" s="16">
        <v>7.55</v>
      </c>
      <c r="L171" s="16"/>
      <c r="M171" s="16">
        <v>7.5589500000000003</v>
      </c>
      <c r="N171" s="16">
        <f t="shared" si="92"/>
        <v>7.9425019313082634</v>
      </c>
      <c r="O171" s="16">
        <f t="shared" si="126"/>
        <v>8.2330286100022025</v>
      </c>
      <c r="P171" s="16">
        <f t="shared" si="93"/>
        <v>7.8217999999999996</v>
      </c>
      <c r="Q171" s="16" t="s">
        <v>2891</v>
      </c>
      <c r="R171" s="36"/>
      <c r="S171" s="18">
        <v>197.14</v>
      </c>
      <c r="T171" s="16">
        <v>220.3</v>
      </c>
      <c r="U171" s="16">
        <v>208.62</v>
      </c>
      <c r="V171" s="16">
        <v>192.17</v>
      </c>
      <c r="W171" s="16">
        <v>348.67</v>
      </c>
      <c r="X171" s="16">
        <v>145</v>
      </c>
      <c r="Y171" s="16">
        <v>162</v>
      </c>
      <c r="Z171" s="85"/>
      <c r="AA171" s="16">
        <v>221.76499999999999</v>
      </c>
      <c r="AB171" s="88">
        <f t="shared" si="94"/>
        <v>211.958125</v>
      </c>
      <c r="AC171" s="114">
        <f t="shared" si="95"/>
        <v>205.35376655026826</v>
      </c>
      <c r="AD171" s="88">
        <f t="shared" si="96"/>
        <v>202.88</v>
      </c>
      <c r="AE171" s="88" t="s">
        <v>2891</v>
      </c>
      <c r="AF171" s="152"/>
      <c r="AG171" s="19">
        <f t="shared" si="127"/>
        <v>145</v>
      </c>
      <c r="AH171" s="18">
        <v>1.13E-8</v>
      </c>
      <c r="AI171" s="34">
        <v>5.2032970018565299E-12</v>
      </c>
      <c r="AJ171" s="16">
        <v>2.2908676527677671E-9</v>
      </c>
      <c r="AK171" s="16">
        <v>6.3095734448019329E-9</v>
      </c>
      <c r="AL171" s="16">
        <v>5.3703179637025259E-10</v>
      </c>
      <c r="AM171" s="16">
        <v>4.265795188015919E-9</v>
      </c>
      <c r="AN171" s="94" t="s">
        <v>2318</v>
      </c>
      <c r="AO171" s="16">
        <v>6.3175799999999998E-8</v>
      </c>
      <c r="AP171" s="94">
        <f t="shared" si="97"/>
        <v>1.2554895911279675E-8</v>
      </c>
      <c r="AQ171" s="114">
        <f t="shared" si="98"/>
        <v>1.9886495602396171E-9</v>
      </c>
      <c r="AR171" s="94">
        <f t="shared" si="99"/>
        <v>4.265795188015919E-9</v>
      </c>
      <c r="AS171" s="114" t="s">
        <v>2891</v>
      </c>
      <c r="AT171" s="98"/>
      <c r="AU171" s="18">
        <v>1.874E-4</v>
      </c>
      <c r="AV171" s="16">
        <v>2.0699999999999998E-3</v>
      </c>
      <c r="AW171" s="16">
        <v>3.53556885320491E-6</v>
      </c>
      <c r="AX171" s="16">
        <v>4.1399999999999998E-4</v>
      </c>
      <c r="AY171" s="16">
        <v>7.5500000000000003E-4</v>
      </c>
      <c r="AZ171" s="16">
        <v>9.9699999999999997E-3</v>
      </c>
      <c r="BA171" s="16">
        <v>1.15E-3</v>
      </c>
      <c r="BB171" s="68">
        <v>-9.2100000000000009</v>
      </c>
      <c r="BC171" s="16">
        <f t="shared" si="90"/>
        <v>3.9683437724802957E-4</v>
      </c>
      <c r="BD171" s="67">
        <v>-10.28</v>
      </c>
      <c r="BE171" s="16">
        <f t="shared" si="91"/>
        <v>3.3776083334215068E-5</v>
      </c>
      <c r="BF171" s="16">
        <v>7.5600000000000001E-2</v>
      </c>
      <c r="BG171" s="16">
        <v>3.3E-3</v>
      </c>
      <c r="BH171" s="16">
        <v>3.15E-3</v>
      </c>
      <c r="BI171" s="68" t="s">
        <v>2318</v>
      </c>
      <c r="BJ171" s="94" t="str">
        <f t="shared" si="100"/>
        <v/>
      </c>
      <c r="BK171" s="68">
        <v>8.3324900000000005E-9</v>
      </c>
      <c r="BL171" s="39">
        <f t="shared" si="128"/>
        <v>5.3627072391000006E-3</v>
      </c>
      <c r="BM171" s="94">
        <f t="shared" si="129"/>
        <v>7.8764040975796493E-3</v>
      </c>
      <c r="BN171" s="114">
        <f t="shared" si="130"/>
        <v>9.0613190283172769E-4</v>
      </c>
      <c r="BO171" s="94">
        <f t="shared" si="131"/>
        <v>1.15E-3</v>
      </c>
      <c r="BP171" s="114" t="s">
        <v>2891</v>
      </c>
      <c r="BQ171" s="98"/>
      <c r="BR171" s="18">
        <f t="shared" si="101"/>
        <v>-7.9469215565165801</v>
      </c>
      <c r="BS171" s="114">
        <f t="shared" si="102"/>
        <v>-11.28372138406243</v>
      </c>
      <c r="BT171" s="114">
        <f t="shared" si="103"/>
        <v>-8.64</v>
      </c>
      <c r="BU171" s="114">
        <f t="shared" si="104"/>
        <v>-8.1999999999999993</v>
      </c>
      <c r="BV171" s="114">
        <f t="shared" si="105"/>
        <v>-9.27</v>
      </c>
      <c r="BW171" s="114">
        <f t="shared" si="106"/>
        <v>-8.370000000000001</v>
      </c>
      <c r="BX171" s="114" t="str">
        <f t="shared" si="107"/>
        <v>N/A</v>
      </c>
      <c r="BY171" s="114">
        <f t="shared" si="108"/>
        <v>-7.1994492498688993</v>
      </c>
      <c r="BZ171" s="114">
        <f t="shared" si="109"/>
        <v>-8.7014417414925571</v>
      </c>
      <c r="CA171" s="114">
        <f t="shared" si="110"/>
        <v>-8.370000000000001</v>
      </c>
      <c r="CB171" s="98" t="str">
        <f t="shared" si="111"/>
        <v>---</v>
      </c>
      <c r="CC171" s="18">
        <f t="shared" si="112"/>
        <v>-3.7272304134482406</v>
      </c>
      <c r="CD171" s="114">
        <f t="shared" si="113"/>
        <v>-2.6840296545430822</v>
      </c>
      <c r="CE171" s="114">
        <f t="shared" si="114"/>
        <v>-5.4515407006980929</v>
      </c>
      <c r="CF171" s="114">
        <f t="shared" si="115"/>
        <v>-3.3829996588791009</v>
      </c>
      <c r="CG171" s="114">
        <f t="shared" si="116"/>
        <v>-3.1220530483708115</v>
      </c>
      <c r="CH171" s="114">
        <f t="shared" si="117"/>
        <v>-2.0013048416883441</v>
      </c>
      <c r="CI171" s="114">
        <f t="shared" si="118"/>
        <v>-2.9393021596463882</v>
      </c>
      <c r="CJ171" s="114">
        <f t="shared" si="119"/>
        <v>-3.4013907125198073</v>
      </c>
      <c r="CK171" s="114">
        <f t="shared" si="120"/>
        <v>-4.4713907125198062</v>
      </c>
      <c r="CL171" s="114">
        <f t="shared" si="121"/>
        <v>-1.1214782044987934</v>
      </c>
      <c r="CM171" s="114">
        <f t="shared" si="122"/>
        <v>-2.4814860601221125</v>
      </c>
      <c r="CN171" s="114">
        <f t="shared" si="123"/>
        <v>-2.5016894462103996</v>
      </c>
      <c r="CO171" s="114" t="str">
        <f t="shared" si="124"/>
        <v>N/A</v>
      </c>
      <c r="CP171" s="114">
        <f t="shared" si="125"/>
        <v>-2.2706159113930493</v>
      </c>
      <c r="CQ171" s="114">
        <f t="shared" si="132"/>
        <v>-3.0428085788106176</v>
      </c>
      <c r="CR171" s="114">
        <f t="shared" si="133"/>
        <v>-2.9393021596463882</v>
      </c>
      <c r="CS171" s="98" t="str">
        <f t="shared" si="134"/>
        <v>---</v>
      </c>
    </row>
    <row r="172" spans="1:97" x14ac:dyDescent="0.25">
      <c r="A172" s="15" t="s">
        <v>2707</v>
      </c>
      <c r="B172" s="1" t="s">
        <v>598</v>
      </c>
      <c r="C172" s="1">
        <v>643.59</v>
      </c>
      <c r="D172" s="27">
        <v>8.5500000000000007</v>
      </c>
      <c r="E172" s="16">
        <v>8.8273875758303895</v>
      </c>
      <c r="F172" s="16">
        <v>8.3218880750000004</v>
      </c>
      <c r="G172" s="16">
        <v>7.7098581780000002</v>
      </c>
      <c r="H172" s="16">
        <v>8.2263999999999999</v>
      </c>
      <c r="I172" s="16">
        <v>7.8566000000000003</v>
      </c>
      <c r="J172" s="16">
        <v>6.96</v>
      </c>
      <c r="K172" s="16">
        <v>7.55</v>
      </c>
      <c r="L172" s="16"/>
      <c r="M172" s="16">
        <v>7.6847099999999999</v>
      </c>
      <c r="N172" s="16">
        <f t="shared" si="92"/>
        <v>7.9652048698700435</v>
      </c>
      <c r="O172" s="16">
        <f t="shared" si="126"/>
        <v>8.2556043969686677</v>
      </c>
      <c r="P172" s="16">
        <f t="shared" si="93"/>
        <v>7.8566000000000003</v>
      </c>
      <c r="Q172" s="16" t="s">
        <v>2891</v>
      </c>
      <c r="R172" s="36"/>
      <c r="S172" s="18">
        <v>197.14</v>
      </c>
      <c r="T172" s="16">
        <v>225.62</v>
      </c>
      <c r="U172" s="16">
        <v>208.62</v>
      </c>
      <c r="V172" s="16">
        <v>160.94999999999999</v>
      </c>
      <c r="W172" s="16">
        <v>348.67</v>
      </c>
      <c r="X172" s="16">
        <v>142</v>
      </c>
      <c r="Y172" s="16">
        <v>162</v>
      </c>
      <c r="Z172" s="85"/>
      <c r="AA172" s="39">
        <v>221.79300000000001</v>
      </c>
      <c r="AB172" s="88">
        <f t="shared" si="94"/>
        <v>208.34912500000002</v>
      </c>
      <c r="AC172" s="114">
        <f t="shared" si="95"/>
        <v>200.93039159445286</v>
      </c>
      <c r="AD172" s="88">
        <f t="shared" si="96"/>
        <v>202.88</v>
      </c>
      <c r="AE172" s="88" t="s">
        <v>2891</v>
      </c>
      <c r="AF172" s="40"/>
      <c r="AG172" s="19">
        <f t="shared" si="127"/>
        <v>142</v>
      </c>
      <c r="AH172" s="18">
        <v>1.22E-8</v>
      </c>
      <c r="AI172" s="34">
        <v>4.6884728092600399E-12</v>
      </c>
      <c r="AJ172" s="16">
        <v>2.5703957827688555E-9</v>
      </c>
      <c r="AK172" s="16">
        <v>6.3095734448019329E-9</v>
      </c>
      <c r="AL172" s="16">
        <v>1.9054607179632436E-9</v>
      </c>
      <c r="AM172" s="16">
        <v>4.265795188015919E-9</v>
      </c>
      <c r="AN172" s="94"/>
      <c r="AO172" s="34">
        <v>6.3317800000000001E-8</v>
      </c>
      <c r="AP172" s="94">
        <f t="shared" si="97"/>
        <v>1.2939101943765604E-8</v>
      </c>
      <c r="AQ172" s="114">
        <f t="shared" si="98"/>
        <v>2.4138064062861587E-9</v>
      </c>
      <c r="AR172" s="94">
        <f t="shared" si="99"/>
        <v>4.265795188015919E-9</v>
      </c>
      <c r="AS172" s="114" t="s">
        <v>2891</v>
      </c>
      <c r="AT172" s="98"/>
      <c r="AU172" s="33">
        <v>1.573E-5</v>
      </c>
      <c r="AV172" s="16">
        <v>2.0699999999999998E-3</v>
      </c>
      <c r="AW172" s="16">
        <v>2.90957648879121E-6</v>
      </c>
      <c r="AX172" s="16">
        <v>4.3199999999999998E-4</v>
      </c>
      <c r="AY172" s="16">
        <v>7.5500000000000003E-4</v>
      </c>
      <c r="AZ172" s="16">
        <v>5.1000000000000004E-3</v>
      </c>
      <c r="BA172" s="16">
        <v>1.15E-3</v>
      </c>
      <c r="BB172" s="68">
        <v>-9.2100000000000009</v>
      </c>
      <c r="BC172" s="16">
        <f t="shared" si="90"/>
        <v>3.9683437724802957E-4</v>
      </c>
      <c r="BD172" s="67">
        <v>-10.050000000000001</v>
      </c>
      <c r="BE172" s="16">
        <f t="shared" si="91"/>
        <v>5.7360019127349538E-5</v>
      </c>
      <c r="BF172" s="16">
        <v>7.22E-2</v>
      </c>
      <c r="BG172" s="16">
        <v>3.2299999999999998E-3</v>
      </c>
      <c r="BH172" s="16">
        <v>3.15E-3</v>
      </c>
      <c r="BI172" s="68"/>
      <c r="BJ172" s="94" t="str">
        <f t="shared" si="100"/>
        <v/>
      </c>
      <c r="BK172" s="68">
        <v>8.3786900000000006E-9</v>
      </c>
      <c r="BL172" s="39">
        <f t="shared" si="128"/>
        <v>5.3924410971000003E-3</v>
      </c>
      <c r="BM172" s="94">
        <f t="shared" si="129"/>
        <v>7.2270980823049367E-3</v>
      </c>
      <c r="BN172" s="114">
        <f t="shared" si="130"/>
        <v>7.2871907872682547E-4</v>
      </c>
      <c r="BO172" s="94">
        <f t="shared" si="131"/>
        <v>1.15E-3</v>
      </c>
      <c r="BP172" s="114" t="s">
        <v>2891</v>
      </c>
      <c r="BQ172" s="98"/>
      <c r="BR172" s="18">
        <f t="shared" si="101"/>
        <v>-7.9136401693252516</v>
      </c>
      <c r="BS172" s="114">
        <f t="shared" si="102"/>
        <v>-11.328968598334122</v>
      </c>
      <c r="BT172" s="114">
        <f t="shared" si="103"/>
        <v>-8.5900000000000016</v>
      </c>
      <c r="BU172" s="114">
        <f t="shared" si="104"/>
        <v>-8.1999999999999993</v>
      </c>
      <c r="BV172" s="114">
        <f t="shared" si="105"/>
        <v>-8.7200000000000006</v>
      </c>
      <c r="BW172" s="114">
        <f t="shared" si="106"/>
        <v>-8.370000000000001</v>
      </c>
      <c r="BX172" s="114" t="str">
        <f t="shared" si="107"/>
        <v>N/A</v>
      </c>
      <c r="BY172" s="114">
        <f t="shared" si="108"/>
        <v>-7.1984741832673365</v>
      </c>
      <c r="BZ172" s="114">
        <f t="shared" si="109"/>
        <v>-8.6172975644181005</v>
      </c>
      <c r="CA172" s="114">
        <f t="shared" si="110"/>
        <v>-8.370000000000001</v>
      </c>
      <c r="CB172" s="98" t="str">
        <f t="shared" si="111"/>
        <v>---</v>
      </c>
      <c r="CC172" s="18">
        <f t="shared" si="112"/>
        <v>-4.8032712773767132</v>
      </c>
      <c r="CD172" s="114">
        <f t="shared" si="113"/>
        <v>-2.6840296545430822</v>
      </c>
      <c r="CE172" s="114">
        <f t="shared" si="114"/>
        <v>-5.5361702213118456</v>
      </c>
      <c r="CF172" s="114">
        <f t="shared" si="115"/>
        <v>-3.3645162531850881</v>
      </c>
      <c r="CG172" s="114">
        <f t="shared" si="116"/>
        <v>-3.1220530483708115</v>
      </c>
      <c r="CH172" s="114">
        <f t="shared" si="117"/>
        <v>-2.2924298239020637</v>
      </c>
      <c r="CI172" s="114">
        <f t="shared" si="118"/>
        <v>-2.9393021596463882</v>
      </c>
      <c r="CJ172" s="114">
        <f t="shared" si="119"/>
        <v>-3.4013907125198073</v>
      </c>
      <c r="CK172" s="114">
        <f t="shared" si="120"/>
        <v>-4.2413907125198067</v>
      </c>
      <c r="CL172" s="114">
        <f t="shared" si="121"/>
        <v>-1.1414628024303608</v>
      </c>
      <c r="CM172" s="114">
        <f t="shared" si="122"/>
        <v>-2.490797477668897</v>
      </c>
      <c r="CN172" s="114">
        <f t="shared" si="123"/>
        <v>-2.5016894462103996</v>
      </c>
      <c r="CO172" s="114" t="str">
        <f t="shared" si="124"/>
        <v>N/A</v>
      </c>
      <c r="CP172" s="114">
        <f t="shared" si="125"/>
        <v>-2.2682145901000861</v>
      </c>
      <c r="CQ172" s="114">
        <f t="shared" si="132"/>
        <v>-3.1374398599834885</v>
      </c>
      <c r="CR172" s="114">
        <f t="shared" si="133"/>
        <v>-2.9393021596463882</v>
      </c>
      <c r="CS172" s="98" t="str">
        <f t="shared" si="134"/>
        <v>---</v>
      </c>
    </row>
    <row r="173" spans="1:97" x14ac:dyDescent="0.25">
      <c r="A173" s="15" t="s">
        <v>2708</v>
      </c>
      <c r="B173" s="1" t="s">
        <v>599</v>
      </c>
      <c r="C173" s="1">
        <v>643.59</v>
      </c>
      <c r="D173" s="27">
        <v>9.39</v>
      </c>
      <c r="E173" s="16">
        <v>8.8598066490147893</v>
      </c>
      <c r="F173" s="16">
        <v>8.3218880750000004</v>
      </c>
      <c r="G173" s="16">
        <v>7.7098581780000002</v>
      </c>
      <c r="H173" s="16">
        <v>8.2263999999999999</v>
      </c>
      <c r="I173" s="16">
        <v>7.9653</v>
      </c>
      <c r="J173" s="16">
        <v>6.97</v>
      </c>
      <c r="K173" s="16">
        <v>7.55</v>
      </c>
      <c r="L173" s="16"/>
      <c r="M173" s="16">
        <v>7.6904700000000004</v>
      </c>
      <c r="N173" s="16">
        <f t="shared" si="92"/>
        <v>8.0759692113349768</v>
      </c>
      <c r="O173" s="16">
        <f t="shared" si="126"/>
        <v>8.6249143216004978</v>
      </c>
      <c r="P173" s="16">
        <f t="shared" si="93"/>
        <v>7.9653</v>
      </c>
      <c r="Q173" s="16" t="s">
        <v>2891</v>
      </c>
      <c r="R173" s="36"/>
      <c r="S173" s="18">
        <v>197.14</v>
      </c>
      <c r="T173" s="16">
        <v>260.2</v>
      </c>
      <c r="U173" s="16">
        <v>208.62</v>
      </c>
      <c r="V173" s="16">
        <v>207.31</v>
      </c>
      <c r="W173" s="16">
        <v>348.67</v>
      </c>
      <c r="X173" s="16">
        <v>148</v>
      </c>
      <c r="Y173" s="16">
        <v>162</v>
      </c>
      <c r="Z173" s="85"/>
      <c r="AA173" s="16">
        <v>221.77600000000001</v>
      </c>
      <c r="AB173" s="88">
        <f t="shared" si="94"/>
        <v>219.21450000000002</v>
      </c>
      <c r="AC173" s="114">
        <f t="shared" si="95"/>
        <v>212.21228021753052</v>
      </c>
      <c r="AD173" s="88">
        <f t="shared" si="96"/>
        <v>207.965</v>
      </c>
      <c r="AE173" s="88" t="s">
        <v>2891</v>
      </c>
      <c r="AF173" s="40"/>
      <c r="AG173" s="19">
        <f t="shared" si="127"/>
        <v>148</v>
      </c>
      <c r="AH173" s="18">
        <v>1.05E-8</v>
      </c>
      <c r="AI173" s="34">
        <v>4.7867121828663898E-12</v>
      </c>
      <c r="AJ173" s="16">
        <v>1.9952623149688824E-9</v>
      </c>
      <c r="AK173" s="16">
        <v>6.3095734448019329E-9</v>
      </c>
      <c r="AL173" s="16">
        <v>1.9054607179632436E-9</v>
      </c>
      <c r="AM173" s="16">
        <v>4.265795188015919E-9</v>
      </c>
      <c r="AN173" s="94"/>
      <c r="AO173" s="16">
        <v>6.2847400000000002E-8</v>
      </c>
      <c r="AP173" s="94">
        <f t="shared" si="97"/>
        <v>1.2546896911133265E-8</v>
      </c>
      <c r="AQ173" s="114">
        <f t="shared" si="98"/>
        <v>2.2829793852459481E-9</v>
      </c>
      <c r="AR173" s="94">
        <f t="shared" si="99"/>
        <v>4.265795188015919E-9</v>
      </c>
      <c r="AS173" s="114" t="s">
        <v>2891</v>
      </c>
      <c r="AT173" s="98"/>
      <c r="AU173" s="33">
        <v>2.165E-6</v>
      </c>
      <c r="AV173" s="16">
        <v>2.0699999999999998E-3</v>
      </c>
      <c r="AW173" s="16">
        <v>2.7268635732710302E-6</v>
      </c>
      <c r="AX173" s="16">
        <v>2.63E-4</v>
      </c>
      <c r="AY173" s="16">
        <v>7.5500000000000003E-4</v>
      </c>
      <c r="AZ173" s="16">
        <v>4.5599999999999998E-3</v>
      </c>
      <c r="BA173" s="16">
        <v>1.15E-3</v>
      </c>
      <c r="BB173" s="68">
        <v>-9.2100000000000009</v>
      </c>
      <c r="BC173" s="16">
        <f t="shared" si="90"/>
        <v>3.9683437724802957E-4</v>
      </c>
      <c r="BD173" s="67">
        <v>-10.02</v>
      </c>
      <c r="BE173" s="16">
        <f t="shared" si="91"/>
        <v>6.1462367843753587E-5</v>
      </c>
      <c r="BF173" s="16">
        <v>7.5600000000000001E-2</v>
      </c>
      <c r="BG173" s="16">
        <v>3.2299999999999998E-3</v>
      </c>
      <c r="BH173" s="16">
        <v>3.0799999999999998E-3</v>
      </c>
      <c r="BI173" s="68"/>
      <c r="BJ173" s="94" t="str">
        <f t="shared" si="100"/>
        <v/>
      </c>
      <c r="BK173" s="68">
        <v>7.9680999999999994E-9</v>
      </c>
      <c r="BL173" s="39">
        <f t="shared" si="128"/>
        <v>5.1281894789999994E-3</v>
      </c>
      <c r="BM173" s="94">
        <f t="shared" si="129"/>
        <v>7.4076444682819268E-3</v>
      </c>
      <c r="BN173" s="114">
        <f t="shared" si="130"/>
        <v>5.9599085138747584E-4</v>
      </c>
      <c r="BO173" s="94">
        <f t="shared" si="131"/>
        <v>1.15E-3</v>
      </c>
      <c r="BP173" s="114" t="s">
        <v>2891</v>
      </c>
      <c r="BQ173" s="98"/>
      <c r="BR173" s="18">
        <f t="shared" si="101"/>
        <v>-7.9788107009300617</v>
      </c>
      <c r="BS173" s="114">
        <f t="shared" si="102"/>
        <v>-11.319962685146168</v>
      </c>
      <c r="BT173" s="114">
        <f t="shared" si="103"/>
        <v>-8.6999999999999993</v>
      </c>
      <c r="BU173" s="114">
        <f t="shared" si="104"/>
        <v>-8.1999999999999993</v>
      </c>
      <c r="BV173" s="114">
        <f t="shared" si="105"/>
        <v>-8.7200000000000006</v>
      </c>
      <c r="BW173" s="114">
        <f t="shared" si="106"/>
        <v>-8.370000000000001</v>
      </c>
      <c r="BX173" s="114" t="str">
        <f t="shared" si="107"/>
        <v>N/A</v>
      </c>
      <c r="BY173" s="114">
        <f t="shared" si="108"/>
        <v>-7.2017126843902659</v>
      </c>
      <c r="BZ173" s="114">
        <f t="shared" si="109"/>
        <v>-8.641498010066643</v>
      </c>
      <c r="CA173" s="114">
        <f t="shared" si="110"/>
        <v>-8.370000000000001</v>
      </c>
      <c r="CB173" s="98" t="str">
        <f t="shared" si="111"/>
        <v>---</v>
      </c>
      <c r="CC173" s="18">
        <f t="shared" si="112"/>
        <v>-5.6645420993106157</v>
      </c>
      <c r="CD173" s="114">
        <f t="shared" si="113"/>
        <v>-2.6840296545430822</v>
      </c>
      <c r="CE173" s="114">
        <f t="shared" si="114"/>
        <v>-5.5643365895456061</v>
      </c>
      <c r="CF173" s="114">
        <f t="shared" si="115"/>
        <v>-3.580044251510242</v>
      </c>
      <c r="CG173" s="114">
        <f t="shared" si="116"/>
        <v>-3.1220530483708115</v>
      </c>
      <c r="CH173" s="114">
        <f t="shared" si="117"/>
        <v>-2.3410351573355652</v>
      </c>
      <c r="CI173" s="114">
        <f t="shared" si="118"/>
        <v>-2.9393021596463882</v>
      </c>
      <c r="CJ173" s="114">
        <f t="shared" si="119"/>
        <v>-3.4013907125198073</v>
      </c>
      <c r="CK173" s="114">
        <f t="shared" si="120"/>
        <v>-4.2113907125198056</v>
      </c>
      <c r="CL173" s="114">
        <f t="shared" si="121"/>
        <v>-1.1214782044987934</v>
      </c>
      <c r="CM173" s="114">
        <f t="shared" si="122"/>
        <v>-2.490797477668897</v>
      </c>
      <c r="CN173" s="114">
        <f t="shared" si="123"/>
        <v>-2.5114492834995557</v>
      </c>
      <c r="CO173" s="114" t="str">
        <f t="shared" si="124"/>
        <v>N/A</v>
      </c>
      <c r="CP173" s="114">
        <f t="shared" si="125"/>
        <v>-2.2900359366554097</v>
      </c>
      <c r="CQ173" s="114">
        <f t="shared" si="132"/>
        <v>-3.2247604067403524</v>
      </c>
      <c r="CR173" s="114">
        <f t="shared" si="133"/>
        <v>-2.9393021596463882</v>
      </c>
      <c r="CS173" s="98" t="str">
        <f t="shared" si="134"/>
        <v>---</v>
      </c>
    </row>
    <row r="174" spans="1:97" x14ac:dyDescent="0.25">
      <c r="A174" s="15" t="s">
        <v>2709</v>
      </c>
      <c r="B174" s="1" t="s">
        <v>600</v>
      </c>
      <c r="C174" s="1">
        <v>722.48</v>
      </c>
      <c r="D174" s="27">
        <v>9.44</v>
      </c>
      <c r="E174" s="16">
        <v>9.5748727417633006</v>
      </c>
      <c r="F174" s="16">
        <v>9.1047087730000005</v>
      </c>
      <c r="G174" s="16">
        <v>8.4414953560000008</v>
      </c>
      <c r="H174" s="16">
        <v>9.0182000000000002</v>
      </c>
      <c r="I174" s="16">
        <v>8.4571000000000005</v>
      </c>
      <c r="J174" s="16">
        <v>7.2</v>
      </c>
      <c r="K174" s="16">
        <v>8.18</v>
      </c>
      <c r="L174" s="16"/>
      <c r="M174" s="16">
        <v>8.1639900000000001</v>
      </c>
      <c r="N174" s="16">
        <f t="shared" si="92"/>
        <v>8.620040763418146</v>
      </c>
      <c r="O174" s="16">
        <f t="shared" si="126"/>
        <v>9.0326585208254038</v>
      </c>
      <c r="P174" s="16">
        <f t="shared" si="93"/>
        <v>8.4571000000000005</v>
      </c>
      <c r="Q174" s="16" t="s">
        <v>2891</v>
      </c>
      <c r="R174" s="36"/>
      <c r="S174" s="18">
        <v>211.48</v>
      </c>
      <c r="T174" s="16">
        <v>215.62</v>
      </c>
      <c r="U174" s="16">
        <v>237.51</v>
      </c>
      <c r="V174" s="16">
        <v>179.34</v>
      </c>
      <c r="W174" s="16">
        <v>348.67</v>
      </c>
      <c r="X174" s="16">
        <v>212</v>
      </c>
      <c r="Y174" s="16">
        <v>213</v>
      </c>
      <c r="Z174" s="85"/>
      <c r="AA174" s="39">
        <v>225.346</v>
      </c>
      <c r="AB174" s="88">
        <f t="shared" si="94"/>
        <v>230.37075000000002</v>
      </c>
      <c r="AC174" s="114">
        <f t="shared" si="95"/>
        <v>226.35347359750151</v>
      </c>
      <c r="AD174" s="88">
        <f t="shared" si="96"/>
        <v>214.31</v>
      </c>
      <c r="AE174" s="88" t="s">
        <v>2891</v>
      </c>
      <c r="AF174" s="40"/>
      <c r="AG174" s="19">
        <f t="shared" si="127"/>
        <v>212</v>
      </c>
      <c r="AH174" s="18">
        <v>3.2400000000000002E-10</v>
      </c>
      <c r="AI174" s="34">
        <v>4.7298128848813501E-14</v>
      </c>
      <c r="AJ174" s="16">
        <v>5.128613839913648E-10</v>
      </c>
      <c r="AK174" s="16">
        <v>6.309573444801927E-10</v>
      </c>
      <c r="AL174" s="16">
        <v>2.0892961308540397E-10</v>
      </c>
      <c r="AM174" s="16">
        <v>4.265795188015919E-9</v>
      </c>
      <c r="AN174" s="94"/>
      <c r="AO174" s="34">
        <v>3.8538399999999999E-8</v>
      </c>
      <c r="AP174" s="94">
        <f t="shared" si="97"/>
        <v>6.3544272611002467E-9</v>
      </c>
      <c r="AQ174" s="114">
        <f t="shared" si="98"/>
        <v>2.8947549629808012E-10</v>
      </c>
      <c r="AR174" s="94">
        <f t="shared" si="99"/>
        <v>5.128613839913648E-10</v>
      </c>
      <c r="AS174" s="114" t="s">
        <v>2891</v>
      </c>
      <c r="AT174" s="98"/>
      <c r="AU174" s="33">
        <v>3.1670000000000002E-7</v>
      </c>
      <c r="AV174" s="16">
        <v>3.9441999999999998E-4</v>
      </c>
      <c r="AW174" s="16">
        <v>1.00422687037443E-7</v>
      </c>
      <c r="AX174" s="16">
        <v>4.2200000000000001E-4</v>
      </c>
      <c r="AY174" s="16">
        <v>1.12E-4</v>
      </c>
      <c r="AZ174" s="16">
        <v>3.9599999999999998E-4</v>
      </c>
      <c r="BA174" s="16">
        <v>1.2899999999999999E-3</v>
      </c>
      <c r="BB174" s="68">
        <v>-9.98</v>
      </c>
      <c r="BC174" s="16">
        <f t="shared" si="90"/>
        <v>7.5652943339581065E-5</v>
      </c>
      <c r="BD174" s="67">
        <v>-11.2</v>
      </c>
      <c r="BE174" s="16">
        <f t="shared" si="91"/>
        <v>4.5585406224005016E-6</v>
      </c>
      <c r="BF174" s="16">
        <v>6.1499999999999999E-2</v>
      </c>
      <c r="BG174" s="16">
        <v>1.31E-3</v>
      </c>
      <c r="BH174" s="16">
        <v>6.4400000000000004E-4</v>
      </c>
      <c r="BI174" s="68"/>
      <c r="BJ174" s="94" t="str">
        <f t="shared" si="100"/>
        <v/>
      </c>
      <c r="BK174" s="68">
        <v>6.0893800000000003E-9</v>
      </c>
      <c r="BL174" s="39">
        <f t="shared" si="128"/>
        <v>4.3994552624000002E-3</v>
      </c>
      <c r="BM174" s="94">
        <f t="shared" si="129"/>
        <v>5.4268079899268485E-3</v>
      </c>
      <c r="BN174" s="114">
        <f t="shared" si="130"/>
        <v>1.5236039159744014E-4</v>
      </c>
      <c r="BO174" s="94">
        <f t="shared" si="131"/>
        <v>3.9599999999999998E-4</v>
      </c>
      <c r="BP174" s="114" t="s">
        <v>2891</v>
      </c>
      <c r="BQ174" s="98"/>
      <c r="BR174" s="18">
        <f t="shared" si="101"/>
        <v>-9.4894549897933871</v>
      </c>
      <c r="BS174" s="114">
        <f t="shared" si="102"/>
        <v>-13.325156039953711</v>
      </c>
      <c r="BT174" s="114">
        <f t="shared" si="103"/>
        <v>-9.2900000000000009</v>
      </c>
      <c r="BU174" s="114">
        <f t="shared" si="104"/>
        <v>-9.2000000000000011</v>
      </c>
      <c r="BV174" s="114">
        <f t="shared" si="105"/>
        <v>-9.68</v>
      </c>
      <c r="BW174" s="114">
        <f t="shared" si="106"/>
        <v>-8.370000000000001</v>
      </c>
      <c r="BX174" s="114" t="str">
        <f t="shared" si="107"/>
        <v>N/A</v>
      </c>
      <c r="BY174" s="114">
        <f t="shared" si="108"/>
        <v>-7.4141063199243478</v>
      </c>
      <c r="BZ174" s="114">
        <f t="shared" si="109"/>
        <v>-9.5383881928102063</v>
      </c>
      <c r="CA174" s="114">
        <f t="shared" si="110"/>
        <v>-9.2900000000000009</v>
      </c>
      <c r="CB174" s="98" t="str">
        <f t="shared" si="111"/>
        <v>---</v>
      </c>
      <c r="CC174" s="18">
        <f t="shared" si="112"/>
        <v>-6.4993519366280879</v>
      </c>
      <c r="CD174" s="114">
        <f t="shared" si="113"/>
        <v>-3.4040410712424514</v>
      </c>
      <c r="CE174" s="114">
        <f t="shared" si="114"/>
        <v>-6.998168162269363</v>
      </c>
      <c r="CF174" s="114">
        <f t="shared" si="115"/>
        <v>-3.3746875490383261</v>
      </c>
      <c r="CG174" s="114">
        <f t="shared" si="116"/>
        <v>-3.9507819773298185</v>
      </c>
      <c r="CH174" s="114">
        <f t="shared" si="117"/>
        <v>-3.4023048140744878</v>
      </c>
      <c r="CI174" s="114">
        <f t="shared" si="118"/>
        <v>-2.8894102897007512</v>
      </c>
      <c r="CJ174" s="114">
        <f t="shared" si="119"/>
        <v>-4.1211741707303924</v>
      </c>
      <c r="CK174" s="114">
        <f t="shared" si="120"/>
        <v>-5.3411741707303904</v>
      </c>
      <c r="CL174" s="114">
        <f t="shared" si="121"/>
        <v>-1.2111248842245832</v>
      </c>
      <c r="CM174" s="114">
        <f t="shared" si="122"/>
        <v>-2.8827287043442356</v>
      </c>
      <c r="CN174" s="114">
        <f t="shared" si="123"/>
        <v>-3.191114132640188</v>
      </c>
      <c r="CO174" s="114" t="str">
        <f t="shared" si="124"/>
        <v>N/A</v>
      </c>
      <c r="CP174" s="114">
        <f t="shared" si="125"/>
        <v>-2.3566010942364342</v>
      </c>
      <c r="CQ174" s="114">
        <f t="shared" si="132"/>
        <v>-3.8171279197838084</v>
      </c>
      <c r="CR174" s="114">
        <f t="shared" si="133"/>
        <v>-3.4023048140744878</v>
      </c>
      <c r="CS174" s="98" t="str">
        <f t="shared" si="134"/>
        <v>---</v>
      </c>
    </row>
    <row r="175" spans="1:97" x14ac:dyDescent="0.25">
      <c r="A175" s="15" t="s">
        <v>2710</v>
      </c>
      <c r="B175" s="1" t="s">
        <v>601</v>
      </c>
      <c r="C175" s="1">
        <v>722.48</v>
      </c>
      <c r="D175" s="27">
        <v>9.44</v>
      </c>
      <c r="E175" s="16">
        <v>9.5525343843659805</v>
      </c>
      <c r="F175" s="16">
        <v>9.1047087730000005</v>
      </c>
      <c r="G175" s="16">
        <v>8.4414953560000008</v>
      </c>
      <c r="H175" s="16">
        <v>9.0182000000000002</v>
      </c>
      <c r="I175" s="16">
        <v>8.3627000000000002</v>
      </c>
      <c r="J175" s="16">
        <v>7.19</v>
      </c>
      <c r="K175" s="16">
        <v>8.15</v>
      </c>
      <c r="L175" s="16"/>
      <c r="M175" s="16">
        <v>8.1327099999999994</v>
      </c>
      <c r="N175" s="16">
        <f t="shared" si="92"/>
        <v>8.5991498348184425</v>
      </c>
      <c r="O175" s="16">
        <f t="shared" si="126"/>
        <v>9.0206350034976488</v>
      </c>
      <c r="P175" s="16">
        <f t="shared" si="93"/>
        <v>8.4414953560000008</v>
      </c>
      <c r="Q175" s="16" t="s">
        <v>2891</v>
      </c>
      <c r="R175" s="36"/>
      <c r="S175" s="18">
        <v>211.48</v>
      </c>
      <c r="T175" s="16">
        <v>215.7</v>
      </c>
      <c r="U175" s="16">
        <v>237.51</v>
      </c>
      <c r="V175" s="16">
        <v>223.97</v>
      </c>
      <c r="W175" s="16">
        <v>348.67</v>
      </c>
      <c r="X175" s="16">
        <v>209</v>
      </c>
      <c r="Y175" s="16">
        <v>213</v>
      </c>
      <c r="Z175" s="85"/>
      <c r="AA175" s="16">
        <v>225.352</v>
      </c>
      <c r="AB175" s="88">
        <f t="shared" si="94"/>
        <v>235.58525</v>
      </c>
      <c r="AC175" s="114">
        <f t="shared" si="95"/>
        <v>232.32670635719413</v>
      </c>
      <c r="AD175" s="88">
        <f t="shared" si="96"/>
        <v>219.83499999999998</v>
      </c>
      <c r="AE175" s="88" t="s">
        <v>2891</v>
      </c>
      <c r="AF175" s="40"/>
      <c r="AG175" s="19">
        <f t="shared" si="127"/>
        <v>209</v>
      </c>
      <c r="AH175" s="18">
        <v>3.5200000000000003E-10</v>
      </c>
      <c r="AI175" s="34">
        <v>4.5605566482483502E-14</v>
      </c>
      <c r="AJ175" s="16">
        <v>6.9183097091893558E-10</v>
      </c>
      <c r="AK175" s="16">
        <v>6.309573444801927E-10</v>
      </c>
      <c r="AL175" s="16">
        <v>1.6595869074375624E-10</v>
      </c>
      <c r="AM175" s="16">
        <v>4.265795188015919E-9</v>
      </c>
      <c r="AN175" s="94"/>
      <c r="AO175" s="16">
        <v>3.8566999999999997E-8</v>
      </c>
      <c r="AP175" s="94">
        <f t="shared" si="97"/>
        <v>6.3819411142464687E-9</v>
      </c>
      <c r="AQ175" s="114">
        <f t="shared" si="98"/>
        <v>2.9432367431865108E-10</v>
      </c>
      <c r="AR175" s="94">
        <f t="shared" si="99"/>
        <v>6.309573444801927E-10</v>
      </c>
      <c r="AS175" s="114" t="s">
        <v>2891</v>
      </c>
      <c r="AT175" s="98"/>
      <c r="AU175" s="33">
        <v>3.375E-7</v>
      </c>
      <c r="AV175" s="16">
        <v>3.9441999999999998E-4</v>
      </c>
      <c r="AW175" s="16">
        <v>1.0115792614578E-7</v>
      </c>
      <c r="AX175" s="16">
        <v>4.5800000000000002E-4</v>
      </c>
      <c r="AY175" s="16">
        <v>1.12E-4</v>
      </c>
      <c r="AZ175" s="16">
        <v>4.2700000000000004E-3</v>
      </c>
      <c r="BA175" s="16">
        <v>1.2899999999999999E-3</v>
      </c>
      <c r="BB175" s="68">
        <v>-9.98</v>
      </c>
      <c r="BC175" s="16">
        <f t="shared" si="90"/>
        <v>7.5652943339581065E-5</v>
      </c>
      <c r="BD175" s="67">
        <v>-11.17</v>
      </c>
      <c r="BE175" s="16">
        <f t="shared" si="91"/>
        <v>4.8845642806119726E-6</v>
      </c>
      <c r="BF175" s="16">
        <v>6.2899999999999998E-2</v>
      </c>
      <c r="BG175" s="16">
        <v>1.3500000000000001E-3</v>
      </c>
      <c r="BH175" s="16">
        <v>6.5899999999999997E-4</v>
      </c>
      <c r="BI175" s="68"/>
      <c r="BJ175" s="94" t="str">
        <f t="shared" si="100"/>
        <v/>
      </c>
      <c r="BK175" s="68">
        <v>6.1251300000000003E-9</v>
      </c>
      <c r="BL175" s="39">
        <f t="shared" si="128"/>
        <v>4.4252839224000005E-3</v>
      </c>
      <c r="BM175" s="94">
        <f t="shared" si="129"/>
        <v>5.8415138529189503E-3</v>
      </c>
      <c r="BN175" s="114">
        <f t="shared" si="130"/>
        <v>1.8726036778118226E-4</v>
      </c>
      <c r="BO175" s="94">
        <f t="shared" si="131"/>
        <v>4.5800000000000002E-4</v>
      </c>
      <c r="BP175" s="114" t="s">
        <v>2891</v>
      </c>
      <c r="BQ175" s="98"/>
      <c r="BR175" s="18">
        <f t="shared" si="101"/>
        <v>-9.4534573365218684</v>
      </c>
      <c r="BS175" s="114">
        <f t="shared" si="102"/>
        <v>-13.340982145381965</v>
      </c>
      <c r="BT175" s="114">
        <f t="shared" si="103"/>
        <v>-9.16</v>
      </c>
      <c r="BU175" s="114">
        <f t="shared" si="104"/>
        <v>-9.2000000000000011</v>
      </c>
      <c r="BV175" s="114">
        <f t="shared" si="105"/>
        <v>-9.7799999999999994</v>
      </c>
      <c r="BW175" s="114">
        <f t="shared" si="106"/>
        <v>-8.370000000000001</v>
      </c>
      <c r="BX175" s="114" t="str">
        <f t="shared" si="107"/>
        <v>N/A</v>
      </c>
      <c r="BY175" s="114">
        <f t="shared" si="108"/>
        <v>-7.4137841421585344</v>
      </c>
      <c r="BZ175" s="114">
        <f t="shared" si="109"/>
        <v>-9.5311748034374819</v>
      </c>
      <c r="CA175" s="114">
        <f t="shared" si="110"/>
        <v>-9.2000000000000011</v>
      </c>
      <c r="CB175" s="98" t="str">
        <f t="shared" si="111"/>
        <v>---</v>
      </c>
      <c r="CC175" s="18">
        <f t="shared" si="112"/>
        <v>-6.471726222832956</v>
      </c>
      <c r="CD175" s="114">
        <f t="shared" si="113"/>
        <v>-3.4040410712424514</v>
      </c>
      <c r="CE175" s="114">
        <f t="shared" si="114"/>
        <v>-6.9950000827744132</v>
      </c>
      <c r="CF175" s="114">
        <f t="shared" si="115"/>
        <v>-3.3391345219961308</v>
      </c>
      <c r="CG175" s="114">
        <f t="shared" si="116"/>
        <v>-3.9507819773298185</v>
      </c>
      <c r="CH175" s="114">
        <f t="shared" si="117"/>
        <v>-2.3695721249749759</v>
      </c>
      <c r="CI175" s="114">
        <f t="shared" si="118"/>
        <v>-2.8894102897007512</v>
      </c>
      <c r="CJ175" s="114">
        <f t="shared" si="119"/>
        <v>-4.1211741707303924</v>
      </c>
      <c r="CK175" s="114">
        <f t="shared" si="120"/>
        <v>-5.3111741707303919</v>
      </c>
      <c r="CL175" s="114">
        <f t="shared" si="121"/>
        <v>-1.2013493545547311</v>
      </c>
      <c r="CM175" s="114">
        <f t="shared" si="122"/>
        <v>-2.8696662315049939</v>
      </c>
      <c r="CN175" s="114">
        <f t="shared" si="123"/>
        <v>-3.1811145854059903</v>
      </c>
      <c r="CO175" s="114" t="str">
        <f t="shared" si="124"/>
        <v>N/A</v>
      </c>
      <c r="CP175" s="114">
        <f t="shared" si="125"/>
        <v>-2.3540588601128398</v>
      </c>
      <c r="CQ175" s="114">
        <f t="shared" si="132"/>
        <v>-3.7275541279916022</v>
      </c>
      <c r="CR175" s="114">
        <f t="shared" si="133"/>
        <v>-3.3391345219961308</v>
      </c>
      <c r="CS175" s="98" t="str">
        <f t="shared" si="134"/>
        <v>---</v>
      </c>
    </row>
    <row r="176" spans="1:97" x14ac:dyDescent="0.25">
      <c r="A176" s="15" t="s">
        <v>2711</v>
      </c>
      <c r="B176" s="1" t="s">
        <v>602</v>
      </c>
      <c r="C176" s="1">
        <v>722.48</v>
      </c>
      <c r="D176" s="27">
        <v>9.44</v>
      </c>
      <c r="E176" s="16">
        <v>9.5813644732883692</v>
      </c>
      <c r="F176" s="16">
        <v>9.1047087730000005</v>
      </c>
      <c r="G176" s="16">
        <v>8.4414953560000008</v>
      </c>
      <c r="H176" s="16">
        <v>9.0182000000000002</v>
      </c>
      <c r="I176" s="16">
        <v>8.5395000000000003</v>
      </c>
      <c r="J176" s="16">
        <v>7.19</v>
      </c>
      <c r="K176" s="16">
        <v>8.02</v>
      </c>
      <c r="L176" s="16"/>
      <c r="M176" s="16">
        <v>8.1534300000000002</v>
      </c>
      <c r="N176" s="16">
        <f t="shared" si="92"/>
        <v>8.6098554002542631</v>
      </c>
      <c r="O176" s="16">
        <f t="shared" si="126"/>
        <v>9.0355995424186375</v>
      </c>
      <c r="P176" s="16">
        <f t="shared" si="93"/>
        <v>8.5395000000000003</v>
      </c>
      <c r="Q176" s="16" t="s">
        <v>2891</v>
      </c>
      <c r="R176" s="36"/>
      <c r="S176" s="18">
        <v>211.48</v>
      </c>
      <c r="T176" s="16">
        <v>216.22</v>
      </c>
      <c r="U176" s="16">
        <v>237.51</v>
      </c>
      <c r="V176" s="16">
        <v>234.96</v>
      </c>
      <c r="W176" s="16">
        <v>348.67</v>
      </c>
      <c r="X176" s="16">
        <v>198</v>
      </c>
      <c r="Y176" s="16">
        <v>196</v>
      </c>
      <c r="Z176" s="85"/>
      <c r="AA176" s="16">
        <v>225.25299999999999</v>
      </c>
      <c r="AB176" s="88">
        <f t="shared" si="94"/>
        <v>233.51162500000001</v>
      </c>
      <c r="AC176" s="114">
        <f t="shared" si="95"/>
        <v>229.80312391257254</v>
      </c>
      <c r="AD176" s="88">
        <f t="shared" si="96"/>
        <v>220.73649999999998</v>
      </c>
      <c r="AE176" s="88" t="s">
        <v>2891</v>
      </c>
      <c r="AF176" s="40"/>
      <c r="AG176" s="19">
        <f t="shared" si="127"/>
        <v>198</v>
      </c>
      <c r="AH176" s="18">
        <v>4.7500000000000001E-10</v>
      </c>
      <c r="AI176" s="34">
        <v>7.1673659603853096E-14</v>
      </c>
      <c r="AJ176" s="16">
        <v>3.9810717055349621E-10</v>
      </c>
      <c r="AK176" s="16">
        <v>6.309573444801927E-10</v>
      </c>
      <c r="AL176" s="16">
        <v>2.8183829312644407E-10</v>
      </c>
      <c r="AM176" s="16">
        <v>4.265795188015919E-9</v>
      </c>
      <c r="AN176" s="94"/>
      <c r="AO176" s="16">
        <v>3.83918E-8</v>
      </c>
      <c r="AP176" s="94">
        <f t="shared" si="97"/>
        <v>6.3490813814050938E-9</v>
      </c>
      <c r="AQ176" s="114">
        <f t="shared" si="98"/>
        <v>3.2640436053110461E-10</v>
      </c>
      <c r="AR176" s="94">
        <f t="shared" si="99"/>
        <v>4.7500000000000001E-10</v>
      </c>
      <c r="AS176" s="114" t="s">
        <v>2891</v>
      </c>
      <c r="AT176" s="98"/>
      <c r="AU176" s="33">
        <v>4.2609999999999998E-7</v>
      </c>
      <c r="AV176" s="16">
        <v>3.9441999999999998E-4</v>
      </c>
      <c r="AW176" s="16">
        <v>1.3408020893930801E-7</v>
      </c>
      <c r="AX176" s="16">
        <v>4.4700000000000002E-4</v>
      </c>
      <c r="AY176" s="16">
        <v>1.12E-4</v>
      </c>
      <c r="AZ176" s="16">
        <v>3.8900000000000002E-4</v>
      </c>
      <c r="BA176" s="16">
        <v>1.2899999999999999E-3</v>
      </c>
      <c r="BB176" s="68">
        <v>-9.98</v>
      </c>
      <c r="BC176" s="16">
        <f t="shared" si="90"/>
        <v>7.5652943339581065E-5</v>
      </c>
      <c r="BD176" s="67">
        <v>-11.22</v>
      </c>
      <c r="BE176" s="16">
        <f t="shared" si="91"/>
        <v>4.3533724974700069E-6</v>
      </c>
      <c r="BF176" s="16">
        <v>6.1499999999999999E-2</v>
      </c>
      <c r="BG176" s="16">
        <v>1.4400000000000001E-3</v>
      </c>
      <c r="BH176" s="16">
        <v>8.3000000000000001E-4</v>
      </c>
      <c r="BI176" s="68"/>
      <c r="BJ176" s="94" t="str">
        <f t="shared" si="100"/>
        <v/>
      </c>
      <c r="BK176" s="68">
        <v>6.11183E-9</v>
      </c>
      <c r="BL176" s="39">
        <f t="shared" si="128"/>
        <v>4.4156749383999997E-3</v>
      </c>
      <c r="BM176" s="94">
        <f t="shared" si="129"/>
        <v>5.4537431872650763E-3</v>
      </c>
      <c r="BN176" s="114">
        <f t="shared" si="130"/>
        <v>1.6367772244588012E-4</v>
      </c>
      <c r="BO176" s="94">
        <f t="shared" si="131"/>
        <v>3.9441999999999998E-4</v>
      </c>
      <c r="BP176" s="114" t="s">
        <v>2891</v>
      </c>
      <c r="BQ176" s="98"/>
      <c r="BR176" s="18">
        <f t="shared" si="101"/>
        <v>-9.3233063903751336</v>
      </c>
      <c r="BS176" s="114">
        <f t="shared" si="102"/>
        <v>-13.144640420210475</v>
      </c>
      <c r="BT176" s="114">
        <f t="shared" si="103"/>
        <v>-9.4</v>
      </c>
      <c r="BU176" s="114">
        <f t="shared" si="104"/>
        <v>-9.2000000000000011</v>
      </c>
      <c r="BV176" s="114">
        <f t="shared" si="105"/>
        <v>-9.5500000000000025</v>
      </c>
      <c r="BW176" s="114">
        <f t="shared" si="106"/>
        <v>-8.370000000000001</v>
      </c>
      <c r="BX176" s="114" t="str">
        <f t="shared" si="107"/>
        <v>N/A</v>
      </c>
      <c r="BY176" s="114">
        <f t="shared" si="108"/>
        <v>-7.4157615255032923</v>
      </c>
      <c r="BZ176" s="114">
        <f t="shared" si="109"/>
        <v>-9.4862440480126988</v>
      </c>
      <c r="CA176" s="114">
        <f t="shared" si="110"/>
        <v>-9.3233063903751336</v>
      </c>
      <c r="CB176" s="98" t="str">
        <f t="shared" si="111"/>
        <v>---</v>
      </c>
      <c r="CC176" s="18">
        <f t="shared" si="112"/>
        <v>-6.3704884657995464</v>
      </c>
      <c r="CD176" s="114">
        <f t="shared" si="113"/>
        <v>-3.4040410712424514</v>
      </c>
      <c r="CE176" s="114">
        <f t="shared" si="114"/>
        <v>-6.8726353219453182</v>
      </c>
      <c r="CF176" s="114">
        <f t="shared" si="115"/>
        <v>-3.3496924768680634</v>
      </c>
      <c r="CG176" s="114">
        <f t="shared" si="116"/>
        <v>-3.9507819773298185</v>
      </c>
      <c r="CH176" s="114">
        <f t="shared" si="117"/>
        <v>-3.4100503986742923</v>
      </c>
      <c r="CI176" s="114">
        <f t="shared" si="118"/>
        <v>-2.8894102897007512</v>
      </c>
      <c r="CJ176" s="114">
        <f t="shared" si="119"/>
        <v>-4.1211741707303924</v>
      </c>
      <c r="CK176" s="114">
        <f t="shared" si="120"/>
        <v>-5.3611741707303917</v>
      </c>
      <c r="CL176" s="114">
        <f t="shared" si="121"/>
        <v>-1.2111248842245832</v>
      </c>
      <c r="CM176" s="114">
        <f t="shared" si="122"/>
        <v>-2.8416375079047502</v>
      </c>
      <c r="CN176" s="114">
        <f t="shared" si="123"/>
        <v>-3.0809219076239263</v>
      </c>
      <c r="CO176" s="114" t="str">
        <f t="shared" si="124"/>
        <v>N/A</v>
      </c>
      <c r="CP176" s="114">
        <f t="shared" si="125"/>
        <v>-2.3550029048565895</v>
      </c>
      <c r="CQ176" s="114">
        <f t="shared" si="132"/>
        <v>-3.786010426740837</v>
      </c>
      <c r="CR176" s="114">
        <f t="shared" si="133"/>
        <v>-3.4040410712424514</v>
      </c>
      <c r="CS176" s="98" t="str">
        <f t="shared" si="134"/>
        <v>---</v>
      </c>
    </row>
    <row r="177" spans="1:97" x14ac:dyDescent="0.25">
      <c r="A177" s="15" t="s">
        <v>2712</v>
      </c>
      <c r="B177" s="1" t="s">
        <v>603</v>
      </c>
      <c r="C177" s="1">
        <v>722.48</v>
      </c>
      <c r="D177" s="27">
        <v>9.44</v>
      </c>
      <c r="E177" s="16">
        <v>9.6171948420173692</v>
      </c>
      <c r="F177" s="16">
        <v>9.1047087730000005</v>
      </c>
      <c r="G177" s="16">
        <v>8.4414953560000008</v>
      </c>
      <c r="H177" s="16">
        <v>9.0182000000000002</v>
      </c>
      <c r="I177" s="16">
        <v>8.3782999999999994</v>
      </c>
      <c r="J177" s="16">
        <v>7.19</v>
      </c>
      <c r="K177" s="16">
        <v>8.3000000000000007</v>
      </c>
      <c r="L177" s="16"/>
      <c r="M177" s="16">
        <v>8.1124700000000001</v>
      </c>
      <c r="N177" s="16">
        <f t="shared" si="92"/>
        <v>8.6224854412241516</v>
      </c>
      <c r="O177" s="16">
        <f t="shared" si="126"/>
        <v>9.0488483382460796</v>
      </c>
      <c r="P177" s="16">
        <f t="shared" si="93"/>
        <v>8.4414953560000008</v>
      </c>
      <c r="Q177" s="16" t="s">
        <v>2891</v>
      </c>
      <c r="R177" s="36"/>
      <c r="S177" s="18">
        <v>211.48</v>
      </c>
      <c r="T177" s="16">
        <v>224.15</v>
      </c>
      <c r="U177" s="16">
        <v>237.51</v>
      </c>
      <c r="V177" s="16">
        <v>193.96</v>
      </c>
      <c r="W177" s="16">
        <v>348.67</v>
      </c>
      <c r="X177" s="16">
        <v>225</v>
      </c>
      <c r="Y177" s="16">
        <v>230</v>
      </c>
      <c r="Z177" s="85"/>
      <c r="AA177" s="16">
        <v>225.41</v>
      </c>
      <c r="AB177" s="88">
        <f t="shared" si="94"/>
        <v>237.02250000000001</v>
      </c>
      <c r="AC177" s="114">
        <f t="shared" si="95"/>
        <v>233.64824828426219</v>
      </c>
      <c r="AD177" s="88">
        <f t="shared" si="96"/>
        <v>225.20499999999998</v>
      </c>
      <c r="AE177" s="88" t="s">
        <v>2891</v>
      </c>
      <c r="AF177" s="40"/>
      <c r="AG177" s="19">
        <f t="shared" si="127"/>
        <v>225</v>
      </c>
      <c r="AH177" s="18">
        <v>2.2699999999999999E-10</v>
      </c>
      <c r="AI177" s="34">
        <v>2.5772435505204299E-14</v>
      </c>
      <c r="AJ177" s="16">
        <v>4.5708818961487362E-10</v>
      </c>
      <c r="AK177" s="16">
        <v>6.309573444801927E-10</v>
      </c>
      <c r="AL177" s="16">
        <v>4.4668359215096336E-10</v>
      </c>
      <c r="AM177" s="16">
        <v>4.265795188015919E-9</v>
      </c>
      <c r="AN177" s="94"/>
      <c r="AO177" s="16">
        <v>1.06696E-7</v>
      </c>
      <c r="AP177" s="94">
        <f t="shared" si="97"/>
        <v>1.6103364298099636E-8</v>
      </c>
      <c r="AQ177" s="114">
        <f t="shared" si="98"/>
        <v>3.1992417984157726E-10</v>
      </c>
      <c r="AR177" s="94">
        <f t="shared" si="99"/>
        <v>4.5708818961487362E-10</v>
      </c>
      <c r="AS177" s="114" t="s">
        <v>2891</v>
      </c>
      <c r="AT177" s="98"/>
      <c r="AU177" s="33">
        <v>2.4050000000000002E-7</v>
      </c>
      <c r="AV177" s="16">
        <v>3.9441999999999998E-4</v>
      </c>
      <c r="AW177" s="16">
        <v>5.5714766130802597E-8</v>
      </c>
      <c r="AX177" s="16">
        <v>4.1800000000000002E-4</v>
      </c>
      <c r="AY177" s="16">
        <v>1.12E-4</v>
      </c>
      <c r="AZ177" s="16">
        <v>5.3399999999999997E-4</v>
      </c>
      <c r="BA177" s="16">
        <v>1.2899999999999999E-3</v>
      </c>
      <c r="BB177" s="68">
        <v>-9.98</v>
      </c>
      <c r="BC177" s="16">
        <f t="shared" si="90"/>
        <v>7.5652943339581065E-5</v>
      </c>
      <c r="BD177" s="67">
        <v>-11.2</v>
      </c>
      <c r="BE177" s="16">
        <f t="shared" si="91"/>
        <v>4.5585406224005016E-6</v>
      </c>
      <c r="BF177" s="16">
        <v>6.1499999999999999E-2</v>
      </c>
      <c r="BG177" s="16">
        <v>9.3099999999999997E-4</v>
      </c>
      <c r="BH177" s="16">
        <v>4.1599999999999997E-4</v>
      </c>
      <c r="BI177" s="68">
        <v>4.0000000000000002E-9</v>
      </c>
      <c r="BJ177" s="94">
        <f t="shared" si="100"/>
        <v>2.8899200000000002E-3</v>
      </c>
      <c r="BK177" s="68">
        <v>6.1374799999999998E-9</v>
      </c>
      <c r="BL177" s="39">
        <f t="shared" si="128"/>
        <v>4.4342065503999994E-3</v>
      </c>
      <c r="BM177" s="94">
        <f t="shared" si="129"/>
        <v>5.214289589223437E-3</v>
      </c>
      <c r="BN177" s="114">
        <f t="shared" si="130"/>
        <v>1.707722194433701E-4</v>
      </c>
      <c r="BO177" s="94">
        <f t="shared" si="131"/>
        <v>4.17E-4</v>
      </c>
      <c r="BP177" s="114" t="s">
        <v>2891</v>
      </c>
      <c r="BQ177" s="98"/>
      <c r="BR177" s="18">
        <f t="shared" si="101"/>
        <v>-9.6439741428068775</v>
      </c>
      <c r="BS177" s="114">
        <f t="shared" si="102"/>
        <v>-13.5888445385119</v>
      </c>
      <c r="BT177" s="114">
        <f t="shared" si="103"/>
        <v>-9.3400000000000016</v>
      </c>
      <c r="BU177" s="114">
        <f t="shared" si="104"/>
        <v>-9.2000000000000011</v>
      </c>
      <c r="BV177" s="114">
        <f t="shared" si="105"/>
        <v>-9.35</v>
      </c>
      <c r="BW177" s="114">
        <f t="shared" si="106"/>
        <v>-8.370000000000001</v>
      </c>
      <c r="BX177" s="114" t="str">
        <f t="shared" si="107"/>
        <v>N/A</v>
      </c>
      <c r="BY177" s="114">
        <f t="shared" si="108"/>
        <v>-6.971851861835983</v>
      </c>
      <c r="BZ177" s="114">
        <f t="shared" si="109"/>
        <v>-9.4949529347363946</v>
      </c>
      <c r="CA177" s="114">
        <f t="shared" si="110"/>
        <v>-9.3400000000000016</v>
      </c>
      <c r="CB177" s="98" t="str">
        <f t="shared" si="111"/>
        <v>---</v>
      </c>
      <c r="CC177" s="18">
        <f t="shared" si="112"/>
        <v>-6.6188849192901493</v>
      </c>
      <c r="CD177" s="114">
        <f t="shared" si="113"/>
        <v>-3.4040410712424514</v>
      </c>
      <c r="CE177" s="114">
        <f t="shared" si="114"/>
        <v>-7.2540296881431443</v>
      </c>
      <c r="CF177" s="114">
        <f t="shared" si="115"/>
        <v>-3.378823718224965</v>
      </c>
      <c r="CG177" s="114">
        <f t="shared" si="116"/>
        <v>-3.9507819773298185</v>
      </c>
      <c r="CH177" s="114">
        <f t="shared" si="117"/>
        <v>-3.2724587429714438</v>
      </c>
      <c r="CI177" s="114">
        <f t="shared" si="118"/>
        <v>-2.8894102897007512</v>
      </c>
      <c r="CJ177" s="114">
        <f t="shared" si="119"/>
        <v>-4.1211741707303924</v>
      </c>
      <c r="CK177" s="114">
        <f t="shared" si="120"/>
        <v>-5.3411741707303904</v>
      </c>
      <c r="CL177" s="114">
        <f t="shared" si="121"/>
        <v>-1.2111248842245832</v>
      </c>
      <c r="CM177" s="114">
        <f t="shared" si="122"/>
        <v>-3.0310503190186573</v>
      </c>
      <c r="CN177" s="114">
        <f t="shared" si="123"/>
        <v>-3.3809066693732572</v>
      </c>
      <c r="CO177" s="114">
        <f t="shared" si="124"/>
        <v>-2.5391141794024281</v>
      </c>
      <c r="CP177" s="114">
        <f t="shared" si="125"/>
        <v>-2.3531840808179059</v>
      </c>
      <c r="CQ177" s="114">
        <f t="shared" si="132"/>
        <v>-3.7675827772285948</v>
      </c>
      <c r="CR177" s="114">
        <f t="shared" si="133"/>
        <v>-3.3798651937991111</v>
      </c>
      <c r="CS177" s="98" t="str">
        <f t="shared" si="134"/>
        <v>---</v>
      </c>
    </row>
    <row r="178" spans="1:97" x14ac:dyDescent="0.25">
      <c r="A178" s="15" t="s">
        <v>2713</v>
      </c>
      <c r="B178" s="1" t="s">
        <v>604</v>
      </c>
      <c r="C178" s="1">
        <v>722.48</v>
      </c>
      <c r="D178" s="27">
        <v>9.44</v>
      </c>
      <c r="E178" s="16">
        <v>9.5451377219290698</v>
      </c>
      <c r="F178" s="16">
        <v>9.1047087730000005</v>
      </c>
      <c r="G178" s="16">
        <v>8.4414953560000008</v>
      </c>
      <c r="H178" s="16">
        <v>9.0182000000000002</v>
      </c>
      <c r="I178" s="16">
        <v>8.4506999999999994</v>
      </c>
      <c r="J178" s="16">
        <v>7.19</v>
      </c>
      <c r="K178" s="16">
        <v>8.15</v>
      </c>
      <c r="L178" s="16"/>
      <c r="M178" s="16">
        <v>8.1288999999999998</v>
      </c>
      <c r="N178" s="16">
        <f t="shared" si="92"/>
        <v>8.6076824278810076</v>
      </c>
      <c r="O178" s="16">
        <f t="shared" si="126"/>
        <v>9.0201894822456268</v>
      </c>
      <c r="P178" s="16">
        <f t="shared" si="93"/>
        <v>8.4506999999999994</v>
      </c>
      <c r="Q178" s="16" t="s">
        <v>2891</v>
      </c>
      <c r="R178" s="36"/>
      <c r="S178" s="18">
        <v>211.48</v>
      </c>
      <c r="T178" s="16">
        <v>211.71</v>
      </c>
      <c r="U178" s="16">
        <v>237.51</v>
      </c>
      <c r="V178" s="16">
        <v>285.20999999999998</v>
      </c>
      <c r="W178" s="16">
        <v>348.67</v>
      </c>
      <c r="X178" s="16">
        <v>208</v>
      </c>
      <c r="Y178" s="16">
        <v>213</v>
      </c>
      <c r="Z178" s="85"/>
      <c r="AA178" s="16">
        <v>225.35400000000001</v>
      </c>
      <c r="AB178" s="88">
        <f t="shared" si="94"/>
        <v>242.61675000000002</v>
      </c>
      <c r="AC178" s="114">
        <f t="shared" si="95"/>
        <v>238.75227260487779</v>
      </c>
      <c r="AD178" s="88">
        <f t="shared" si="96"/>
        <v>219.17700000000002</v>
      </c>
      <c r="AE178" s="88" t="s">
        <v>2891</v>
      </c>
      <c r="AF178" s="40"/>
      <c r="AG178" s="19">
        <f t="shared" si="127"/>
        <v>208</v>
      </c>
      <c r="AH178" s="18">
        <v>3.6199999999999999E-10</v>
      </c>
      <c r="AI178" s="34">
        <v>4.5950530507214201E-14</v>
      </c>
      <c r="AJ178" s="16">
        <v>4.8977881936844456E-10</v>
      </c>
      <c r="AK178" s="16">
        <v>6.309573444801927E-10</v>
      </c>
      <c r="AL178" s="16">
        <v>2.7542287033381539E-10</v>
      </c>
      <c r="AM178" s="16">
        <v>4.265795188015919E-9</v>
      </c>
      <c r="AN178" s="94"/>
      <c r="AO178" s="16">
        <v>3.8668599999999999E-8</v>
      </c>
      <c r="AP178" s="94">
        <f t="shared" si="97"/>
        <v>6.3846571675326966E-9</v>
      </c>
      <c r="AQ178" s="114">
        <f t="shared" si="98"/>
        <v>3.0282654076692058E-10</v>
      </c>
      <c r="AR178" s="94">
        <f t="shared" si="99"/>
        <v>4.8977881936844456E-10</v>
      </c>
      <c r="AS178" s="114" t="s">
        <v>2891</v>
      </c>
      <c r="AT178" s="98"/>
      <c r="AU178" s="33">
        <v>3.4480000000000002E-7</v>
      </c>
      <c r="AV178" s="16">
        <v>3.9441999999999998E-4</v>
      </c>
      <c r="AW178" s="16">
        <v>1.11837097289035E-7</v>
      </c>
      <c r="AX178" s="16">
        <v>4.7100000000000001E-4</v>
      </c>
      <c r="AY178" s="16">
        <v>1.12E-4</v>
      </c>
      <c r="AZ178" s="16">
        <v>5.6299999999999996E-3</v>
      </c>
      <c r="BA178" s="16">
        <v>1.2899999999999999E-3</v>
      </c>
      <c r="BB178" s="68">
        <v>-9.98</v>
      </c>
      <c r="BC178" s="16">
        <f t="shared" si="90"/>
        <v>7.5652943339581065E-5</v>
      </c>
      <c r="BD178" s="67">
        <v>-11.2</v>
      </c>
      <c r="BE178" s="16">
        <f t="shared" si="91"/>
        <v>4.5585406224005016E-6</v>
      </c>
      <c r="BF178" s="16">
        <v>6.2899999999999998E-2</v>
      </c>
      <c r="BG178" s="16">
        <v>1.3500000000000001E-3</v>
      </c>
      <c r="BH178" s="16">
        <v>6.5899999999999997E-4</v>
      </c>
      <c r="BI178" s="68"/>
      <c r="BJ178" s="94" t="str">
        <f t="shared" si="100"/>
        <v/>
      </c>
      <c r="BK178" s="68">
        <v>6.1504400000000001E-9</v>
      </c>
      <c r="BL178" s="39">
        <f t="shared" si="128"/>
        <v>4.4435698911999997E-3</v>
      </c>
      <c r="BM178" s="94">
        <f t="shared" si="129"/>
        <v>5.948512154789175E-3</v>
      </c>
      <c r="BN178" s="114">
        <f t="shared" si="130"/>
        <v>1.9253761391358027E-4</v>
      </c>
      <c r="BO178" s="94">
        <f t="shared" si="131"/>
        <v>4.7100000000000001E-4</v>
      </c>
      <c r="BP178" s="114" t="s">
        <v>2891</v>
      </c>
      <c r="BQ178" s="98"/>
      <c r="BR178" s="18">
        <f t="shared" si="101"/>
        <v>-9.4412914294668351</v>
      </c>
      <c r="BS178" s="114">
        <f t="shared" si="102"/>
        <v>-13.337709470240313</v>
      </c>
      <c r="BT178" s="114">
        <f t="shared" si="103"/>
        <v>-9.3100000000000023</v>
      </c>
      <c r="BU178" s="114">
        <f t="shared" si="104"/>
        <v>-9.2000000000000011</v>
      </c>
      <c r="BV178" s="114">
        <f t="shared" si="105"/>
        <v>-9.5600000000000023</v>
      </c>
      <c r="BW178" s="114">
        <f t="shared" si="106"/>
        <v>-8.370000000000001</v>
      </c>
      <c r="BX178" s="114" t="str">
        <f t="shared" si="107"/>
        <v>N/A</v>
      </c>
      <c r="BY178" s="114">
        <f t="shared" si="108"/>
        <v>-7.4126415513114985</v>
      </c>
      <c r="BZ178" s="114">
        <f t="shared" si="109"/>
        <v>-9.5188060644312351</v>
      </c>
      <c r="CA178" s="114">
        <f t="shared" si="110"/>
        <v>-9.3100000000000023</v>
      </c>
      <c r="CB178" s="98" t="str">
        <f t="shared" si="111"/>
        <v>---</v>
      </c>
      <c r="CC178" s="18">
        <f t="shared" si="112"/>
        <v>-6.4624327428473247</v>
      </c>
      <c r="CD178" s="114">
        <f t="shared" si="113"/>
        <v>-3.4040410712424514</v>
      </c>
      <c r="CE178" s="114">
        <f t="shared" si="114"/>
        <v>-6.9514141134842511</v>
      </c>
      <c r="CF178" s="114">
        <f t="shared" si="115"/>
        <v>-3.3269790928711038</v>
      </c>
      <c r="CG178" s="114">
        <f t="shared" si="116"/>
        <v>-3.9507819773298185</v>
      </c>
      <c r="CH178" s="114">
        <f t="shared" si="117"/>
        <v>-2.2494916051486538</v>
      </c>
      <c r="CI178" s="114">
        <f t="shared" si="118"/>
        <v>-2.8894102897007512</v>
      </c>
      <c r="CJ178" s="114">
        <f t="shared" si="119"/>
        <v>-4.1211741707303924</v>
      </c>
      <c r="CK178" s="114">
        <f t="shared" si="120"/>
        <v>-5.3411741707303904</v>
      </c>
      <c r="CL178" s="114">
        <f t="shared" si="121"/>
        <v>-1.2013493545547311</v>
      </c>
      <c r="CM178" s="114">
        <f t="shared" si="122"/>
        <v>-2.8696662315049939</v>
      </c>
      <c r="CN178" s="114">
        <f t="shared" si="123"/>
        <v>-3.1811145854059903</v>
      </c>
      <c r="CO178" s="114" t="str">
        <f t="shared" si="124"/>
        <v>N/A</v>
      </c>
      <c r="CP178" s="114">
        <f t="shared" si="125"/>
        <v>-2.3522679845912928</v>
      </c>
      <c r="CQ178" s="114">
        <f t="shared" si="132"/>
        <v>-3.7154844146263191</v>
      </c>
      <c r="CR178" s="114">
        <f t="shared" si="133"/>
        <v>-3.3269790928711038</v>
      </c>
      <c r="CS178" s="98" t="str">
        <f t="shared" si="134"/>
        <v>---</v>
      </c>
    </row>
    <row r="179" spans="1:97" x14ac:dyDescent="0.25">
      <c r="A179" s="15" t="s">
        <v>2714</v>
      </c>
      <c r="B179" s="1" t="s">
        <v>605</v>
      </c>
      <c r="C179" s="1">
        <v>722.48</v>
      </c>
      <c r="D179" s="27">
        <v>9.44</v>
      </c>
      <c r="E179" s="16">
        <v>9.55917118463225</v>
      </c>
      <c r="F179" s="16">
        <v>9.1047087730000005</v>
      </c>
      <c r="G179" s="16">
        <v>8.4414953560000008</v>
      </c>
      <c r="H179" s="16">
        <v>9.0182000000000002</v>
      </c>
      <c r="I179" s="16">
        <v>8.4254999999999995</v>
      </c>
      <c r="J179" s="16">
        <v>7.19</v>
      </c>
      <c r="K179" s="16">
        <v>8.02</v>
      </c>
      <c r="L179" s="16"/>
      <c r="M179" s="16">
        <v>8.1808599999999991</v>
      </c>
      <c r="N179" s="16">
        <f t="shared" si="92"/>
        <v>8.5977705904035826</v>
      </c>
      <c r="O179" s="16">
        <f t="shared" si="126"/>
        <v>9.0238531840508482</v>
      </c>
      <c r="P179" s="16">
        <f t="shared" si="93"/>
        <v>8.4414953560000008</v>
      </c>
      <c r="Q179" s="16" t="s">
        <v>2891</v>
      </c>
      <c r="R179" s="36"/>
      <c r="S179" s="18">
        <v>211.48</v>
      </c>
      <c r="T179" s="16">
        <v>212.04</v>
      </c>
      <c r="U179" s="16">
        <v>237.51</v>
      </c>
      <c r="V179" s="16">
        <v>158.16</v>
      </c>
      <c r="W179" s="16">
        <v>348.67</v>
      </c>
      <c r="X179" s="16">
        <v>196</v>
      </c>
      <c r="Y179" s="16">
        <v>196</v>
      </c>
      <c r="Z179" s="85"/>
      <c r="AA179" s="16">
        <v>225.26</v>
      </c>
      <c r="AB179" s="88">
        <f t="shared" si="94"/>
        <v>223.14</v>
      </c>
      <c r="AC179" s="114">
        <f t="shared" si="95"/>
        <v>217.90116750634778</v>
      </c>
      <c r="AD179" s="88">
        <f t="shared" si="96"/>
        <v>211.76</v>
      </c>
      <c r="AE179" s="88" t="s">
        <v>2891</v>
      </c>
      <c r="AF179" s="40"/>
      <c r="AG179" s="19">
        <f t="shared" si="127"/>
        <v>196</v>
      </c>
      <c r="AH179" s="18">
        <v>5.0100000000000003E-10</v>
      </c>
      <c r="AI179" s="34">
        <v>8.4963341596115399E-14</v>
      </c>
      <c r="AJ179" s="16">
        <v>5.011872336272705E-10</v>
      </c>
      <c r="AK179" s="16">
        <v>6.309573444801927E-10</v>
      </c>
      <c r="AL179" s="16">
        <v>1.1748975549395295E-9</v>
      </c>
      <c r="AM179" s="16">
        <v>4.265795188015919E-9</v>
      </c>
      <c r="AN179" s="94"/>
      <c r="AO179" s="16">
        <v>3.8424099999999999E-8</v>
      </c>
      <c r="AP179" s="94">
        <f t="shared" si="97"/>
        <v>6.4997174692006442E-9</v>
      </c>
      <c r="AQ179" s="114">
        <f t="shared" si="98"/>
        <v>4.2709522539671523E-10</v>
      </c>
      <c r="AR179" s="94">
        <f t="shared" si="99"/>
        <v>6.309573444801927E-10</v>
      </c>
      <c r="AS179" s="114" t="s">
        <v>2891</v>
      </c>
      <c r="AT179" s="98"/>
      <c r="AU179" s="33">
        <v>4.4449999999999999E-7</v>
      </c>
      <c r="AV179" s="16">
        <v>3.9441999999999998E-4</v>
      </c>
      <c r="AW179" s="16">
        <v>1.50139930630782E-7</v>
      </c>
      <c r="AX179" s="16">
        <v>4.86E-4</v>
      </c>
      <c r="AY179" s="16">
        <v>1.12E-4</v>
      </c>
      <c r="AZ179" s="16">
        <v>2.0699999999999998E-3</v>
      </c>
      <c r="BA179" s="16">
        <v>1.2899999999999999E-3</v>
      </c>
      <c r="BB179" s="68">
        <v>-9.98</v>
      </c>
      <c r="BC179" s="16">
        <f t="shared" ref="BC179:BC213" si="135">1000*$C179*10^BB179</f>
        <v>7.5652943339581065E-5</v>
      </c>
      <c r="BD179" s="67">
        <v>-11.19</v>
      </c>
      <c r="BE179" s="16">
        <f t="shared" ref="BE179:BE213" si="136">1000*$C179*10^BD179</f>
        <v>4.6647226739295814E-6</v>
      </c>
      <c r="BF179" s="16">
        <v>6.2899999999999998E-2</v>
      </c>
      <c r="BG179" s="16">
        <v>1.41E-3</v>
      </c>
      <c r="BH179" s="16">
        <v>8.3000000000000001E-4</v>
      </c>
      <c r="BI179" s="68"/>
      <c r="BJ179" s="94" t="str">
        <f t="shared" si="100"/>
        <v/>
      </c>
      <c r="BK179" s="68">
        <v>6.1335699999999999E-9</v>
      </c>
      <c r="BL179" s="39">
        <f t="shared" si="128"/>
        <v>4.4313816536000004E-3</v>
      </c>
      <c r="BM179" s="94">
        <f t="shared" si="129"/>
        <v>5.6926703045803179E-3</v>
      </c>
      <c r="BN179" s="114">
        <f t="shared" si="130"/>
        <v>1.9067706356480171E-4</v>
      </c>
      <c r="BO179" s="94">
        <f t="shared" si="131"/>
        <v>4.86E-4</v>
      </c>
      <c r="BP179" s="114" t="s">
        <v>2891</v>
      </c>
      <c r="BQ179" s="98"/>
      <c r="BR179" s="18">
        <f t="shared" si="101"/>
        <v>-9.3001622741327541</v>
      </c>
      <c r="BS179" s="114">
        <f t="shared" si="102"/>
        <v>-13.070768415186631</v>
      </c>
      <c r="BT179" s="114">
        <f t="shared" si="103"/>
        <v>-9.3000000000000007</v>
      </c>
      <c r="BU179" s="114">
        <f t="shared" si="104"/>
        <v>-9.2000000000000011</v>
      </c>
      <c r="BV179" s="114">
        <f t="shared" si="105"/>
        <v>-8.93</v>
      </c>
      <c r="BW179" s="114">
        <f t="shared" si="106"/>
        <v>-8.370000000000001</v>
      </c>
      <c r="BX179" s="114" t="str">
        <f t="shared" si="107"/>
        <v>N/A</v>
      </c>
      <c r="BY179" s="114">
        <f t="shared" si="108"/>
        <v>-7.4153962961017701</v>
      </c>
      <c r="BZ179" s="114">
        <f t="shared" si="109"/>
        <v>-9.369475283631596</v>
      </c>
      <c r="CA179" s="114">
        <f t="shared" si="110"/>
        <v>-9.2000000000000011</v>
      </c>
      <c r="CB179" s="98" t="str">
        <f t="shared" si="111"/>
        <v>---</v>
      </c>
      <c r="CC179" s="18">
        <f t="shared" si="112"/>
        <v>-6.3521282346937671</v>
      </c>
      <c r="CD179" s="114">
        <f t="shared" si="113"/>
        <v>-3.4040410712424514</v>
      </c>
      <c r="CE179" s="114">
        <f t="shared" si="114"/>
        <v>-6.8235037891268568</v>
      </c>
      <c r="CF179" s="114">
        <f t="shared" si="115"/>
        <v>-3.3133637307377066</v>
      </c>
      <c r="CG179" s="114">
        <f t="shared" si="116"/>
        <v>-3.9507819773298185</v>
      </c>
      <c r="CH179" s="114">
        <f t="shared" si="117"/>
        <v>-2.6840296545430822</v>
      </c>
      <c r="CI179" s="114">
        <f t="shared" si="118"/>
        <v>-2.8894102897007512</v>
      </c>
      <c r="CJ179" s="114">
        <f t="shared" si="119"/>
        <v>-4.1211741707303924</v>
      </c>
      <c r="CK179" s="114">
        <f t="shared" si="120"/>
        <v>-5.3311741707303906</v>
      </c>
      <c r="CL179" s="114">
        <f t="shared" si="121"/>
        <v>-1.2013493545547311</v>
      </c>
      <c r="CM179" s="114">
        <f t="shared" si="122"/>
        <v>-2.8507808873446199</v>
      </c>
      <c r="CN179" s="114">
        <f t="shared" si="123"/>
        <v>-3.0809219076239263</v>
      </c>
      <c r="CO179" s="114" t="str">
        <f t="shared" si="124"/>
        <v>N/A</v>
      </c>
      <c r="CP179" s="114">
        <f t="shared" si="125"/>
        <v>-2.3534608446615395</v>
      </c>
      <c r="CQ179" s="114">
        <f t="shared" si="132"/>
        <v>-3.7197015448476947</v>
      </c>
      <c r="CR179" s="114">
        <f t="shared" si="133"/>
        <v>-3.3133637307377066</v>
      </c>
      <c r="CS179" s="98" t="str">
        <f t="shared" si="134"/>
        <v>---</v>
      </c>
    </row>
    <row r="180" spans="1:97" x14ac:dyDescent="0.25">
      <c r="A180" s="15" t="s">
        <v>2715</v>
      </c>
      <c r="B180" s="1" t="s">
        <v>606</v>
      </c>
      <c r="C180" s="1">
        <v>722.48</v>
      </c>
      <c r="D180" s="27">
        <v>9.44</v>
      </c>
      <c r="E180" s="16">
        <v>9.5212748957073696</v>
      </c>
      <c r="F180" s="16">
        <v>9.1047087730000005</v>
      </c>
      <c r="G180" s="16">
        <v>8.4414953560000008</v>
      </c>
      <c r="H180" s="16">
        <v>9.0182000000000002</v>
      </c>
      <c r="I180" s="16">
        <v>8.3705999999999996</v>
      </c>
      <c r="J180" s="16">
        <v>7.19</v>
      </c>
      <c r="K180" s="16">
        <v>8.16</v>
      </c>
      <c r="L180" s="16"/>
      <c r="M180" s="16">
        <v>8.1132000000000009</v>
      </c>
      <c r="N180" s="16">
        <f t="shared" si="92"/>
        <v>8.5954976694119303</v>
      </c>
      <c r="O180" s="16">
        <f t="shared" si="126"/>
        <v>9.0091510309995222</v>
      </c>
      <c r="P180" s="16">
        <f t="shared" si="93"/>
        <v>8.4414953560000008</v>
      </c>
      <c r="Q180" s="16" t="s">
        <v>2891</v>
      </c>
      <c r="R180" s="36"/>
      <c r="S180" s="18">
        <v>211.48</v>
      </c>
      <c r="T180" s="16">
        <v>208.98</v>
      </c>
      <c r="U180" s="16">
        <v>237.51</v>
      </c>
      <c r="V180" s="16">
        <v>150.12</v>
      </c>
      <c r="W180" s="16">
        <v>348.67</v>
      </c>
      <c r="X180" s="16">
        <v>206</v>
      </c>
      <c r="Y180" s="16">
        <v>213</v>
      </c>
      <c r="Z180" s="85"/>
      <c r="AA180" s="16">
        <v>225.36</v>
      </c>
      <c r="AB180" s="88">
        <f t="shared" si="94"/>
        <v>225.14</v>
      </c>
      <c r="AC180" s="114">
        <f t="shared" si="95"/>
        <v>219.72480624914692</v>
      </c>
      <c r="AD180" s="88">
        <f t="shared" si="96"/>
        <v>212.24</v>
      </c>
      <c r="AE180" s="88" t="s">
        <v>2891</v>
      </c>
      <c r="AF180" s="40"/>
      <c r="AG180" s="19">
        <f t="shared" si="127"/>
        <v>206</v>
      </c>
      <c r="AH180" s="18">
        <v>3.8200000000000003E-10</v>
      </c>
      <c r="AI180" s="34">
        <v>5.4976494474813198E-14</v>
      </c>
      <c r="AJ180" s="16">
        <v>7.2443596007498633E-10</v>
      </c>
      <c r="AK180" s="16">
        <v>6.309573444801927E-10</v>
      </c>
      <c r="AL180" s="16">
        <v>2.7542287033381539E-10</v>
      </c>
      <c r="AM180" s="16">
        <v>4.265795188015919E-9</v>
      </c>
      <c r="AN180" s="94"/>
      <c r="AO180" s="16">
        <v>3.8722199999999998E-8</v>
      </c>
      <c r="AP180" s="94">
        <f t="shared" si="97"/>
        <v>6.4286951913427695E-9</v>
      </c>
      <c r="AQ180" s="114">
        <f t="shared" si="98"/>
        <v>3.3115295361491917E-10</v>
      </c>
      <c r="AR180" s="94">
        <f t="shared" si="99"/>
        <v>6.309573444801927E-10</v>
      </c>
      <c r="AS180" s="114" t="s">
        <v>2891</v>
      </c>
      <c r="AT180" s="98"/>
      <c r="AU180" s="33">
        <v>3.5970000000000002E-7</v>
      </c>
      <c r="AV180" s="16">
        <v>3.9441999999999998E-4</v>
      </c>
      <c r="AW180" s="16">
        <v>1.2577343288296499E-7</v>
      </c>
      <c r="AX180" s="16">
        <v>5.1000000000000004E-4</v>
      </c>
      <c r="AY180" s="16">
        <v>1.12E-4</v>
      </c>
      <c r="AZ180" s="16">
        <v>2.5999999999999999E-3</v>
      </c>
      <c r="BA180" s="16">
        <v>1.2899999999999999E-3</v>
      </c>
      <c r="BB180" s="68">
        <v>-9.98</v>
      </c>
      <c r="BC180" s="16">
        <f t="shared" si="135"/>
        <v>7.5652943339581065E-5</v>
      </c>
      <c r="BD180" s="67">
        <v>-11.22</v>
      </c>
      <c r="BE180" s="16">
        <f t="shared" si="136"/>
        <v>4.3533724974700069E-6</v>
      </c>
      <c r="BF180" s="16">
        <v>6.4399999999999999E-2</v>
      </c>
      <c r="BG180" s="16">
        <v>1.31E-3</v>
      </c>
      <c r="BH180" s="16">
        <v>6.5899999999999997E-4</v>
      </c>
      <c r="BI180" s="68"/>
      <c r="BJ180" s="94" t="str">
        <f t="shared" si="100"/>
        <v/>
      </c>
      <c r="BK180" s="68">
        <v>6.1623200000000003E-9</v>
      </c>
      <c r="BL180" s="39">
        <f t="shared" si="128"/>
        <v>4.4521529536000002E-3</v>
      </c>
      <c r="BM180" s="94">
        <f t="shared" si="129"/>
        <v>5.8313895956053812E-3</v>
      </c>
      <c r="BN180" s="114">
        <f t="shared" si="130"/>
        <v>1.8408058613591179E-4</v>
      </c>
      <c r="BO180" s="94">
        <f t="shared" si="131"/>
        <v>5.1000000000000004E-4</v>
      </c>
      <c r="BP180" s="114" t="s">
        <v>2891</v>
      </c>
      <c r="BQ180" s="98"/>
      <c r="BR180" s="18">
        <f t="shared" si="101"/>
        <v>-9.4179366370882907</v>
      </c>
      <c r="BS180" s="114">
        <f t="shared" si="102"/>
        <v>-13.259822955994586</v>
      </c>
      <c r="BT180" s="114">
        <f t="shared" si="103"/>
        <v>-9.1400000000000023</v>
      </c>
      <c r="BU180" s="114">
        <f t="shared" si="104"/>
        <v>-9.2000000000000011</v>
      </c>
      <c r="BV180" s="114">
        <f t="shared" si="105"/>
        <v>-9.5600000000000023</v>
      </c>
      <c r="BW180" s="114">
        <f t="shared" si="106"/>
        <v>-8.370000000000001</v>
      </c>
      <c r="BX180" s="114" t="str">
        <f t="shared" si="107"/>
        <v>N/A</v>
      </c>
      <c r="BY180" s="114">
        <f t="shared" si="108"/>
        <v>-7.4120399762417994</v>
      </c>
      <c r="BZ180" s="114">
        <f t="shared" si="109"/>
        <v>-9.4799713670463834</v>
      </c>
      <c r="CA180" s="114">
        <f t="shared" si="110"/>
        <v>-9.2000000000000011</v>
      </c>
      <c r="CB180" s="98" t="str">
        <f t="shared" si="111"/>
        <v>---</v>
      </c>
      <c r="CC180" s="18">
        <f t="shared" si="112"/>
        <v>-6.4440595621814891</v>
      </c>
      <c r="CD180" s="114">
        <f t="shared" si="113"/>
        <v>-3.4040410712424514</v>
      </c>
      <c r="CE180" s="114">
        <f t="shared" si="114"/>
        <v>-6.9004110852088996</v>
      </c>
      <c r="CF180" s="114">
        <f t="shared" si="115"/>
        <v>-3.2924298239020637</v>
      </c>
      <c r="CG180" s="114">
        <f t="shared" si="116"/>
        <v>-3.9507819773298185</v>
      </c>
      <c r="CH180" s="114">
        <f t="shared" si="117"/>
        <v>-2.5850266520291822</v>
      </c>
      <c r="CI180" s="114">
        <f t="shared" si="118"/>
        <v>-2.8894102897007512</v>
      </c>
      <c r="CJ180" s="114">
        <f t="shared" si="119"/>
        <v>-4.1211741707303924</v>
      </c>
      <c r="CK180" s="114">
        <f t="shared" si="120"/>
        <v>-5.3611741707303917</v>
      </c>
      <c r="CL180" s="114">
        <f t="shared" si="121"/>
        <v>-1.191114132640188</v>
      </c>
      <c r="CM180" s="114">
        <f t="shared" si="122"/>
        <v>-2.8827287043442356</v>
      </c>
      <c r="CN180" s="114">
        <f t="shared" si="123"/>
        <v>-3.1811145854059903</v>
      </c>
      <c r="CO180" s="114" t="str">
        <f t="shared" si="124"/>
        <v>N/A</v>
      </c>
      <c r="CP180" s="114">
        <f t="shared" si="125"/>
        <v>-2.3514299239052971</v>
      </c>
      <c r="CQ180" s="114">
        <f t="shared" si="132"/>
        <v>-3.7349920114885511</v>
      </c>
      <c r="CR180" s="114">
        <f t="shared" si="133"/>
        <v>-3.2924298239020637</v>
      </c>
      <c r="CS180" s="98" t="str">
        <f t="shared" si="134"/>
        <v>---</v>
      </c>
    </row>
    <row r="181" spans="1:97" x14ac:dyDescent="0.25">
      <c r="A181" s="15" t="s">
        <v>2716</v>
      </c>
      <c r="B181" s="1" t="s">
        <v>607</v>
      </c>
      <c r="C181" s="1">
        <v>722.48</v>
      </c>
      <c r="D181" s="27">
        <v>9.44</v>
      </c>
      <c r="E181" s="16">
        <v>9.5267947676452902</v>
      </c>
      <c r="F181" s="16">
        <v>9.1047087730000005</v>
      </c>
      <c r="G181" s="16">
        <v>8.4414953560000008</v>
      </c>
      <c r="H181" s="16">
        <v>9.0182000000000002</v>
      </c>
      <c r="I181" s="16">
        <v>8.4755000000000003</v>
      </c>
      <c r="J181" s="16">
        <v>7.19</v>
      </c>
      <c r="K181" s="16">
        <v>8.15</v>
      </c>
      <c r="L181" s="16"/>
      <c r="M181" s="16">
        <v>8.1284799999999997</v>
      </c>
      <c r="N181" s="16">
        <f t="shared" si="92"/>
        <v>8.6083532107383647</v>
      </c>
      <c r="O181" s="16">
        <f t="shared" si="126"/>
        <v>9.0142228511322422</v>
      </c>
      <c r="P181" s="16">
        <f t="shared" si="93"/>
        <v>8.4755000000000003</v>
      </c>
      <c r="Q181" s="16" t="s">
        <v>2891</v>
      </c>
      <c r="R181" s="36"/>
      <c r="S181" s="18">
        <v>211.48</v>
      </c>
      <c r="T181" s="16">
        <v>226.31</v>
      </c>
      <c r="U181" s="16">
        <v>237.51</v>
      </c>
      <c r="V181" s="16">
        <v>218.11</v>
      </c>
      <c r="W181" s="16">
        <v>348.67</v>
      </c>
      <c r="X181" s="16">
        <v>208</v>
      </c>
      <c r="Y181" s="16">
        <v>213</v>
      </c>
      <c r="Z181" s="85"/>
      <c r="AA181" s="16">
        <v>225.35300000000001</v>
      </c>
      <c r="AB181" s="88">
        <f t="shared" si="94"/>
        <v>236.054125</v>
      </c>
      <c r="AC181" s="114">
        <f t="shared" si="95"/>
        <v>232.81256918397511</v>
      </c>
      <c r="AD181" s="88">
        <f t="shared" si="96"/>
        <v>221.73150000000001</v>
      </c>
      <c r="AE181" s="88" t="s">
        <v>2891</v>
      </c>
      <c r="AF181" s="40"/>
      <c r="AG181" s="19">
        <f t="shared" si="127"/>
        <v>208</v>
      </c>
      <c r="AH181" s="18">
        <v>3.6199999999999999E-10</v>
      </c>
      <c r="AI181" s="34">
        <v>4.3365554259510797E-14</v>
      </c>
      <c r="AJ181" s="16">
        <v>5.2480746024977249E-10</v>
      </c>
      <c r="AK181" s="16">
        <v>6.309573444801927E-10</v>
      </c>
      <c r="AL181" s="16">
        <v>7.079457843841369E-10</v>
      </c>
      <c r="AM181" s="16">
        <v>4.265795188015919E-9</v>
      </c>
      <c r="AN181" s="94"/>
      <c r="AO181" s="16">
        <v>3.8583600000000001E-8</v>
      </c>
      <c r="AP181" s="94">
        <f t="shared" si="97"/>
        <v>6.4393070203834691E-9</v>
      </c>
      <c r="AQ181" s="114">
        <f t="shared" si="98"/>
        <v>3.4699428095009324E-10</v>
      </c>
      <c r="AR181" s="94">
        <f t="shared" si="99"/>
        <v>6.309573444801927E-10</v>
      </c>
      <c r="AS181" s="114" t="s">
        <v>2891</v>
      </c>
      <c r="AT181" s="98"/>
      <c r="AU181" s="33">
        <v>3.4480000000000002E-7</v>
      </c>
      <c r="AV181" s="16">
        <v>3.9441999999999998E-4</v>
      </c>
      <c r="AW181" s="16">
        <v>1.07094941200751E-7</v>
      </c>
      <c r="AX181" s="16">
        <v>4.2400000000000001E-4</v>
      </c>
      <c r="AY181" s="16">
        <v>1.12E-4</v>
      </c>
      <c r="AZ181" s="16">
        <v>8.5599999999999999E-4</v>
      </c>
      <c r="BA181" s="16">
        <v>1.2899999999999999E-3</v>
      </c>
      <c r="BB181" s="68">
        <v>-9.98</v>
      </c>
      <c r="BC181" s="16">
        <f t="shared" si="135"/>
        <v>7.5652943339581065E-5</v>
      </c>
      <c r="BD181" s="67">
        <v>-11.2</v>
      </c>
      <c r="BE181" s="16">
        <f t="shared" si="136"/>
        <v>4.5585406224005016E-6</v>
      </c>
      <c r="BF181" s="16">
        <v>6.2899999999999998E-2</v>
      </c>
      <c r="BG181" s="16">
        <v>1.3500000000000001E-3</v>
      </c>
      <c r="BH181" s="16">
        <v>6.5899999999999997E-4</v>
      </c>
      <c r="BI181" s="68"/>
      <c r="BJ181" s="94" t="str">
        <f t="shared" si="100"/>
        <v/>
      </c>
      <c r="BK181" s="68">
        <v>6.1194199999999999E-9</v>
      </c>
      <c r="BL181" s="39">
        <f t="shared" si="128"/>
        <v>4.4211585615999997E-3</v>
      </c>
      <c r="BM181" s="94">
        <f t="shared" si="129"/>
        <v>5.5759416877310137E-3</v>
      </c>
      <c r="BN181" s="114">
        <f t="shared" si="130"/>
        <v>1.646120199686859E-4</v>
      </c>
      <c r="BO181" s="94">
        <f t="shared" si="131"/>
        <v>4.2400000000000001E-4</v>
      </c>
      <c r="BP181" s="114" t="s">
        <v>2891</v>
      </c>
      <c r="BQ181" s="98"/>
      <c r="BR181" s="18">
        <f t="shared" si="101"/>
        <v>-9.4412914294668351</v>
      </c>
      <c r="BS181" s="114">
        <f t="shared" si="102"/>
        <v>-13.362855098476732</v>
      </c>
      <c r="BT181" s="114">
        <f t="shared" si="103"/>
        <v>-9.2799999999999994</v>
      </c>
      <c r="BU181" s="114">
        <f t="shared" si="104"/>
        <v>-9.2000000000000011</v>
      </c>
      <c r="BV181" s="114">
        <f t="shared" si="105"/>
        <v>-9.15</v>
      </c>
      <c r="BW181" s="114">
        <f t="shared" si="106"/>
        <v>-8.370000000000001</v>
      </c>
      <c r="BX181" s="114" t="str">
        <f t="shared" si="107"/>
        <v>N/A</v>
      </c>
      <c r="BY181" s="114">
        <f t="shared" si="108"/>
        <v>-7.4135972534367136</v>
      </c>
      <c r="BZ181" s="114">
        <f t="shared" si="109"/>
        <v>-9.459677683054327</v>
      </c>
      <c r="CA181" s="114">
        <f t="shared" si="110"/>
        <v>-9.2000000000000011</v>
      </c>
      <c r="CB181" s="98" t="str">
        <f t="shared" si="111"/>
        <v>---</v>
      </c>
      <c r="CC181" s="18">
        <f t="shared" si="112"/>
        <v>-6.4624327428473247</v>
      </c>
      <c r="CD181" s="114">
        <f t="shared" si="113"/>
        <v>-3.4040410712424514</v>
      </c>
      <c r="CE181" s="114">
        <f t="shared" si="114"/>
        <v>-6.9702310432716708</v>
      </c>
      <c r="CF181" s="114">
        <f t="shared" si="115"/>
        <v>-3.3726341434072675</v>
      </c>
      <c r="CG181" s="114">
        <f t="shared" si="116"/>
        <v>-3.9507819773298185</v>
      </c>
      <c r="CH181" s="114">
        <f t="shared" si="117"/>
        <v>-3.067526235322847</v>
      </c>
      <c r="CI181" s="114">
        <f t="shared" si="118"/>
        <v>-2.8894102897007512</v>
      </c>
      <c r="CJ181" s="114">
        <f t="shared" si="119"/>
        <v>-4.1211741707303924</v>
      </c>
      <c r="CK181" s="114">
        <f t="shared" si="120"/>
        <v>-5.3411741707303904</v>
      </c>
      <c r="CL181" s="114">
        <f t="shared" si="121"/>
        <v>-1.2013493545547311</v>
      </c>
      <c r="CM181" s="114">
        <f t="shared" si="122"/>
        <v>-2.8696662315049939</v>
      </c>
      <c r="CN181" s="114">
        <f t="shared" si="123"/>
        <v>-3.1811145854059903</v>
      </c>
      <c r="CO181" s="114" t="str">
        <f t="shared" si="124"/>
        <v>N/A</v>
      </c>
      <c r="CP181" s="114">
        <f t="shared" si="125"/>
        <v>-2.3544639091626496</v>
      </c>
      <c r="CQ181" s="114">
        <f t="shared" si="132"/>
        <v>-3.7835384557854828</v>
      </c>
      <c r="CR181" s="114">
        <f t="shared" si="133"/>
        <v>-3.3726341434072675</v>
      </c>
      <c r="CS181" s="98" t="str">
        <f t="shared" si="134"/>
        <v>---</v>
      </c>
    </row>
    <row r="182" spans="1:97" x14ac:dyDescent="0.25">
      <c r="A182" s="15" t="s">
        <v>2717</v>
      </c>
      <c r="B182" s="1" t="s">
        <v>608</v>
      </c>
      <c r="C182" s="1">
        <v>722.48</v>
      </c>
      <c r="D182" s="27">
        <v>9.44</v>
      </c>
      <c r="E182" s="16">
        <v>9.5334363823361308</v>
      </c>
      <c r="F182" s="16">
        <v>9.1047087730000005</v>
      </c>
      <c r="G182" s="16">
        <v>8.4414953560000008</v>
      </c>
      <c r="H182" s="16">
        <v>9.0182000000000002</v>
      </c>
      <c r="I182" s="16">
        <v>8.5832999999999995</v>
      </c>
      <c r="J182" s="16">
        <v>7.19</v>
      </c>
      <c r="K182" s="16">
        <v>8.0299999999999994</v>
      </c>
      <c r="L182" s="16"/>
      <c r="M182" s="16">
        <v>8.1706599999999998</v>
      </c>
      <c r="N182" s="16">
        <f t="shared" si="92"/>
        <v>8.6124222790373484</v>
      </c>
      <c r="O182" s="16">
        <f t="shared" si="126"/>
        <v>9.0195903989800321</v>
      </c>
      <c r="P182" s="16">
        <f t="shared" si="93"/>
        <v>8.5832999999999995</v>
      </c>
      <c r="Q182" s="16" t="s">
        <v>2891</v>
      </c>
      <c r="R182" s="36"/>
      <c r="S182" s="18">
        <v>211.48</v>
      </c>
      <c r="T182" s="16">
        <v>222.71</v>
      </c>
      <c r="U182" s="16">
        <v>237.51</v>
      </c>
      <c r="V182" s="16">
        <v>161.57</v>
      </c>
      <c r="W182" s="16">
        <v>348.67</v>
      </c>
      <c r="X182" s="16">
        <v>195</v>
      </c>
      <c r="Y182" s="16">
        <v>196</v>
      </c>
      <c r="Z182" s="85"/>
      <c r="AA182" s="16">
        <v>225.261</v>
      </c>
      <c r="AB182" s="88">
        <f t="shared" si="94"/>
        <v>224.775125</v>
      </c>
      <c r="AC182" s="114">
        <f t="shared" si="95"/>
        <v>219.68750903572956</v>
      </c>
      <c r="AD182" s="88">
        <f t="shared" si="96"/>
        <v>217.095</v>
      </c>
      <c r="AE182" s="88" t="s">
        <v>2891</v>
      </c>
      <c r="AF182" s="40"/>
      <c r="AG182" s="19">
        <f t="shared" si="127"/>
        <v>195</v>
      </c>
      <c r="AH182" s="18">
        <v>5.1499999999999998E-10</v>
      </c>
      <c r="AI182" s="34">
        <v>7.0123422146970805E-14</v>
      </c>
      <c r="AJ182" s="16">
        <v>3.9810717055349621E-10</v>
      </c>
      <c r="AK182" s="16">
        <v>6.309573444801927E-10</v>
      </c>
      <c r="AL182" s="16">
        <v>5.4954087385762376E-11</v>
      </c>
      <c r="AM182" s="16">
        <v>4.265795188015919E-9</v>
      </c>
      <c r="AN182" s="94"/>
      <c r="AO182" s="16">
        <v>3.8446300000000002E-8</v>
      </c>
      <c r="AP182" s="94">
        <f t="shared" si="97"/>
        <v>6.3301691305510743E-9</v>
      </c>
      <c r="AQ182" s="114">
        <f t="shared" si="98"/>
        <v>2.6066035542713419E-10</v>
      </c>
      <c r="AR182" s="94">
        <f t="shared" si="99"/>
        <v>5.1499999999999998E-10</v>
      </c>
      <c r="AS182" s="114" t="s">
        <v>2891</v>
      </c>
      <c r="AT182" s="98"/>
      <c r="AU182" s="33">
        <v>4.5410000000000002E-7</v>
      </c>
      <c r="AV182" s="16">
        <v>3.9441999999999998E-4</v>
      </c>
      <c r="AW182" s="16">
        <v>1.4743721367239101E-7</v>
      </c>
      <c r="AX182" s="16">
        <v>4.57E-4</v>
      </c>
      <c r="AY182" s="16">
        <v>1.12E-4</v>
      </c>
      <c r="AZ182" s="16">
        <v>1.47E-3</v>
      </c>
      <c r="BA182" s="16">
        <v>1.2899999999999999E-3</v>
      </c>
      <c r="BB182" s="68">
        <v>-9.98</v>
      </c>
      <c r="BC182" s="16">
        <f t="shared" si="135"/>
        <v>7.5652943339581065E-5</v>
      </c>
      <c r="BD182" s="67">
        <v>-11.22</v>
      </c>
      <c r="BE182" s="16">
        <f t="shared" si="136"/>
        <v>4.3533724974700069E-6</v>
      </c>
      <c r="BF182" s="16">
        <v>6.2899999999999998E-2</v>
      </c>
      <c r="BG182" s="16">
        <v>1.41E-3</v>
      </c>
      <c r="BH182" s="16">
        <v>8.3000000000000001E-4</v>
      </c>
      <c r="BI182" s="68"/>
      <c r="BJ182" s="94" t="str">
        <f t="shared" si="100"/>
        <v/>
      </c>
      <c r="BK182" s="68">
        <v>6.1367500000000003E-9</v>
      </c>
      <c r="BL182" s="39">
        <f t="shared" si="128"/>
        <v>4.4336791400000006E-3</v>
      </c>
      <c r="BM182" s="94">
        <f t="shared" si="129"/>
        <v>5.6444389994654391E-3</v>
      </c>
      <c r="BN182" s="114">
        <f t="shared" si="130"/>
        <v>1.8391824497615509E-4</v>
      </c>
      <c r="BO182" s="94">
        <f t="shared" si="131"/>
        <v>4.57E-4</v>
      </c>
      <c r="BP182" s="114" t="s">
        <v>2891</v>
      </c>
      <c r="BQ182" s="98"/>
      <c r="BR182" s="18">
        <f t="shared" si="101"/>
        <v>-9.2881927709588084</v>
      </c>
      <c r="BS182" s="114">
        <f t="shared" si="102"/>
        <v>-13.154136897722566</v>
      </c>
      <c r="BT182" s="114">
        <f t="shared" si="103"/>
        <v>-9.4</v>
      </c>
      <c r="BU182" s="114">
        <f t="shared" si="104"/>
        <v>-9.2000000000000011</v>
      </c>
      <c r="BV182" s="114">
        <f t="shared" si="105"/>
        <v>-10.26</v>
      </c>
      <c r="BW182" s="114">
        <f t="shared" si="106"/>
        <v>-8.370000000000001</v>
      </c>
      <c r="BX182" s="114" t="str">
        <f t="shared" si="107"/>
        <v>N/A</v>
      </c>
      <c r="BY182" s="114">
        <f t="shared" si="108"/>
        <v>-7.4151454495401206</v>
      </c>
      <c r="BZ182" s="114">
        <f t="shared" si="109"/>
        <v>-9.5839250168887844</v>
      </c>
      <c r="CA182" s="114">
        <f t="shared" si="110"/>
        <v>-9.2881927709588084</v>
      </c>
      <c r="CB182" s="98" t="str">
        <f t="shared" si="111"/>
        <v>---</v>
      </c>
      <c r="CC182" s="18">
        <f t="shared" si="112"/>
        <v>-6.3428484980990332</v>
      </c>
      <c r="CD182" s="114">
        <f t="shared" si="113"/>
        <v>-3.4040410712424514</v>
      </c>
      <c r="CE182" s="114">
        <f t="shared" si="114"/>
        <v>-6.8313928851827672</v>
      </c>
      <c r="CF182" s="114">
        <f t="shared" si="115"/>
        <v>-3.3400837999301496</v>
      </c>
      <c r="CG182" s="114">
        <f t="shared" si="116"/>
        <v>-3.9507819773298185</v>
      </c>
      <c r="CH182" s="114">
        <f t="shared" si="117"/>
        <v>-2.832682665251824</v>
      </c>
      <c r="CI182" s="114">
        <f t="shared" si="118"/>
        <v>-2.8894102897007512</v>
      </c>
      <c r="CJ182" s="114">
        <f t="shared" si="119"/>
        <v>-4.1211741707303924</v>
      </c>
      <c r="CK182" s="114">
        <f t="shared" si="120"/>
        <v>-5.3611741707303917</v>
      </c>
      <c r="CL182" s="114">
        <f t="shared" si="121"/>
        <v>-1.2013493545547311</v>
      </c>
      <c r="CM182" s="114">
        <f t="shared" si="122"/>
        <v>-2.8507808873446199</v>
      </c>
      <c r="CN182" s="114">
        <f t="shared" si="123"/>
        <v>-3.0809219076239263</v>
      </c>
      <c r="CO182" s="114" t="str">
        <f t="shared" si="124"/>
        <v>N/A</v>
      </c>
      <c r="CP182" s="114">
        <f t="shared" si="125"/>
        <v>-2.3532357394510197</v>
      </c>
      <c r="CQ182" s="114">
        <f t="shared" si="132"/>
        <v>-3.7353751859362982</v>
      </c>
      <c r="CR182" s="114">
        <f t="shared" si="133"/>
        <v>-3.3400837999301496</v>
      </c>
      <c r="CS182" s="98" t="str">
        <f t="shared" si="134"/>
        <v>---</v>
      </c>
    </row>
    <row r="183" spans="1:97" x14ac:dyDescent="0.25">
      <c r="A183" s="15" t="s">
        <v>2718</v>
      </c>
      <c r="B183" s="1" t="s">
        <v>609</v>
      </c>
      <c r="C183" s="1">
        <v>722.48</v>
      </c>
      <c r="D183" s="27">
        <v>9.44</v>
      </c>
      <c r="E183" s="16">
        <v>9.4956778504772394</v>
      </c>
      <c r="F183" s="16">
        <v>9.1047087730000005</v>
      </c>
      <c r="G183" s="16">
        <v>8.4414953560000008</v>
      </c>
      <c r="H183" s="16">
        <v>9.0182000000000002</v>
      </c>
      <c r="I183" s="16">
        <v>8.5001999999999995</v>
      </c>
      <c r="J183" s="16">
        <v>7.19</v>
      </c>
      <c r="K183" s="16">
        <v>8.16</v>
      </c>
      <c r="L183" s="16"/>
      <c r="M183" s="16">
        <v>8.1114300000000004</v>
      </c>
      <c r="N183" s="16">
        <f t="shared" si="92"/>
        <v>8.6068568866085808</v>
      </c>
      <c r="O183" s="16">
        <f t="shared" si="126"/>
        <v>9.0039708473722477</v>
      </c>
      <c r="P183" s="16">
        <f t="shared" si="93"/>
        <v>8.5001999999999995</v>
      </c>
      <c r="Q183" s="16" t="s">
        <v>2891</v>
      </c>
      <c r="R183" s="36"/>
      <c r="S183" s="18">
        <v>211.48</v>
      </c>
      <c r="T183" s="16">
        <v>216.99</v>
      </c>
      <c r="U183" s="16">
        <v>237.51</v>
      </c>
      <c r="V183" s="16">
        <v>215.54</v>
      </c>
      <c r="W183" s="16">
        <v>348.67</v>
      </c>
      <c r="X183" s="16">
        <v>204</v>
      </c>
      <c r="Y183" s="16">
        <v>213</v>
      </c>
      <c r="Z183" s="85"/>
      <c r="AA183" s="16">
        <v>225.36199999999999</v>
      </c>
      <c r="AB183" s="88">
        <f t="shared" si="94"/>
        <v>234.06900000000002</v>
      </c>
      <c r="AC183" s="114">
        <f t="shared" si="95"/>
        <v>230.68958091176927</v>
      </c>
      <c r="AD183" s="88">
        <f t="shared" si="96"/>
        <v>216.26499999999999</v>
      </c>
      <c r="AE183" s="88" t="s">
        <v>2891</v>
      </c>
      <c r="AF183" s="40"/>
      <c r="AG183" s="19">
        <f t="shared" si="127"/>
        <v>204</v>
      </c>
      <c r="AH183" s="18">
        <v>4.04E-10</v>
      </c>
      <c r="AI183" s="34">
        <v>4.5764623571133301E-14</v>
      </c>
      <c r="AJ183" s="16">
        <v>5.3703179637025259E-10</v>
      </c>
      <c r="AK183" s="16">
        <v>6.309573444801927E-10</v>
      </c>
      <c r="AL183" s="16">
        <v>4.8977881936844456E-10</v>
      </c>
      <c r="AM183" s="16">
        <v>4.265795188015919E-9</v>
      </c>
      <c r="AN183" s="94"/>
      <c r="AO183" s="16">
        <v>3.8749599999999998E-8</v>
      </c>
      <c r="AP183" s="94">
        <f t="shared" si="97"/>
        <v>6.4396012732654825E-9</v>
      </c>
      <c r="AQ183" s="114">
        <f t="shared" si="98"/>
        <v>3.3830717755264031E-10</v>
      </c>
      <c r="AR183" s="94">
        <f t="shared" si="99"/>
        <v>5.3703179637025259E-10</v>
      </c>
      <c r="AS183" s="114" t="s">
        <v>2891</v>
      </c>
      <c r="AT183" s="98"/>
      <c r="AU183" s="33">
        <v>3.7520000000000002E-7</v>
      </c>
      <c r="AV183" s="16">
        <v>3.9441999999999998E-4</v>
      </c>
      <c r="AW183" s="16">
        <v>1.24321815846271E-7</v>
      </c>
      <c r="AX183" s="16">
        <v>4.7899999999999999E-4</v>
      </c>
      <c r="AY183" s="16">
        <v>1.12E-4</v>
      </c>
      <c r="AZ183" s="16">
        <v>3.9199999999999997E-5</v>
      </c>
      <c r="BA183" s="16">
        <v>1.2899999999999999E-3</v>
      </c>
      <c r="BB183" s="68">
        <v>-9.98</v>
      </c>
      <c r="BC183" s="16">
        <f t="shared" si="135"/>
        <v>7.5652943339581065E-5</v>
      </c>
      <c r="BD183" s="67">
        <v>-11.2</v>
      </c>
      <c r="BE183" s="16">
        <f t="shared" si="136"/>
        <v>4.5585406224005016E-6</v>
      </c>
      <c r="BF183" s="16">
        <v>6.1499999999999999E-2</v>
      </c>
      <c r="BG183" s="16">
        <v>1.31E-3</v>
      </c>
      <c r="BH183" s="16">
        <v>6.5899999999999997E-4</v>
      </c>
      <c r="BI183" s="68"/>
      <c r="BJ183" s="94" t="str">
        <f t="shared" si="100"/>
        <v/>
      </c>
      <c r="BK183" s="68">
        <v>6.1656700000000003E-9</v>
      </c>
      <c r="BL183" s="39">
        <f t="shared" si="128"/>
        <v>4.4545732616000002E-3</v>
      </c>
      <c r="BM183" s="94">
        <f t="shared" si="129"/>
        <v>5.4091464821059872E-3</v>
      </c>
      <c r="BN183" s="114">
        <f t="shared" si="130"/>
        <v>1.3299097022649735E-4</v>
      </c>
      <c r="BO183" s="94">
        <f t="shared" si="131"/>
        <v>3.9441999999999998E-4</v>
      </c>
      <c r="BP183" s="114" t="s">
        <v>2891</v>
      </c>
      <c r="BQ183" s="98"/>
      <c r="BR183" s="18">
        <f t="shared" si="101"/>
        <v>-9.3936186348893944</v>
      </c>
      <c r="BS183" s="114">
        <f t="shared" si="102"/>
        <v>-13.339470105500141</v>
      </c>
      <c r="BT183" s="114">
        <f t="shared" si="103"/>
        <v>-9.27</v>
      </c>
      <c r="BU183" s="114">
        <f t="shared" si="104"/>
        <v>-9.2000000000000011</v>
      </c>
      <c r="BV183" s="114">
        <f t="shared" si="105"/>
        <v>-9.3100000000000023</v>
      </c>
      <c r="BW183" s="114">
        <f t="shared" si="106"/>
        <v>-8.370000000000001</v>
      </c>
      <c r="BX183" s="114" t="str">
        <f t="shared" si="107"/>
        <v>N/A</v>
      </c>
      <c r="BY183" s="114">
        <f t="shared" si="108"/>
        <v>-7.4117327762206227</v>
      </c>
      <c r="BZ183" s="114">
        <f t="shared" si="109"/>
        <v>-9.4706887880871644</v>
      </c>
      <c r="CA183" s="114">
        <f t="shared" si="110"/>
        <v>-9.27</v>
      </c>
      <c r="CB183" s="98" t="str">
        <f t="shared" si="111"/>
        <v>---</v>
      </c>
      <c r="CC183" s="18">
        <f t="shared" si="112"/>
        <v>-6.4257371702929733</v>
      </c>
      <c r="CD183" s="114">
        <f t="shared" si="113"/>
        <v>-3.4040410712424514</v>
      </c>
      <c r="CE183" s="114">
        <f t="shared" si="114"/>
        <v>-6.9054526551852442</v>
      </c>
      <c r="CF183" s="114">
        <f t="shared" si="115"/>
        <v>-3.3196644865854368</v>
      </c>
      <c r="CG183" s="114">
        <f t="shared" si="116"/>
        <v>-3.9507819773298185</v>
      </c>
      <c r="CH183" s="114">
        <f t="shared" si="117"/>
        <v>-4.4067139329795424</v>
      </c>
      <c r="CI183" s="114">
        <f t="shared" si="118"/>
        <v>-2.8894102897007512</v>
      </c>
      <c r="CJ183" s="114">
        <f t="shared" si="119"/>
        <v>-4.1211741707303924</v>
      </c>
      <c r="CK183" s="114">
        <f t="shared" si="120"/>
        <v>-5.3411741707303904</v>
      </c>
      <c r="CL183" s="114">
        <f t="shared" si="121"/>
        <v>-1.2111248842245832</v>
      </c>
      <c r="CM183" s="114">
        <f t="shared" si="122"/>
        <v>-2.8827287043442356</v>
      </c>
      <c r="CN183" s="114">
        <f t="shared" si="123"/>
        <v>-3.1811145854059903</v>
      </c>
      <c r="CO183" s="114" t="str">
        <f t="shared" si="124"/>
        <v>N/A</v>
      </c>
      <c r="CP183" s="114">
        <f t="shared" si="125"/>
        <v>-2.3511938940982993</v>
      </c>
      <c r="CQ183" s="114">
        <f t="shared" si="132"/>
        <v>-3.8761778456038551</v>
      </c>
      <c r="CR183" s="114">
        <f t="shared" si="133"/>
        <v>-3.4040410712424514</v>
      </c>
      <c r="CS183" s="98" t="str">
        <f t="shared" si="134"/>
        <v>---</v>
      </c>
    </row>
    <row r="184" spans="1:97" x14ac:dyDescent="0.25">
      <c r="A184" s="15" t="s">
        <v>2719</v>
      </c>
      <c r="B184" s="1" t="s">
        <v>610</v>
      </c>
      <c r="C184" s="1">
        <v>722.48</v>
      </c>
      <c r="D184" s="27">
        <v>9.44</v>
      </c>
      <c r="E184" s="16">
        <v>9.5432218135036599</v>
      </c>
      <c r="F184" s="16">
        <v>9.1047087730000005</v>
      </c>
      <c r="G184" s="16">
        <v>8.4414953560000008</v>
      </c>
      <c r="H184" s="16">
        <v>9.0182000000000002</v>
      </c>
      <c r="I184" s="16">
        <v>8.4636999999999993</v>
      </c>
      <c r="J184" s="16">
        <v>7.19</v>
      </c>
      <c r="K184" s="16">
        <v>8.02</v>
      </c>
      <c r="L184" s="16"/>
      <c r="M184" s="16">
        <v>8.1419099999999993</v>
      </c>
      <c r="N184" s="16">
        <f t="shared" si="92"/>
        <v>8.5959151047226285</v>
      </c>
      <c r="O184" s="16">
        <f t="shared" si="126"/>
        <v>9.0183746964264522</v>
      </c>
      <c r="P184" s="16">
        <f t="shared" si="93"/>
        <v>8.4636999999999993</v>
      </c>
      <c r="Q184" s="16" t="s">
        <v>2891</v>
      </c>
      <c r="R184" s="36"/>
      <c r="S184" s="18">
        <v>211.48</v>
      </c>
      <c r="T184" s="16">
        <v>218.18</v>
      </c>
      <c r="U184" s="16">
        <v>237.51</v>
      </c>
      <c r="V184" s="16">
        <v>153.66999999999999</v>
      </c>
      <c r="W184" s="16">
        <v>348.67</v>
      </c>
      <c r="X184" s="16">
        <v>199</v>
      </c>
      <c r="Y184" s="16">
        <v>196</v>
      </c>
      <c r="Z184" s="85" t="s">
        <v>2318</v>
      </c>
      <c r="AA184" s="16">
        <v>225.19800000000001</v>
      </c>
      <c r="AB184" s="88">
        <f t="shared" si="94"/>
        <v>223.71350000000001</v>
      </c>
      <c r="AC184" s="114">
        <f t="shared" si="95"/>
        <v>218.300854709898</v>
      </c>
      <c r="AD184" s="88">
        <f t="shared" si="96"/>
        <v>214.82999999999998</v>
      </c>
      <c r="AE184" s="88">
        <v>126</v>
      </c>
      <c r="AF184" s="151" t="s">
        <v>2756</v>
      </c>
      <c r="AG184" s="19">
        <f t="shared" si="127"/>
        <v>126</v>
      </c>
      <c r="AH184" s="18">
        <v>3.1E-9</v>
      </c>
      <c r="AI184" s="34">
        <v>1.6599031819044699E-13</v>
      </c>
      <c r="AJ184" s="16">
        <v>5.3703179637025259E-10</v>
      </c>
      <c r="AK184" s="16">
        <v>6.309573444801927E-10</v>
      </c>
      <c r="AL184" s="16">
        <v>3.9810717055349621E-10</v>
      </c>
      <c r="AM184" s="16">
        <v>4.265795188015919E-9</v>
      </c>
      <c r="AN184" s="94"/>
      <c r="AO184" s="16">
        <v>3.8057500000000002E-8</v>
      </c>
      <c r="AP184" s="94">
        <f t="shared" si="97"/>
        <v>6.7127939271054364E-9</v>
      </c>
      <c r="AQ184" s="114">
        <f t="shared" si="98"/>
        <v>5.268631393676197E-10</v>
      </c>
      <c r="AR184" s="94">
        <f t="shared" si="99"/>
        <v>6.309573444801927E-10</v>
      </c>
      <c r="AS184" s="114" t="s">
        <v>2891</v>
      </c>
      <c r="AT184" s="98"/>
      <c r="AU184" s="33">
        <v>1.9580000000000001E-6</v>
      </c>
      <c r="AV184" s="16">
        <v>3.9441999999999998E-4</v>
      </c>
      <c r="AW184" s="16">
        <v>3.1978363094581399E-7</v>
      </c>
      <c r="AX184" s="16">
        <v>4.3399999999999998E-4</v>
      </c>
      <c r="AY184" s="16">
        <v>1.12E-4</v>
      </c>
      <c r="AZ184" s="16">
        <v>7.7200000000000001E-4</v>
      </c>
      <c r="BA184" s="16">
        <v>1.2899999999999999E-3</v>
      </c>
      <c r="BB184" s="68">
        <v>-9.98</v>
      </c>
      <c r="BC184" s="16">
        <f t="shared" si="135"/>
        <v>7.5652943339581065E-5</v>
      </c>
      <c r="BD184" s="67">
        <v>-11.36</v>
      </c>
      <c r="BE184" s="16">
        <f t="shared" si="136"/>
        <v>3.1537395847687455E-6</v>
      </c>
      <c r="BF184" s="16">
        <v>5.8700000000000002E-2</v>
      </c>
      <c r="BG184" s="16">
        <v>1.4400000000000001E-3</v>
      </c>
      <c r="BH184" s="16">
        <v>8.3000000000000001E-4</v>
      </c>
      <c r="BI184" s="68"/>
      <c r="BJ184" s="94" t="str">
        <f t="shared" si="100"/>
        <v/>
      </c>
      <c r="BK184" s="68">
        <v>6.1157999999999999E-9</v>
      </c>
      <c r="BL184" s="39">
        <f t="shared" si="128"/>
        <v>4.4185431839999997E-3</v>
      </c>
      <c r="BM184" s="94">
        <f t="shared" si="129"/>
        <v>5.2670805885042526E-3</v>
      </c>
      <c r="BN184" s="114">
        <f t="shared" si="130"/>
        <v>2.0117820433310314E-4</v>
      </c>
      <c r="BO184" s="94">
        <f t="shared" si="131"/>
        <v>4.3399999999999998E-4</v>
      </c>
      <c r="BP184" s="114" t="s">
        <v>2891</v>
      </c>
      <c r="BQ184" s="98"/>
      <c r="BR184" s="18">
        <f t="shared" si="101"/>
        <v>-8.5086383061657269</v>
      </c>
      <c r="BS184" s="114">
        <f t="shared" si="102"/>
        <v>-12.779917242556859</v>
      </c>
      <c r="BT184" s="114">
        <f t="shared" si="103"/>
        <v>-9.27</v>
      </c>
      <c r="BU184" s="114">
        <f t="shared" si="104"/>
        <v>-9.2000000000000011</v>
      </c>
      <c r="BV184" s="114">
        <f t="shared" si="105"/>
        <v>-9.4</v>
      </c>
      <c r="BW184" s="114">
        <f t="shared" si="106"/>
        <v>-8.370000000000001</v>
      </c>
      <c r="BX184" s="114" t="str">
        <f t="shared" si="107"/>
        <v>N/A</v>
      </c>
      <c r="BY184" s="114">
        <f t="shared" si="108"/>
        <v>-7.4195597439487626</v>
      </c>
      <c r="BZ184" s="114">
        <f t="shared" si="109"/>
        <v>-9.2783021846673357</v>
      </c>
      <c r="CA184" s="114">
        <f t="shared" si="110"/>
        <v>-9.2000000000000011</v>
      </c>
      <c r="CB184" s="98" t="str">
        <f t="shared" si="111"/>
        <v>---</v>
      </c>
      <c r="CC184" s="18">
        <f t="shared" si="112"/>
        <v>-5.708187312532881</v>
      </c>
      <c r="CD184" s="114">
        <f t="shared" si="113"/>
        <v>-3.4040410712424514</v>
      </c>
      <c r="CE184" s="114">
        <f t="shared" si="114"/>
        <v>-6.495143770645603</v>
      </c>
      <c r="CF184" s="114">
        <f t="shared" si="115"/>
        <v>-3.3625102704874892</v>
      </c>
      <c r="CG184" s="114">
        <f t="shared" si="116"/>
        <v>-3.9507819773298185</v>
      </c>
      <c r="CH184" s="114">
        <f t="shared" si="117"/>
        <v>-3.1123826996642641</v>
      </c>
      <c r="CI184" s="114">
        <f t="shared" si="118"/>
        <v>-2.8894102897007512</v>
      </c>
      <c r="CJ184" s="114">
        <f t="shared" si="119"/>
        <v>-4.1211741707303924</v>
      </c>
      <c r="CK184" s="114">
        <f t="shared" si="120"/>
        <v>-5.5011741707303914</v>
      </c>
      <c r="CL184" s="114">
        <f t="shared" si="121"/>
        <v>-1.2313618987523856</v>
      </c>
      <c r="CM184" s="114">
        <f t="shared" si="122"/>
        <v>-2.8416375079047502</v>
      </c>
      <c r="CN184" s="114">
        <f t="shared" si="123"/>
        <v>-3.0809219076239263</v>
      </c>
      <c r="CO184" s="114" t="str">
        <f t="shared" si="124"/>
        <v>N/A</v>
      </c>
      <c r="CP184" s="114">
        <f t="shared" si="125"/>
        <v>-2.3547208961347454</v>
      </c>
      <c r="CQ184" s="114">
        <f t="shared" si="132"/>
        <v>-3.6964190725753729</v>
      </c>
      <c r="CR184" s="114">
        <f t="shared" si="133"/>
        <v>-3.3625102704874892</v>
      </c>
      <c r="CS184" s="98" t="str">
        <f t="shared" si="134"/>
        <v>---</v>
      </c>
    </row>
    <row r="185" spans="1:97" x14ac:dyDescent="0.25">
      <c r="A185" s="15" t="s">
        <v>2720</v>
      </c>
      <c r="B185" s="1" t="s">
        <v>611</v>
      </c>
      <c r="C185" s="1">
        <v>722.48</v>
      </c>
      <c r="D185" s="27">
        <v>9.44</v>
      </c>
      <c r="E185" s="16">
        <v>9.5832368633578504</v>
      </c>
      <c r="F185" s="16">
        <v>9.1047087730000005</v>
      </c>
      <c r="G185" s="16">
        <v>8.4414953560000008</v>
      </c>
      <c r="H185" s="16">
        <v>9.0182000000000002</v>
      </c>
      <c r="I185" s="16">
        <v>8.3574999999999999</v>
      </c>
      <c r="J185" s="16">
        <v>7.19</v>
      </c>
      <c r="K185" s="16">
        <v>8.18</v>
      </c>
      <c r="L185" s="16">
        <v>6.92</v>
      </c>
      <c r="M185" s="16">
        <v>8.1436299999999999</v>
      </c>
      <c r="N185" s="16">
        <f t="shared" si="92"/>
        <v>8.4378770992357861</v>
      </c>
      <c r="O185" s="16">
        <f t="shared" si="126"/>
        <v>8.9875999176656851</v>
      </c>
      <c r="P185" s="16">
        <f t="shared" si="93"/>
        <v>8.3994976779999995</v>
      </c>
      <c r="Q185" s="16" t="s">
        <v>2891</v>
      </c>
      <c r="R185" s="36"/>
      <c r="S185" s="18">
        <v>211.48</v>
      </c>
      <c r="T185" s="16">
        <v>226.88</v>
      </c>
      <c r="U185" s="16">
        <v>237.51</v>
      </c>
      <c r="V185" s="16">
        <v>235.5</v>
      </c>
      <c r="W185" s="16">
        <v>348.67</v>
      </c>
      <c r="X185" s="16">
        <v>210</v>
      </c>
      <c r="Y185" s="16">
        <v>213</v>
      </c>
      <c r="Z185" s="85">
        <v>214</v>
      </c>
      <c r="AA185" s="16">
        <v>225.24</v>
      </c>
      <c r="AB185" s="88">
        <f t="shared" si="94"/>
        <v>235.80888888888887</v>
      </c>
      <c r="AC185" s="114">
        <f t="shared" si="95"/>
        <v>232.91702436958721</v>
      </c>
      <c r="AD185" s="88">
        <f t="shared" si="96"/>
        <v>225.24</v>
      </c>
      <c r="AE185" s="88">
        <v>156.5</v>
      </c>
      <c r="AF185" s="151" t="s">
        <v>2751</v>
      </c>
      <c r="AG185" s="19">
        <f t="shared" si="127"/>
        <v>156.5</v>
      </c>
      <c r="AH185" s="18">
        <v>1.43E-9</v>
      </c>
      <c r="AI185" s="34">
        <v>1.11067678864046E-13</v>
      </c>
      <c r="AJ185" s="16">
        <v>6.7608297539198086E-10</v>
      </c>
      <c r="AK185" s="16">
        <v>6.309573444801927E-10</v>
      </c>
      <c r="AL185" s="16">
        <v>1.8620871366628641E-9</v>
      </c>
      <c r="AM185" s="16">
        <v>4.4668359215096219E-9</v>
      </c>
      <c r="AN185" s="34">
        <v>6.4500000000000005E-10</v>
      </c>
      <c r="AO185" s="16">
        <v>3.9274599999999998E-8</v>
      </c>
      <c r="AP185" s="94">
        <f t="shared" si="97"/>
        <v>6.1232093057154402E-9</v>
      </c>
      <c r="AQ185" s="114">
        <f t="shared" si="98"/>
        <v>5.8792834983574524E-10</v>
      </c>
      <c r="AR185" s="94">
        <f t="shared" si="99"/>
        <v>1.0530414876959905E-9</v>
      </c>
      <c r="AS185" s="114" t="s">
        <v>2891</v>
      </c>
      <c r="AT185" s="98"/>
      <c r="AU185" s="33">
        <v>1.026E-6</v>
      </c>
      <c r="AV185" s="16">
        <v>3.9441999999999998E-4</v>
      </c>
      <c r="AW185" s="16">
        <v>1.63856095811961E-7</v>
      </c>
      <c r="AX185" s="16">
        <v>4.2200000000000001E-4</v>
      </c>
      <c r="AY185" s="16">
        <v>1.12E-4</v>
      </c>
      <c r="AZ185" s="16">
        <v>9.7999999999999997E-3</v>
      </c>
      <c r="BA185" s="16">
        <v>1.2899999999999999E-3</v>
      </c>
      <c r="BB185" s="68">
        <v>-9.98</v>
      </c>
      <c r="BC185" s="16">
        <f t="shared" si="135"/>
        <v>7.5652943339581065E-5</v>
      </c>
      <c r="BD185" s="67">
        <v>-11.37</v>
      </c>
      <c r="BE185" s="16">
        <f t="shared" si="136"/>
        <v>3.0819517074377425E-6</v>
      </c>
      <c r="BF185" s="16">
        <v>6.1499999999999999E-2</v>
      </c>
      <c r="BG185" s="16">
        <v>1.31E-3</v>
      </c>
      <c r="BH185" s="16">
        <v>6.5899999999999997E-4</v>
      </c>
      <c r="BI185" s="108"/>
      <c r="BJ185" s="94" t="str">
        <f t="shared" si="100"/>
        <v/>
      </c>
      <c r="BK185" s="68">
        <v>6.1444200000000002E-9</v>
      </c>
      <c r="BL185" s="39">
        <f t="shared" si="128"/>
        <v>4.4392205615999998E-3</v>
      </c>
      <c r="BM185" s="94">
        <f t="shared" si="129"/>
        <v>6.1543511779032951E-3</v>
      </c>
      <c r="BN185" s="114">
        <f t="shared" si="130"/>
        <v>2.1561800711300883E-4</v>
      </c>
      <c r="BO185" s="94">
        <f t="shared" si="131"/>
        <v>4.2200000000000001E-4</v>
      </c>
      <c r="BP185" s="114" t="s">
        <v>2891</v>
      </c>
      <c r="BQ185" s="98"/>
      <c r="BR185" s="18">
        <f t="shared" si="101"/>
        <v>-8.8446639625349377</v>
      </c>
      <c r="BS185" s="114">
        <f t="shared" si="102"/>
        <v>-12.954412304094156</v>
      </c>
      <c r="BT185" s="114">
        <f t="shared" si="103"/>
        <v>-9.17</v>
      </c>
      <c r="BU185" s="114">
        <f t="shared" si="104"/>
        <v>-9.2000000000000011</v>
      </c>
      <c r="BV185" s="114">
        <f t="shared" si="105"/>
        <v>-8.73</v>
      </c>
      <c r="BW185" s="114">
        <f t="shared" si="106"/>
        <v>-8.3500000000000014</v>
      </c>
      <c r="BX185" s="114">
        <f t="shared" si="107"/>
        <v>-9.1904402853647316</v>
      </c>
      <c r="BY185" s="114">
        <f t="shared" si="108"/>
        <v>-7.4058882294242689</v>
      </c>
      <c r="BZ185" s="114">
        <f t="shared" si="109"/>
        <v>-9.2306755976772621</v>
      </c>
      <c r="CA185" s="114">
        <f t="shared" si="110"/>
        <v>-9.0073319812674697</v>
      </c>
      <c r="CB185" s="98" t="str">
        <f t="shared" si="111"/>
        <v>---</v>
      </c>
      <c r="CC185" s="18">
        <f t="shared" si="112"/>
        <v>-5.988852639224203</v>
      </c>
      <c r="CD185" s="114">
        <f t="shared" si="113"/>
        <v>-3.4040410712424514</v>
      </c>
      <c r="CE185" s="114">
        <f t="shared" si="114"/>
        <v>-6.7855373972583974</v>
      </c>
      <c r="CF185" s="114">
        <f t="shared" si="115"/>
        <v>-3.3746875490383261</v>
      </c>
      <c r="CG185" s="114">
        <f t="shared" si="116"/>
        <v>-3.9507819773298185</v>
      </c>
      <c r="CH185" s="114">
        <f t="shared" si="117"/>
        <v>-2.0087739243075053</v>
      </c>
      <c r="CI185" s="114">
        <f t="shared" si="118"/>
        <v>-2.8894102897007512</v>
      </c>
      <c r="CJ185" s="114">
        <f t="shared" si="119"/>
        <v>-4.1211741707303924</v>
      </c>
      <c r="CK185" s="114">
        <f t="shared" si="120"/>
        <v>-5.5111741707303912</v>
      </c>
      <c r="CL185" s="114">
        <f t="shared" si="121"/>
        <v>-1.2111248842245832</v>
      </c>
      <c r="CM185" s="114">
        <f t="shared" si="122"/>
        <v>-2.8827287043442356</v>
      </c>
      <c r="CN185" s="114">
        <f t="shared" si="123"/>
        <v>-3.1811145854059903</v>
      </c>
      <c r="CO185" s="114" t="str">
        <f t="shared" si="124"/>
        <v>N/A</v>
      </c>
      <c r="CP185" s="114">
        <f t="shared" si="125"/>
        <v>-2.3526932766222699</v>
      </c>
      <c r="CQ185" s="114">
        <f t="shared" si="132"/>
        <v>-3.666314972319948</v>
      </c>
      <c r="CR185" s="114">
        <f t="shared" si="133"/>
        <v>-3.3746875490383261</v>
      </c>
      <c r="CS185" s="98" t="str">
        <f t="shared" si="134"/>
        <v>---</v>
      </c>
    </row>
    <row r="186" spans="1:97" x14ac:dyDescent="0.25">
      <c r="A186" s="15" t="s">
        <v>2721</v>
      </c>
      <c r="B186" s="1" t="s">
        <v>612</v>
      </c>
      <c r="C186" s="1">
        <v>722.48</v>
      </c>
      <c r="D186" s="27">
        <v>9.44</v>
      </c>
      <c r="E186" s="16">
        <v>9.5851591134316703</v>
      </c>
      <c r="F186" s="16">
        <v>9.1047087730000005</v>
      </c>
      <c r="G186" s="16">
        <v>8.4414953560000008</v>
      </c>
      <c r="H186" s="16">
        <v>9.0182000000000002</v>
      </c>
      <c r="I186" s="16">
        <v>8.4194999999999993</v>
      </c>
      <c r="J186" s="16">
        <v>7.19</v>
      </c>
      <c r="K186" s="16">
        <v>8.02</v>
      </c>
      <c r="L186" s="16"/>
      <c r="M186" s="16" t="s">
        <v>2330</v>
      </c>
      <c r="N186" s="16">
        <f t="shared" si="92"/>
        <v>8.6523829053039591</v>
      </c>
      <c r="O186" s="16">
        <f t="shared" si="126"/>
        <v>9.0781077904890051</v>
      </c>
      <c r="P186" s="16">
        <f t="shared" si="93"/>
        <v>8.7298476780000005</v>
      </c>
      <c r="Q186" s="16" t="s">
        <v>2891</v>
      </c>
      <c r="R186" s="36"/>
      <c r="S186" s="18">
        <v>211.48</v>
      </c>
      <c r="T186" s="16">
        <v>225.05</v>
      </c>
      <c r="U186" s="16">
        <v>237.51</v>
      </c>
      <c r="V186" s="16">
        <v>146.9</v>
      </c>
      <c r="W186" s="16">
        <v>348.67</v>
      </c>
      <c r="X186" s="16">
        <v>197</v>
      </c>
      <c r="Y186" s="16">
        <v>196</v>
      </c>
      <c r="Z186" s="85" t="s">
        <v>2318</v>
      </c>
      <c r="AA186" s="16" t="s">
        <v>2330</v>
      </c>
      <c r="AB186" s="88">
        <f t="shared" si="94"/>
        <v>223.23</v>
      </c>
      <c r="AC186" s="114">
        <f t="shared" si="95"/>
        <v>216.58430648379428</v>
      </c>
      <c r="AD186" s="88">
        <f t="shared" si="96"/>
        <v>211.48</v>
      </c>
      <c r="AE186" s="88">
        <v>186</v>
      </c>
      <c r="AF186" s="151" t="s">
        <v>2756</v>
      </c>
      <c r="AG186" s="19">
        <f t="shared" si="127"/>
        <v>186</v>
      </c>
      <c r="AH186" s="18">
        <v>6.5600000000000001E-10</v>
      </c>
      <c r="AI186" s="34">
        <v>7.9978571548971499E-14</v>
      </c>
      <c r="AJ186" s="16">
        <v>6.6069344800759527E-10</v>
      </c>
      <c r="AK186" s="16">
        <v>6.309573444801927E-10</v>
      </c>
      <c r="AL186" s="16">
        <v>1.9952623149688802E-10</v>
      </c>
      <c r="AM186" s="16">
        <v>4.265795188015919E-9</v>
      </c>
      <c r="AN186" s="94"/>
      <c r="AO186" s="16" t="s">
        <v>2330</v>
      </c>
      <c r="AP186" s="94">
        <f t="shared" si="97"/>
        <v>1.0688420317620239E-9</v>
      </c>
      <c r="AQ186" s="114">
        <f t="shared" si="98"/>
        <v>1.6279694361576077E-10</v>
      </c>
      <c r="AR186" s="94">
        <f t="shared" si="99"/>
        <v>6.434786722400963E-10</v>
      </c>
      <c r="AS186" s="114" t="s">
        <v>2891</v>
      </c>
      <c r="AT186" s="98"/>
      <c r="AU186" s="33">
        <v>5.4939999999999998E-7</v>
      </c>
      <c r="AV186" s="16">
        <v>3.9441999999999998E-4</v>
      </c>
      <c r="AW186" s="16">
        <v>1.3998339111000801E-7</v>
      </c>
      <c r="AX186" s="16">
        <v>4.44E-4</v>
      </c>
      <c r="AY186" s="16">
        <v>1.12E-4</v>
      </c>
      <c r="AZ186" s="16">
        <v>7.6599999999999997E-4</v>
      </c>
      <c r="BA186" s="16">
        <v>1.2899999999999999E-3</v>
      </c>
      <c r="BB186" s="68">
        <v>-9.98</v>
      </c>
      <c r="BC186" s="16">
        <f t="shared" si="135"/>
        <v>7.5652943339581065E-5</v>
      </c>
      <c r="BD186" s="67">
        <v>-11.13</v>
      </c>
      <c r="BE186" s="16">
        <f t="shared" si="136"/>
        <v>5.355818231350848E-6</v>
      </c>
      <c r="BF186" s="16">
        <v>6.1499999999999999E-2</v>
      </c>
      <c r="BG186" s="16">
        <v>1.41E-3</v>
      </c>
      <c r="BH186" s="16">
        <v>8.3000000000000001E-4</v>
      </c>
      <c r="BI186" s="68"/>
      <c r="BJ186" s="94" t="str">
        <f t="shared" si="100"/>
        <v/>
      </c>
      <c r="BK186" s="68" t="s">
        <v>2330</v>
      </c>
      <c r="BL186" s="39" t="str">
        <f t="shared" si="128"/>
        <v>---</v>
      </c>
      <c r="BM186" s="94">
        <f t="shared" si="129"/>
        <v>5.5690098454135029E-3</v>
      </c>
      <c r="BN186" s="114">
        <f t="shared" si="130"/>
        <v>1.3693484109791992E-4</v>
      </c>
      <c r="BO186" s="94">
        <f t="shared" si="131"/>
        <v>4.1920999999999999E-4</v>
      </c>
      <c r="BP186" s="114" t="s">
        <v>2891</v>
      </c>
      <c r="BQ186" s="98"/>
      <c r="BR186" s="18">
        <f t="shared" si="101"/>
        <v>-9.1830961606243395</v>
      </c>
      <c r="BS186" s="114">
        <f t="shared" si="102"/>
        <v>-13.097026356815892</v>
      </c>
      <c r="BT186" s="114">
        <f t="shared" si="103"/>
        <v>-9.18</v>
      </c>
      <c r="BU186" s="114">
        <f t="shared" si="104"/>
        <v>-9.2000000000000011</v>
      </c>
      <c r="BV186" s="114">
        <f t="shared" si="105"/>
        <v>-9.6999999999999993</v>
      </c>
      <c r="BW186" s="114">
        <f t="shared" si="106"/>
        <v>-8.370000000000001</v>
      </c>
      <c r="BX186" s="114" t="str">
        <f t="shared" si="107"/>
        <v>N/A</v>
      </c>
      <c r="BY186" s="114" t="str">
        <f t="shared" si="108"/>
        <v>N/A</v>
      </c>
      <c r="BZ186" s="114">
        <f t="shared" si="109"/>
        <v>-9.7883537529067066</v>
      </c>
      <c r="CA186" s="114">
        <f t="shared" si="110"/>
        <v>-9.1915480803121703</v>
      </c>
      <c r="CB186" s="98" t="str">
        <f t="shared" si="111"/>
        <v>---</v>
      </c>
      <c r="CC186" s="18">
        <f t="shared" si="112"/>
        <v>-6.2601113449154573</v>
      </c>
      <c r="CD186" s="114">
        <f t="shared" si="113"/>
        <v>-3.4040410712424514</v>
      </c>
      <c r="CE186" s="114">
        <f t="shared" si="114"/>
        <v>-6.8539234898730026</v>
      </c>
      <c r="CF186" s="114">
        <f t="shared" si="115"/>
        <v>-3.3526170298853804</v>
      </c>
      <c r="CG186" s="114">
        <f t="shared" si="116"/>
        <v>-3.9507819773298185</v>
      </c>
      <c r="CH186" s="114">
        <f t="shared" si="117"/>
        <v>-3.1157712303673959</v>
      </c>
      <c r="CI186" s="114">
        <f t="shared" si="118"/>
        <v>-2.8894102897007512</v>
      </c>
      <c r="CJ186" s="114">
        <f t="shared" si="119"/>
        <v>-4.1211741707303924</v>
      </c>
      <c r="CK186" s="114">
        <f t="shared" si="120"/>
        <v>-5.2711741707303919</v>
      </c>
      <c r="CL186" s="114">
        <f t="shared" si="121"/>
        <v>-1.2111248842245832</v>
      </c>
      <c r="CM186" s="114">
        <f t="shared" si="122"/>
        <v>-2.8507808873446199</v>
      </c>
      <c r="CN186" s="114">
        <f t="shared" si="123"/>
        <v>-3.0809219076239263</v>
      </c>
      <c r="CO186" s="114" t="str">
        <f t="shared" si="124"/>
        <v>N/A</v>
      </c>
      <c r="CP186" s="114" t="str">
        <f t="shared" si="125"/>
        <v>N/A</v>
      </c>
      <c r="CQ186" s="114">
        <f t="shared" si="132"/>
        <v>-3.8634860378306803</v>
      </c>
      <c r="CR186" s="114">
        <f t="shared" si="133"/>
        <v>-3.3783290505639156</v>
      </c>
      <c r="CS186" s="98" t="str">
        <f t="shared" si="134"/>
        <v>---</v>
      </c>
    </row>
    <row r="187" spans="1:97" x14ac:dyDescent="0.25">
      <c r="A187" s="15" t="s">
        <v>2722</v>
      </c>
      <c r="B187" s="1" t="s">
        <v>613</v>
      </c>
      <c r="C187" s="1">
        <v>722.48</v>
      </c>
      <c r="D187" s="27">
        <v>9.44</v>
      </c>
      <c r="E187" s="16">
        <v>9.5210071818326902</v>
      </c>
      <c r="F187" s="16">
        <v>9.1047087730000005</v>
      </c>
      <c r="G187" s="16">
        <v>8.4414953560000008</v>
      </c>
      <c r="H187" s="16">
        <v>9.0182000000000002</v>
      </c>
      <c r="I187" s="16">
        <v>8.3733000000000004</v>
      </c>
      <c r="J187" s="16">
        <v>7.19</v>
      </c>
      <c r="K187" s="16">
        <v>8.02</v>
      </c>
      <c r="L187" s="16">
        <v>6.99</v>
      </c>
      <c r="M187" s="39">
        <v>8.1875300000000006</v>
      </c>
      <c r="N187" s="16">
        <f t="shared" si="92"/>
        <v>8.4286241310832679</v>
      </c>
      <c r="O187" s="16">
        <f t="shared" si="126"/>
        <v>8.9630902981432552</v>
      </c>
      <c r="P187" s="16">
        <f t="shared" si="93"/>
        <v>8.4073976780000006</v>
      </c>
      <c r="Q187" s="16">
        <v>8.27</v>
      </c>
      <c r="R187" s="144" t="s">
        <v>2905</v>
      </c>
      <c r="S187" s="18">
        <v>211.48</v>
      </c>
      <c r="T187" s="16">
        <v>216.02</v>
      </c>
      <c r="U187" s="16">
        <v>237.51</v>
      </c>
      <c r="V187" s="16">
        <v>217.37</v>
      </c>
      <c r="W187" s="16">
        <v>348.67</v>
      </c>
      <c r="X187" s="16">
        <v>197</v>
      </c>
      <c r="Y187" s="16">
        <v>196</v>
      </c>
      <c r="Z187" s="85">
        <v>238</v>
      </c>
      <c r="AA187" s="39">
        <v>225.20500000000001</v>
      </c>
      <c r="AB187" s="88">
        <f t="shared" si="94"/>
        <v>231.91722222222222</v>
      </c>
      <c r="AC187" s="114">
        <f t="shared" si="95"/>
        <v>228.55617497571043</v>
      </c>
      <c r="AD187" s="88">
        <f t="shared" si="96"/>
        <v>217.37</v>
      </c>
      <c r="AE187" s="114">
        <f>AVERAGE(174.25,170,172)</f>
        <v>172.08333333333334</v>
      </c>
      <c r="AF187" s="151" t="s">
        <v>2757</v>
      </c>
      <c r="AG187" s="19">
        <f t="shared" si="127"/>
        <v>172.08333333333334</v>
      </c>
      <c r="AH187" s="18">
        <v>9.4899999999999993E-10</v>
      </c>
      <c r="AI187" s="34">
        <v>1.2122346056538299E-13</v>
      </c>
      <c r="AJ187" s="16">
        <v>7.413102413009137E-10</v>
      </c>
      <c r="AK187" s="16">
        <v>6.309573444801927E-10</v>
      </c>
      <c r="AL187" s="16">
        <v>6.309573444801927E-10</v>
      </c>
      <c r="AM187" s="16">
        <v>4.265795188015919E-9</v>
      </c>
      <c r="AN187" s="94">
        <v>6.2200000000000002E-10</v>
      </c>
      <c r="AO187" s="34">
        <v>3.8081399999999997E-8</v>
      </c>
      <c r="AP187" s="94">
        <f t="shared" si="97"/>
        <v>5.7401926677172225E-9</v>
      </c>
      <c r="AQ187" s="114">
        <f t="shared" si="98"/>
        <v>4.9194836623433742E-10</v>
      </c>
      <c r="AR187" s="94">
        <f t="shared" si="99"/>
        <v>6.861337928905532E-10</v>
      </c>
      <c r="AS187" s="114">
        <v>1.2657291145285346E-10</v>
      </c>
      <c r="AT187" s="156" t="s">
        <v>2752</v>
      </c>
      <c r="AU187" s="33">
        <v>7.3789999999999996E-7</v>
      </c>
      <c r="AV187" s="16">
        <v>3.9441999999999998E-4</v>
      </c>
      <c r="AW187" s="16">
        <v>2.2085831923107101E-7</v>
      </c>
      <c r="AX187" s="16">
        <v>4.7399999999999997E-4</v>
      </c>
      <c r="AY187" s="16">
        <v>1.12E-4</v>
      </c>
      <c r="AZ187" s="16">
        <v>6.9199999999999999E-3</v>
      </c>
      <c r="BA187" s="16">
        <v>1.2899999999999999E-3</v>
      </c>
      <c r="BB187" s="68">
        <v>-9.98</v>
      </c>
      <c r="BC187" s="16">
        <f t="shared" si="135"/>
        <v>7.5652943339581065E-5</v>
      </c>
      <c r="BD187" s="67">
        <v>-11.41</v>
      </c>
      <c r="BE187" s="16">
        <f t="shared" si="136"/>
        <v>2.8107733635546756E-6</v>
      </c>
      <c r="BF187" s="16">
        <v>6.0100000000000001E-2</v>
      </c>
      <c r="BG187" s="16">
        <v>1.41E-3</v>
      </c>
      <c r="BH187" s="16">
        <v>8.3000000000000001E-4</v>
      </c>
      <c r="BI187" s="68">
        <v>2.5899999999999999E-9</v>
      </c>
      <c r="BJ187" s="94">
        <f t="shared" si="100"/>
        <v>1.8712232000000001E-3</v>
      </c>
      <c r="BK187" s="68">
        <v>6.1376999999999996E-9</v>
      </c>
      <c r="BL187" s="39">
        <f t="shared" si="128"/>
        <v>4.4343654959999998E-3</v>
      </c>
      <c r="BM187" s="94">
        <f t="shared" si="129"/>
        <v>5.5653879407873115E-3</v>
      </c>
      <c r="BN187" s="114">
        <f t="shared" si="130"/>
        <v>2.5026257759954367E-4</v>
      </c>
      <c r="BO187" s="94">
        <f t="shared" si="131"/>
        <v>6.5200000000000002E-4</v>
      </c>
      <c r="BP187" s="114">
        <v>1.5E-3</v>
      </c>
      <c r="BQ187" s="156" t="s">
        <v>2752</v>
      </c>
      <c r="BR187" s="18">
        <f t="shared" si="101"/>
        <v>-9.0227337875727081</v>
      </c>
      <c r="BS187" s="114">
        <f t="shared" si="102"/>
        <v>-12.916413322347143</v>
      </c>
      <c r="BT187" s="114">
        <f t="shared" si="103"/>
        <v>-9.1300000000000026</v>
      </c>
      <c r="BU187" s="114">
        <f t="shared" si="104"/>
        <v>-9.2000000000000011</v>
      </c>
      <c r="BV187" s="114">
        <f t="shared" si="105"/>
        <v>-9.2000000000000011</v>
      </c>
      <c r="BW187" s="114">
        <f t="shared" si="106"/>
        <v>-8.370000000000001</v>
      </c>
      <c r="BX187" s="114">
        <f t="shared" si="107"/>
        <v>-9.2062096153091808</v>
      </c>
      <c r="BY187" s="114">
        <f t="shared" si="108"/>
        <v>-7.4192870938721684</v>
      </c>
      <c r="BZ187" s="114">
        <f t="shared" si="109"/>
        <v>-9.3080804773876515</v>
      </c>
      <c r="CA187" s="114">
        <f t="shared" si="110"/>
        <v>-9.1650000000000027</v>
      </c>
      <c r="CB187" s="98">
        <f t="shared" si="111"/>
        <v>-9.8976592300638497</v>
      </c>
      <c r="CC187" s="18">
        <f t="shared" si="112"/>
        <v>-6.1320024896550489</v>
      </c>
      <c r="CD187" s="114">
        <f t="shared" si="113"/>
        <v>-3.4040410712424514</v>
      </c>
      <c r="CE187" s="114">
        <f t="shared" si="114"/>
        <v>-6.6558862372111127</v>
      </c>
      <c r="CF187" s="114">
        <f t="shared" si="115"/>
        <v>-3.3242216583259148</v>
      </c>
      <c r="CG187" s="114">
        <f t="shared" si="116"/>
        <v>-3.9507819773298185</v>
      </c>
      <c r="CH187" s="114">
        <f t="shared" si="117"/>
        <v>-2.159893905543242</v>
      </c>
      <c r="CI187" s="114">
        <f t="shared" si="118"/>
        <v>-2.8894102897007512</v>
      </c>
      <c r="CJ187" s="114">
        <f t="shared" si="119"/>
        <v>-4.1211741707303924</v>
      </c>
      <c r="CK187" s="114">
        <f t="shared" si="120"/>
        <v>-5.5511741707303912</v>
      </c>
      <c r="CL187" s="114">
        <f t="shared" si="121"/>
        <v>-1.2211255279972604</v>
      </c>
      <c r="CM187" s="114">
        <f t="shared" si="122"/>
        <v>-2.8507808873446199</v>
      </c>
      <c r="CN187" s="114">
        <f t="shared" si="123"/>
        <v>-3.0809219076239263</v>
      </c>
      <c r="CO187" s="114">
        <f t="shared" si="124"/>
        <v>-2.7278744066491387</v>
      </c>
      <c r="CP187" s="114">
        <f t="shared" si="125"/>
        <v>-2.3531685136676028</v>
      </c>
      <c r="CQ187" s="114">
        <f t="shared" si="132"/>
        <v>-3.6016040866965477</v>
      </c>
      <c r="CR187" s="114">
        <f t="shared" si="133"/>
        <v>-3.2025717829749203</v>
      </c>
      <c r="CS187" s="98">
        <f t="shared" si="134"/>
        <v>-2.8239087409443187</v>
      </c>
    </row>
    <row r="188" spans="1:97" x14ac:dyDescent="0.25">
      <c r="A188" s="15" t="s">
        <v>2723</v>
      </c>
      <c r="B188" s="1" t="s">
        <v>614</v>
      </c>
      <c r="C188" s="1">
        <v>722.48</v>
      </c>
      <c r="D188" s="27">
        <v>9.44</v>
      </c>
      <c r="E188" s="16">
        <v>9.5611589451605798</v>
      </c>
      <c r="F188" s="16">
        <v>9.1047087730000005</v>
      </c>
      <c r="G188" s="16">
        <v>8.4414953560000008</v>
      </c>
      <c r="H188" s="16">
        <v>9.0182000000000002</v>
      </c>
      <c r="I188" s="16">
        <v>8.3329000000000004</v>
      </c>
      <c r="J188" s="16">
        <v>7.19</v>
      </c>
      <c r="K188" s="16">
        <v>8.0299999999999994</v>
      </c>
      <c r="L188" s="16"/>
      <c r="M188" s="16">
        <v>8.1520700000000001</v>
      </c>
      <c r="N188" s="16">
        <f t="shared" si="92"/>
        <v>8.5856147860178424</v>
      </c>
      <c r="O188" s="16">
        <f t="shared" si="126"/>
        <v>9.0219390519146234</v>
      </c>
      <c r="P188" s="16">
        <f t="shared" si="93"/>
        <v>8.4414953560000008</v>
      </c>
      <c r="Q188" s="16" t="s">
        <v>2891</v>
      </c>
      <c r="R188" s="36"/>
      <c r="S188" s="18">
        <v>211.48</v>
      </c>
      <c r="T188" s="16">
        <v>222.88</v>
      </c>
      <c r="U188" s="16">
        <v>237.51</v>
      </c>
      <c r="V188" s="16">
        <v>193.55</v>
      </c>
      <c r="W188" s="16">
        <v>348.67</v>
      </c>
      <c r="X188" s="16">
        <v>195</v>
      </c>
      <c r="Y188" s="16">
        <v>196</v>
      </c>
      <c r="Z188" s="85">
        <v>234</v>
      </c>
      <c r="AA188" s="16">
        <v>225.26499999999999</v>
      </c>
      <c r="AB188" s="88">
        <f t="shared" si="94"/>
        <v>229.37277777777777</v>
      </c>
      <c r="AC188" s="114">
        <f t="shared" si="95"/>
        <v>225.73732203128961</v>
      </c>
      <c r="AD188" s="88">
        <f t="shared" si="96"/>
        <v>222.88</v>
      </c>
      <c r="AE188" s="88">
        <v>151</v>
      </c>
      <c r="AF188" s="151" t="s">
        <v>2756</v>
      </c>
      <c r="AG188" s="19">
        <f t="shared" si="127"/>
        <v>151</v>
      </c>
      <c r="AH188" s="18">
        <v>1.6399999999999999E-9</v>
      </c>
      <c r="AI188" s="34">
        <v>1.3146040054641E-13</v>
      </c>
      <c r="AJ188" s="16">
        <v>1.0232929922807512E-9</v>
      </c>
      <c r="AK188" s="16">
        <v>6.309573444801927E-10</v>
      </c>
      <c r="AL188" s="16">
        <v>2.3442288153199155E-9</v>
      </c>
      <c r="AM188" s="16">
        <v>4.265795188015919E-9</v>
      </c>
      <c r="AN188" s="94"/>
      <c r="AO188" s="16">
        <v>3.8456200000000001E-8</v>
      </c>
      <c r="AP188" s="94">
        <f t="shared" si="97"/>
        <v>6.9086579714996187E-9</v>
      </c>
      <c r="AQ188" s="114">
        <f t="shared" si="98"/>
        <v>6.5822165584825506E-10</v>
      </c>
      <c r="AR188" s="94">
        <f t="shared" si="99"/>
        <v>1.6399999999999999E-9</v>
      </c>
      <c r="AS188" s="114" t="s">
        <v>2891</v>
      </c>
      <c r="AT188" s="98"/>
      <c r="AU188" s="33">
        <v>1.153E-6</v>
      </c>
      <c r="AV188" s="16">
        <v>3.9441999999999998E-4</v>
      </c>
      <c r="AW188" s="16">
        <v>2.1670875420011701E-7</v>
      </c>
      <c r="AX188" s="16">
        <v>4.8799999999999999E-4</v>
      </c>
      <c r="AY188" s="16">
        <v>1.12E-4</v>
      </c>
      <c r="AZ188" s="16">
        <v>4.4999999999999999E-4</v>
      </c>
      <c r="BA188" s="16">
        <v>1.2899999999999999E-3</v>
      </c>
      <c r="BB188" s="68">
        <v>-9.98</v>
      </c>
      <c r="BC188" s="16">
        <f t="shared" si="135"/>
        <v>7.5652943339581065E-5</v>
      </c>
      <c r="BD188" s="67">
        <v>-11.11</v>
      </c>
      <c r="BE188" s="16">
        <f t="shared" si="136"/>
        <v>5.60823016821897E-6</v>
      </c>
      <c r="BF188" s="16">
        <v>6.2899999999999998E-2</v>
      </c>
      <c r="BG188" s="16">
        <v>1.3799999999999999E-3</v>
      </c>
      <c r="BH188" s="16">
        <v>8.3000000000000001E-4</v>
      </c>
      <c r="BI188" s="68">
        <v>2.7499999999999998E-9</v>
      </c>
      <c r="BJ188" s="94">
        <f t="shared" si="100"/>
        <v>1.9868199999999998E-3</v>
      </c>
      <c r="BK188" s="68">
        <v>6.1475700000000001E-9</v>
      </c>
      <c r="BL188" s="39">
        <f t="shared" si="128"/>
        <v>4.4414963736000004E-3</v>
      </c>
      <c r="BM188" s="94">
        <f t="shared" si="129"/>
        <v>5.3110976611330006E-3</v>
      </c>
      <c r="BN188" s="114">
        <f t="shared" si="130"/>
        <v>2.2483341793916835E-4</v>
      </c>
      <c r="BO188" s="94">
        <f t="shared" si="131"/>
        <v>4.6900000000000002E-4</v>
      </c>
      <c r="BP188" s="114" t="s">
        <v>2891</v>
      </c>
      <c r="BQ188" s="98"/>
      <c r="BR188" s="18">
        <f t="shared" si="101"/>
        <v>-8.785156151952302</v>
      </c>
      <c r="BS188" s="114">
        <f t="shared" si="102"/>
        <v>-12.881205048802718</v>
      </c>
      <c r="BT188" s="114">
        <f t="shared" si="103"/>
        <v>-8.990000000000002</v>
      </c>
      <c r="BU188" s="114">
        <f t="shared" si="104"/>
        <v>-9.2000000000000011</v>
      </c>
      <c r="BV188" s="114">
        <f t="shared" si="105"/>
        <v>-8.6300000000000008</v>
      </c>
      <c r="BW188" s="114">
        <f t="shared" si="106"/>
        <v>-8.370000000000001</v>
      </c>
      <c r="BX188" s="114" t="str">
        <f t="shared" si="107"/>
        <v>N/A</v>
      </c>
      <c r="BY188" s="114">
        <f t="shared" si="108"/>
        <v>-7.41503363222873</v>
      </c>
      <c r="BZ188" s="114">
        <f t="shared" si="109"/>
        <v>-9.1816278332833949</v>
      </c>
      <c r="CA188" s="114">
        <f t="shared" si="110"/>
        <v>-8.785156151952302</v>
      </c>
      <c r="CB188" s="98" t="str">
        <f t="shared" si="111"/>
        <v>---</v>
      </c>
      <c r="CC188" s="18">
        <f t="shared" si="112"/>
        <v>-5.9381706927053006</v>
      </c>
      <c r="CD188" s="114">
        <f t="shared" si="113"/>
        <v>-3.4040410712424514</v>
      </c>
      <c r="CE188" s="114">
        <f t="shared" si="114"/>
        <v>-6.6641235444992306</v>
      </c>
      <c r="CF188" s="114">
        <f t="shared" si="115"/>
        <v>-3.3115801779972895</v>
      </c>
      <c r="CG188" s="114">
        <f t="shared" si="116"/>
        <v>-3.9507819773298185</v>
      </c>
      <c r="CH188" s="114">
        <f t="shared" si="117"/>
        <v>-3.3467874862246565</v>
      </c>
      <c r="CI188" s="114">
        <f t="shared" si="118"/>
        <v>-2.8894102897007512</v>
      </c>
      <c r="CJ188" s="114">
        <f t="shared" si="119"/>
        <v>-4.1211741707303924</v>
      </c>
      <c r="CK188" s="114">
        <f t="shared" si="120"/>
        <v>-5.2511741707303905</v>
      </c>
      <c r="CL188" s="114">
        <f t="shared" si="121"/>
        <v>-1.2013493545547311</v>
      </c>
      <c r="CM188" s="114">
        <f t="shared" si="122"/>
        <v>-2.8601209135987635</v>
      </c>
      <c r="CN188" s="114">
        <f t="shared" si="123"/>
        <v>-3.0809219076239263</v>
      </c>
      <c r="CO188" s="114">
        <f t="shared" si="124"/>
        <v>-2.7018414769001278</v>
      </c>
      <c r="CP188" s="114">
        <f t="shared" si="125"/>
        <v>-2.3524706881483217</v>
      </c>
      <c r="CQ188" s="114">
        <f t="shared" si="132"/>
        <v>-3.6481391372847254</v>
      </c>
      <c r="CR188" s="114">
        <f t="shared" si="133"/>
        <v>-3.329183832110973</v>
      </c>
      <c r="CS188" s="98" t="str">
        <f t="shared" si="134"/>
        <v>---</v>
      </c>
    </row>
    <row r="189" spans="1:97" x14ac:dyDescent="0.25">
      <c r="A189" s="15" t="s">
        <v>2724</v>
      </c>
      <c r="B189" s="1" t="s">
        <v>615</v>
      </c>
      <c r="C189" s="1">
        <v>722.48</v>
      </c>
      <c r="D189" s="27">
        <v>9.44</v>
      </c>
      <c r="E189" s="16">
        <v>9.5655491726712505</v>
      </c>
      <c r="F189" s="16">
        <v>9.1047087730000005</v>
      </c>
      <c r="G189" s="16">
        <v>8.4414953560000008</v>
      </c>
      <c r="H189" s="16">
        <v>9.0182000000000002</v>
      </c>
      <c r="I189" s="16">
        <v>8.3674999999999997</v>
      </c>
      <c r="J189" s="16">
        <v>7.19</v>
      </c>
      <c r="K189" s="16">
        <v>8.19</v>
      </c>
      <c r="L189" s="16"/>
      <c r="M189" s="16">
        <v>8.1386400000000005</v>
      </c>
      <c r="N189" s="16">
        <f t="shared" si="92"/>
        <v>8.6062325890745832</v>
      </c>
      <c r="O189" s="16">
        <f t="shared" si="126"/>
        <v>9.0264230646968269</v>
      </c>
      <c r="P189" s="16">
        <f t="shared" si="93"/>
        <v>8.4414953560000008</v>
      </c>
      <c r="Q189" s="16" t="s">
        <v>2891</v>
      </c>
      <c r="R189" s="36"/>
      <c r="S189" s="18">
        <v>211.48</v>
      </c>
      <c r="T189" s="16">
        <v>223.9</v>
      </c>
      <c r="U189" s="16">
        <v>237.51</v>
      </c>
      <c r="V189" s="16">
        <v>257.39999999999998</v>
      </c>
      <c r="W189" s="16">
        <v>348.67</v>
      </c>
      <c r="X189" s="16">
        <v>210</v>
      </c>
      <c r="Y189" s="16">
        <v>213</v>
      </c>
      <c r="Z189" s="85"/>
      <c r="AA189" s="16">
        <v>225.24199999999999</v>
      </c>
      <c r="AB189" s="88">
        <f t="shared" si="94"/>
        <v>240.90025</v>
      </c>
      <c r="AC189" s="114">
        <f t="shared" si="95"/>
        <v>237.6345516431555</v>
      </c>
      <c r="AD189" s="88">
        <f t="shared" si="96"/>
        <v>224.571</v>
      </c>
      <c r="AE189" s="88" t="s">
        <v>2891</v>
      </c>
      <c r="AF189" s="40"/>
      <c r="AG189" s="19">
        <f t="shared" si="127"/>
        <v>210</v>
      </c>
      <c r="AH189" s="18">
        <v>3.43E-10</v>
      </c>
      <c r="AI189" s="34">
        <v>6.2333033702495897E-14</v>
      </c>
      <c r="AJ189" s="16">
        <v>4.7863009232263674E-10</v>
      </c>
      <c r="AK189" s="16">
        <v>6.309573444801927E-10</v>
      </c>
      <c r="AL189" s="16">
        <v>4.2657951880159295E-10</v>
      </c>
      <c r="AM189" s="16">
        <v>4.265795188015919E-9</v>
      </c>
      <c r="AN189" s="94"/>
      <c r="AO189" s="16">
        <v>3.9370600000000001E-8</v>
      </c>
      <c r="AP189" s="94">
        <f t="shared" si="97"/>
        <v>6.5022320680934357E-9</v>
      </c>
      <c r="AQ189" s="114">
        <f t="shared" si="98"/>
        <v>3.3388566533207853E-10</v>
      </c>
      <c r="AR189" s="94">
        <f t="shared" si="99"/>
        <v>4.7863009232263674E-10</v>
      </c>
      <c r="AS189" s="114" t="s">
        <v>2891</v>
      </c>
      <c r="AT189" s="98"/>
      <c r="AU189" s="33">
        <v>3.305E-7</v>
      </c>
      <c r="AV189" s="16">
        <v>3.9441999999999998E-4</v>
      </c>
      <c r="AW189" s="16">
        <v>1.0455505276513E-7</v>
      </c>
      <c r="AX189" s="16">
        <v>4.3199999999999998E-4</v>
      </c>
      <c r="AY189" s="16">
        <v>1.12E-4</v>
      </c>
      <c r="AZ189" s="16">
        <v>1.0200000000000001E-5</v>
      </c>
      <c r="BA189" s="16">
        <v>1.2899999999999999E-3</v>
      </c>
      <c r="BB189" s="68">
        <v>-9.98</v>
      </c>
      <c r="BC189" s="16">
        <f t="shared" si="135"/>
        <v>7.5652943339581065E-5</v>
      </c>
      <c r="BD189" s="67">
        <v>-11.43</v>
      </c>
      <c r="BE189" s="16">
        <f t="shared" si="136"/>
        <v>2.6842677231812496E-6</v>
      </c>
      <c r="BF189" s="16">
        <v>6.1499999999999999E-2</v>
      </c>
      <c r="BG189" s="16">
        <v>1.31E-3</v>
      </c>
      <c r="BH189" s="16">
        <v>6.5899999999999997E-4</v>
      </c>
      <c r="BI189" s="68">
        <v>5.2000000000000002E-9</v>
      </c>
      <c r="BJ189" s="94">
        <f t="shared" si="100"/>
        <v>3.756896E-3</v>
      </c>
      <c r="BK189" s="68">
        <v>6.16193E-9</v>
      </c>
      <c r="BL189" s="39">
        <f t="shared" si="128"/>
        <v>4.4518711864000001E-3</v>
      </c>
      <c r="BM189" s="94">
        <f t="shared" si="129"/>
        <v>5.2853685323225388E-3</v>
      </c>
      <c r="BN189" s="114">
        <f t="shared" si="130"/>
        <v>1.4346450070205276E-4</v>
      </c>
      <c r="BO189" s="94">
        <f t="shared" si="131"/>
        <v>4.1321000000000001E-4</v>
      </c>
      <c r="BP189" s="114" t="s">
        <v>2891</v>
      </c>
      <c r="BQ189" s="98"/>
      <c r="BR189" s="18">
        <f t="shared" si="101"/>
        <v>-9.4647058799572292</v>
      </c>
      <c r="BS189" s="114">
        <f t="shared" si="102"/>
        <v>-13.205281735803464</v>
      </c>
      <c r="BT189" s="114">
        <f t="shared" si="103"/>
        <v>-9.3200000000000021</v>
      </c>
      <c r="BU189" s="114">
        <f t="shared" si="104"/>
        <v>-9.2000000000000011</v>
      </c>
      <c r="BV189" s="114">
        <f t="shared" si="105"/>
        <v>-9.3699999999999992</v>
      </c>
      <c r="BW189" s="114">
        <f t="shared" si="106"/>
        <v>-8.370000000000001</v>
      </c>
      <c r="BX189" s="114" t="str">
        <f t="shared" si="107"/>
        <v>N/A</v>
      </c>
      <c r="BY189" s="114">
        <f t="shared" si="108"/>
        <v>-7.4048279665990631</v>
      </c>
      <c r="BZ189" s="114">
        <f t="shared" si="109"/>
        <v>-9.4764022260513929</v>
      </c>
      <c r="CA189" s="114">
        <f t="shared" si="110"/>
        <v>-9.3200000000000021</v>
      </c>
      <c r="CB189" s="98" t="str">
        <f t="shared" si="111"/>
        <v>---</v>
      </c>
      <c r="CC189" s="18">
        <f t="shared" si="112"/>
        <v>-6.4808285361783406</v>
      </c>
      <c r="CD189" s="114">
        <f t="shared" si="113"/>
        <v>-3.4040410712424514</v>
      </c>
      <c r="CE189" s="114">
        <f t="shared" si="114"/>
        <v>-6.9806549744676385</v>
      </c>
      <c r="CF189" s="114">
        <f t="shared" si="115"/>
        <v>-3.3645162531850881</v>
      </c>
      <c r="CG189" s="114">
        <f t="shared" si="116"/>
        <v>-3.9507819773298185</v>
      </c>
      <c r="CH189" s="114">
        <f t="shared" si="117"/>
        <v>-4.991399828238082</v>
      </c>
      <c r="CI189" s="114">
        <f t="shared" si="118"/>
        <v>-2.8894102897007512</v>
      </c>
      <c r="CJ189" s="114">
        <f t="shared" si="119"/>
        <v>-4.1211741707303924</v>
      </c>
      <c r="CK189" s="114">
        <f t="shared" si="120"/>
        <v>-5.5711741707303908</v>
      </c>
      <c r="CL189" s="114">
        <f t="shared" si="121"/>
        <v>-1.2111248842245832</v>
      </c>
      <c r="CM189" s="114">
        <f t="shared" si="122"/>
        <v>-2.8827287043442356</v>
      </c>
      <c r="CN189" s="114">
        <f t="shared" si="123"/>
        <v>-3.1811145854059903</v>
      </c>
      <c r="CO189" s="114">
        <f t="shared" si="124"/>
        <v>-2.4251708270955916</v>
      </c>
      <c r="CP189" s="114">
        <f t="shared" si="125"/>
        <v>-2.3514574103402524</v>
      </c>
      <c r="CQ189" s="114">
        <f t="shared" si="132"/>
        <v>-3.8432555488009714</v>
      </c>
      <c r="CR189" s="114">
        <f t="shared" si="133"/>
        <v>-3.3842786622137697</v>
      </c>
      <c r="CS189" s="98" t="str">
        <f t="shared" si="134"/>
        <v>---</v>
      </c>
    </row>
    <row r="190" spans="1:97" x14ac:dyDescent="0.25">
      <c r="A190" s="15" t="s">
        <v>2725</v>
      </c>
      <c r="B190" s="1" t="s">
        <v>616</v>
      </c>
      <c r="C190" s="1">
        <v>722.48</v>
      </c>
      <c r="D190" s="27">
        <v>9.44</v>
      </c>
      <c r="E190" s="16">
        <v>9.6018409900326294</v>
      </c>
      <c r="F190" s="16">
        <v>9.1047087730000005</v>
      </c>
      <c r="G190" s="16">
        <v>8.4414953560000008</v>
      </c>
      <c r="H190" s="16">
        <v>9.0182000000000002</v>
      </c>
      <c r="I190" s="16">
        <v>8.3535000000000004</v>
      </c>
      <c r="J190" s="16">
        <v>7.19</v>
      </c>
      <c r="K190" s="16">
        <v>8.31</v>
      </c>
      <c r="L190" s="16"/>
      <c r="M190" s="16">
        <v>8.1056299999999997</v>
      </c>
      <c r="N190" s="16">
        <f t="shared" si="92"/>
        <v>8.6183750132258492</v>
      </c>
      <c r="O190" s="16">
        <f t="shared" si="126"/>
        <v>9.0421339782537267</v>
      </c>
      <c r="P190" s="16">
        <f t="shared" si="93"/>
        <v>8.4414953560000008</v>
      </c>
      <c r="Q190" s="16" t="s">
        <v>2891</v>
      </c>
      <c r="R190" s="36"/>
      <c r="S190" s="18">
        <v>211.48</v>
      </c>
      <c r="T190" s="16">
        <v>227.86</v>
      </c>
      <c r="U190" s="16">
        <v>237.51</v>
      </c>
      <c r="V190" s="16">
        <v>212.4</v>
      </c>
      <c r="W190" s="16">
        <v>348.67</v>
      </c>
      <c r="X190" s="16">
        <v>224</v>
      </c>
      <c r="Y190" s="16">
        <v>230</v>
      </c>
      <c r="Z190" s="85"/>
      <c r="AA190" s="16">
        <v>225.41800000000001</v>
      </c>
      <c r="AB190" s="88">
        <f t="shared" si="94"/>
        <v>239.66725000000002</v>
      </c>
      <c r="AC190" s="114">
        <f t="shared" si="95"/>
        <v>236.67048697925156</v>
      </c>
      <c r="AD190" s="88">
        <f t="shared" si="96"/>
        <v>226.63900000000001</v>
      </c>
      <c r="AE190" s="88" t="s">
        <v>2891</v>
      </c>
      <c r="AF190" s="40"/>
      <c r="AG190" s="19">
        <f t="shared" si="127"/>
        <v>224</v>
      </c>
      <c r="AH190" s="18">
        <v>2.3300000000000002E-10</v>
      </c>
      <c r="AI190" s="34">
        <v>2.43002560968514E-14</v>
      </c>
      <c r="AJ190" s="16">
        <v>6.1659500186147947E-10</v>
      </c>
      <c r="AK190" s="16">
        <v>6.309573444801927E-10</v>
      </c>
      <c r="AL190" s="16">
        <v>1.071519305237603E-9</v>
      </c>
      <c r="AM190" s="16">
        <v>4.265795188015919E-9</v>
      </c>
      <c r="AN190" s="94"/>
      <c r="AO190" s="16">
        <v>1.07741E-7</v>
      </c>
      <c r="AP190" s="94">
        <f t="shared" si="97"/>
        <v>1.6365555877121615E-8</v>
      </c>
      <c r="AQ190" s="114">
        <f t="shared" si="98"/>
        <v>3.771188609106108E-10</v>
      </c>
      <c r="AR190" s="94">
        <f t="shared" si="99"/>
        <v>6.309573444801927E-10</v>
      </c>
      <c r="AS190" s="114" t="s">
        <v>2891</v>
      </c>
      <c r="AT190" s="98"/>
      <c r="AU190" s="33">
        <v>2.4559999999999998E-7</v>
      </c>
      <c r="AV190" s="16">
        <v>3.9441999999999998E-4</v>
      </c>
      <c r="AW190" s="16">
        <v>5.5526112411265002E-8</v>
      </c>
      <c r="AX190" s="16">
        <v>4.2900000000000002E-4</v>
      </c>
      <c r="AY190" s="16">
        <v>1.12E-4</v>
      </c>
      <c r="AZ190" s="16">
        <v>8.1599999999999998E-6</v>
      </c>
      <c r="BA190" s="16">
        <v>1.2899999999999999E-3</v>
      </c>
      <c r="BB190" s="68">
        <v>-9.98</v>
      </c>
      <c r="BC190" s="16">
        <f t="shared" si="135"/>
        <v>7.5652943339581065E-5</v>
      </c>
      <c r="BD190" s="67">
        <v>-11.2</v>
      </c>
      <c r="BE190" s="16">
        <f t="shared" si="136"/>
        <v>4.5585406224005016E-6</v>
      </c>
      <c r="BF190" s="16">
        <v>6.2899999999999998E-2</v>
      </c>
      <c r="BG190" s="16">
        <v>9.7499999999999996E-4</v>
      </c>
      <c r="BH190" s="16">
        <v>4.1599999999999997E-4</v>
      </c>
      <c r="BI190" s="68"/>
      <c r="BJ190" s="94" t="str">
        <f t="shared" si="100"/>
        <v/>
      </c>
      <c r="BK190" s="68">
        <v>6.1689600000000002E-9</v>
      </c>
      <c r="BL190" s="39">
        <f t="shared" si="128"/>
        <v>4.4569502208000001E-3</v>
      </c>
      <c r="BM190" s="94">
        <f t="shared" si="129"/>
        <v>5.4663109869903387E-3</v>
      </c>
      <c r="BN190" s="114">
        <f t="shared" si="130"/>
        <v>1.0049855768835609E-4</v>
      </c>
      <c r="BO190" s="94">
        <f t="shared" si="131"/>
        <v>3.9441999999999998E-4</v>
      </c>
      <c r="BP190" s="114" t="s">
        <v>2891</v>
      </c>
      <c r="BQ190" s="98"/>
      <c r="BR190" s="18">
        <f t="shared" si="101"/>
        <v>-9.6326440789739802</v>
      </c>
      <c r="BS190" s="114">
        <f t="shared" si="102"/>
        <v>-13.614389149411428</v>
      </c>
      <c r="BT190" s="114">
        <f t="shared" si="103"/>
        <v>-9.2100000000000026</v>
      </c>
      <c r="BU190" s="114">
        <f t="shared" si="104"/>
        <v>-9.2000000000000011</v>
      </c>
      <c r="BV190" s="114">
        <f t="shared" si="105"/>
        <v>-8.9700000000000006</v>
      </c>
      <c r="BW190" s="114">
        <f t="shared" si="106"/>
        <v>-8.370000000000001</v>
      </c>
      <c r="BX190" s="114" t="str">
        <f t="shared" si="107"/>
        <v>N/A</v>
      </c>
      <c r="BY190" s="114">
        <f t="shared" si="108"/>
        <v>-6.9676189978594305</v>
      </c>
      <c r="BZ190" s="114">
        <f t="shared" si="109"/>
        <v>-9.4235217466064078</v>
      </c>
      <c r="CA190" s="114">
        <f t="shared" si="110"/>
        <v>-9.2000000000000011</v>
      </c>
      <c r="CB190" s="98" t="str">
        <f t="shared" si="111"/>
        <v>---</v>
      </c>
      <c r="CC190" s="18">
        <f t="shared" si="112"/>
        <v>-6.6097716375308702</v>
      </c>
      <c r="CD190" s="114">
        <f t="shared" si="113"/>
        <v>-3.4040410712424514</v>
      </c>
      <c r="CE190" s="114">
        <f t="shared" si="114"/>
        <v>-7.2555027320278525</v>
      </c>
      <c r="CF190" s="114">
        <f t="shared" si="115"/>
        <v>-3.3675427078152755</v>
      </c>
      <c r="CG190" s="114">
        <f t="shared" si="116"/>
        <v>-3.9507819773298185</v>
      </c>
      <c r="CH190" s="114">
        <f t="shared" si="117"/>
        <v>-5.0883098412461392</v>
      </c>
      <c r="CI190" s="114">
        <f t="shared" si="118"/>
        <v>-2.8894102897007512</v>
      </c>
      <c r="CJ190" s="114">
        <f t="shared" si="119"/>
        <v>-4.1211741707303924</v>
      </c>
      <c r="CK190" s="114">
        <f t="shared" si="120"/>
        <v>-5.3411741707303904</v>
      </c>
      <c r="CL190" s="114">
        <f t="shared" si="121"/>
        <v>-1.2013493545547311</v>
      </c>
      <c r="CM190" s="114">
        <f t="shared" si="122"/>
        <v>-3.0109953843014634</v>
      </c>
      <c r="CN190" s="114">
        <f t="shared" si="123"/>
        <v>-3.3809066693732572</v>
      </c>
      <c r="CO190" s="114" t="str">
        <f t="shared" si="124"/>
        <v>N/A</v>
      </c>
      <c r="CP190" s="114">
        <f t="shared" si="125"/>
        <v>-2.350962216475323</v>
      </c>
      <c r="CQ190" s="114">
        <f t="shared" si="132"/>
        <v>-3.9978401710045168</v>
      </c>
      <c r="CR190" s="114">
        <f t="shared" si="133"/>
        <v>-3.4040410712424514</v>
      </c>
      <c r="CS190" s="98" t="str">
        <f t="shared" si="134"/>
        <v>---</v>
      </c>
    </row>
    <row r="191" spans="1:97" x14ac:dyDescent="0.25">
      <c r="A191" s="15" t="s">
        <v>2726</v>
      </c>
      <c r="B191" s="1" t="s">
        <v>617</v>
      </c>
      <c r="C191" s="1">
        <v>722.48</v>
      </c>
      <c r="D191" s="27">
        <v>9.44</v>
      </c>
      <c r="E191" s="16">
        <v>9.4952703386218005</v>
      </c>
      <c r="F191" s="16">
        <v>9.1047087730000005</v>
      </c>
      <c r="G191" s="16">
        <v>8.4414953560000008</v>
      </c>
      <c r="H191" s="16">
        <v>9.0182000000000002</v>
      </c>
      <c r="I191" s="16">
        <v>8.4794999999999998</v>
      </c>
      <c r="J191" s="16">
        <v>7.19</v>
      </c>
      <c r="K191" s="16">
        <v>8.02</v>
      </c>
      <c r="L191" s="16"/>
      <c r="M191" s="16">
        <v>8.1988500000000002</v>
      </c>
      <c r="N191" s="16">
        <f t="shared" si="92"/>
        <v>8.5986693852913092</v>
      </c>
      <c r="O191" s="16">
        <f t="shared" si="126"/>
        <v>9.0025976577867528</v>
      </c>
      <c r="P191" s="16">
        <f t="shared" si="93"/>
        <v>8.4794999999999998</v>
      </c>
      <c r="Q191" s="16" t="s">
        <v>2891</v>
      </c>
      <c r="R191" s="36"/>
      <c r="S191" s="18">
        <v>211.48</v>
      </c>
      <c r="T191" s="16">
        <v>225.01</v>
      </c>
      <c r="U191" s="16">
        <v>237.51</v>
      </c>
      <c r="V191" s="16">
        <v>166.42</v>
      </c>
      <c r="W191" s="16">
        <v>348.67</v>
      </c>
      <c r="X191" s="16">
        <v>196</v>
      </c>
      <c r="Y191" s="16">
        <v>196</v>
      </c>
      <c r="Z191" s="85"/>
      <c r="AA191" s="16">
        <v>225.20599999999999</v>
      </c>
      <c r="AB191" s="88">
        <f t="shared" si="94"/>
        <v>225.78699999999998</v>
      </c>
      <c r="AC191" s="114">
        <f t="shared" si="95"/>
        <v>220.91904263378041</v>
      </c>
      <c r="AD191" s="88">
        <f t="shared" si="96"/>
        <v>218.245</v>
      </c>
      <c r="AE191" s="88" t="s">
        <v>2891</v>
      </c>
      <c r="AF191" s="40"/>
      <c r="AG191" s="19">
        <f t="shared" si="127"/>
        <v>196</v>
      </c>
      <c r="AH191" s="18">
        <v>5.0100000000000003E-10</v>
      </c>
      <c r="AI191" s="34">
        <v>7.9324716409516294E-14</v>
      </c>
      <c r="AJ191" s="16">
        <v>5.495408738576243E-10</v>
      </c>
      <c r="AK191" s="16">
        <v>6.309573444801927E-10</v>
      </c>
      <c r="AL191" s="16">
        <v>2.6915348039269034E-10</v>
      </c>
      <c r="AM191" s="16">
        <v>4.265795188015919E-9</v>
      </c>
      <c r="AN191" s="94"/>
      <c r="AO191" s="16">
        <v>3.8094600000000003E-8</v>
      </c>
      <c r="AP191" s="94">
        <f t="shared" si="97"/>
        <v>6.3301608873518346E-9</v>
      </c>
      <c r="AQ191" s="114">
        <f t="shared" si="98"/>
        <v>3.4674935938852644E-10</v>
      </c>
      <c r="AR191" s="94">
        <f t="shared" si="99"/>
        <v>5.495408738576243E-10</v>
      </c>
      <c r="AS191" s="114" t="s">
        <v>2891</v>
      </c>
      <c r="AT191" s="98"/>
      <c r="AU191" s="33">
        <v>4.4449999999999999E-7</v>
      </c>
      <c r="AV191" s="16">
        <v>3.9441999999999998E-4</v>
      </c>
      <c r="AW191" s="16">
        <v>1.71956619089641E-7</v>
      </c>
      <c r="AX191" s="16">
        <v>4.4099999999999999E-4</v>
      </c>
      <c r="AY191" s="16">
        <v>1.12E-4</v>
      </c>
      <c r="AZ191" s="16">
        <v>4.9799999999999998E-5</v>
      </c>
      <c r="BA191" s="16">
        <v>1.2899999999999999E-3</v>
      </c>
      <c r="BB191" s="68">
        <v>-9.98</v>
      </c>
      <c r="BC191" s="16">
        <f t="shared" si="135"/>
        <v>7.5652943339581065E-5</v>
      </c>
      <c r="BD191" s="67">
        <v>-11.43</v>
      </c>
      <c r="BE191" s="16">
        <f t="shared" si="136"/>
        <v>2.6842677231812496E-6</v>
      </c>
      <c r="BF191" s="16">
        <v>6.0100000000000001E-2</v>
      </c>
      <c r="BG191" s="16">
        <v>1.41E-3</v>
      </c>
      <c r="BH191" s="16">
        <v>8.3000000000000001E-4</v>
      </c>
      <c r="BI191" s="68"/>
      <c r="BJ191" s="94" t="str">
        <f t="shared" si="100"/>
        <v/>
      </c>
      <c r="BK191" s="68">
        <v>6.14621E-9</v>
      </c>
      <c r="BL191" s="39">
        <f t="shared" si="128"/>
        <v>4.4405138008000002E-3</v>
      </c>
      <c r="BM191" s="94">
        <f t="shared" si="129"/>
        <v>5.318975959113988E-3</v>
      </c>
      <c r="BN191" s="114">
        <f t="shared" si="130"/>
        <v>1.3713630619301893E-4</v>
      </c>
      <c r="BO191" s="94">
        <f t="shared" si="131"/>
        <v>3.9441999999999998E-4</v>
      </c>
      <c r="BP191" s="114" t="s">
        <v>2891</v>
      </c>
      <c r="BQ191" s="98"/>
      <c r="BR191" s="18">
        <f t="shared" si="101"/>
        <v>-9.3001622741327541</v>
      </c>
      <c r="BS191" s="114">
        <f t="shared" si="102"/>
        <v>-13.100591471852855</v>
      </c>
      <c r="BT191" s="114">
        <f t="shared" si="103"/>
        <v>-9.26</v>
      </c>
      <c r="BU191" s="114">
        <f t="shared" si="104"/>
        <v>-9.2000000000000011</v>
      </c>
      <c r="BV191" s="114">
        <f t="shared" si="105"/>
        <v>-9.5700000000000021</v>
      </c>
      <c r="BW191" s="114">
        <f t="shared" si="106"/>
        <v>-8.370000000000001</v>
      </c>
      <c r="BX191" s="114" t="str">
        <f t="shared" si="107"/>
        <v>N/A</v>
      </c>
      <c r="BY191" s="114">
        <f t="shared" si="108"/>
        <v>-7.4191365822354713</v>
      </c>
      <c r="BZ191" s="114">
        <f t="shared" si="109"/>
        <v>-9.4599843326030122</v>
      </c>
      <c r="CA191" s="114">
        <f t="shared" si="110"/>
        <v>-9.26</v>
      </c>
      <c r="CB191" s="98" t="str">
        <f t="shared" si="111"/>
        <v>---</v>
      </c>
      <c r="CC191" s="18">
        <f t="shared" si="112"/>
        <v>-6.3521282346937671</v>
      </c>
      <c r="CD191" s="114">
        <f t="shared" si="113"/>
        <v>-3.4040410712424514</v>
      </c>
      <c r="CE191" s="114">
        <f t="shared" si="114"/>
        <v>-6.7645811023149003</v>
      </c>
      <c r="CF191" s="114">
        <f t="shared" si="115"/>
        <v>-3.3555614105321614</v>
      </c>
      <c r="CG191" s="114">
        <f t="shared" si="116"/>
        <v>-3.9507819773298185</v>
      </c>
      <c r="CH191" s="114">
        <f t="shared" si="117"/>
        <v>-4.3027706572402824</v>
      </c>
      <c r="CI191" s="114">
        <f t="shared" si="118"/>
        <v>-2.8894102897007512</v>
      </c>
      <c r="CJ191" s="114">
        <f t="shared" si="119"/>
        <v>-4.1211741707303924</v>
      </c>
      <c r="CK191" s="114">
        <f t="shared" si="120"/>
        <v>-5.5711741707303908</v>
      </c>
      <c r="CL191" s="114">
        <f t="shared" si="121"/>
        <v>-1.2211255279972604</v>
      </c>
      <c r="CM191" s="114">
        <f t="shared" si="122"/>
        <v>-2.8507808873446199</v>
      </c>
      <c r="CN191" s="114">
        <f t="shared" si="123"/>
        <v>-3.0809219076239263</v>
      </c>
      <c r="CO191" s="114" t="str">
        <f t="shared" si="124"/>
        <v>N/A</v>
      </c>
      <c r="CP191" s="114">
        <f t="shared" si="125"/>
        <v>-2.3525667758443434</v>
      </c>
      <c r="CQ191" s="114">
        <f t="shared" si="132"/>
        <v>-3.862847552563466</v>
      </c>
      <c r="CR191" s="114">
        <f t="shared" si="133"/>
        <v>-3.4040410712424514</v>
      </c>
      <c r="CS191" s="98" t="str">
        <f t="shared" si="134"/>
        <v>---</v>
      </c>
    </row>
    <row r="192" spans="1:97" x14ac:dyDescent="0.25">
      <c r="A192" s="15" t="s">
        <v>2727</v>
      </c>
      <c r="B192" s="1" t="s">
        <v>618</v>
      </c>
      <c r="C192" s="1">
        <v>722.48</v>
      </c>
      <c r="D192" s="27">
        <v>9.44</v>
      </c>
      <c r="E192" s="16">
        <v>9.5355681452193704</v>
      </c>
      <c r="F192" s="16">
        <v>9.1047087730000005</v>
      </c>
      <c r="G192" s="16">
        <v>8.4414953560000008</v>
      </c>
      <c r="H192" s="16">
        <v>9.0182000000000002</v>
      </c>
      <c r="I192" s="16">
        <v>8.4170999999999996</v>
      </c>
      <c r="J192" s="16">
        <v>7.19</v>
      </c>
      <c r="K192" s="16">
        <v>8.01</v>
      </c>
      <c r="L192" s="16"/>
      <c r="M192" s="16">
        <v>8.1446299999999994</v>
      </c>
      <c r="N192" s="16">
        <f t="shared" si="92"/>
        <v>8.5890780304688192</v>
      </c>
      <c r="O192" s="16">
        <f t="shared" si="126"/>
        <v>9.0140921488098602</v>
      </c>
      <c r="P192" s="16">
        <f t="shared" si="93"/>
        <v>8.4414953560000008</v>
      </c>
      <c r="Q192" s="16" t="s">
        <v>2891</v>
      </c>
      <c r="R192" s="36"/>
      <c r="S192" s="18">
        <v>211.48</v>
      </c>
      <c r="T192" s="16">
        <v>231.9</v>
      </c>
      <c r="U192" s="16">
        <v>237.51</v>
      </c>
      <c r="V192" s="16">
        <v>240.6</v>
      </c>
      <c r="W192" s="16">
        <v>348.67</v>
      </c>
      <c r="X192" s="16">
        <v>193</v>
      </c>
      <c r="Y192" s="16">
        <v>196</v>
      </c>
      <c r="Z192" s="85"/>
      <c r="AA192" s="16">
        <v>225.26599999999999</v>
      </c>
      <c r="AB192" s="88">
        <f t="shared" si="94"/>
        <v>235.55325000000002</v>
      </c>
      <c r="AC192" s="114">
        <f t="shared" si="95"/>
        <v>231.77089499702961</v>
      </c>
      <c r="AD192" s="88">
        <f t="shared" si="96"/>
        <v>228.583</v>
      </c>
      <c r="AE192" s="88" t="s">
        <v>2891</v>
      </c>
      <c r="AF192" s="40"/>
      <c r="AG192" s="19">
        <f t="shared" si="127"/>
        <v>193</v>
      </c>
      <c r="AH192" s="18">
        <v>5.4299999999999999E-10</v>
      </c>
      <c r="AI192" s="34">
        <v>7.1995064697606398E-14</v>
      </c>
      <c r="AJ192" s="16">
        <v>7.2443596007498633E-10</v>
      </c>
      <c r="AK192" s="16">
        <v>6.309573444801927E-10</v>
      </c>
      <c r="AL192" s="16">
        <v>1.949844599758039E-10</v>
      </c>
      <c r="AM192" s="16">
        <v>4.265795188015919E-9</v>
      </c>
      <c r="AN192" s="94"/>
      <c r="AO192" s="16">
        <v>3.8476699999999998E-8</v>
      </c>
      <c r="AP192" s="94">
        <f t="shared" si="97"/>
        <v>6.4051349925159429E-9</v>
      </c>
      <c r="AQ192" s="114">
        <f t="shared" si="98"/>
        <v>3.4415746661085639E-10</v>
      </c>
      <c r="AR192" s="94">
        <f t="shared" si="99"/>
        <v>6.309573444801927E-10</v>
      </c>
      <c r="AS192" s="114" t="s">
        <v>2891</v>
      </c>
      <c r="AT192" s="98"/>
      <c r="AU192" s="33">
        <v>4.7370000000000001E-7</v>
      </c>
      <c r="AV192" s="16">
        <v>3.9441999999999998E-4</v>
      </c>
      <c r="AW192" s="16">
        <v>1.40921694233942E-7</v>
      </c>
      <c r="AX192" s="16">
        <v>4.4499999999999997E-4</v>
      </c>
      <c r="AY192" s="16">
        <v>1.12E-4</v>
      </c>
      <c r="AZ192" s="16">
        <v>1.49E-2</v>
      </c>
      <c r="BA192" s="16">
        <v>1.2899999999999999E-3</v>
      </c>
      <c r="BB192" s="68">
        <v>-9.98</v>
      </c>
      <c r="BC192" s="16">
        <f t="shared" si="135"/>
        <v>7.5652943339581065E-5</v>
      </c>
      <c r="BD192" s="67">
        <v>-11.2</v>
      </c>
      <c r="BE192" s="16">
        <f t="shared" si="136"/>
        <v>4.5585406224005016E-6</v>
      </c>
      <c r="BF192" s="16">
        <v>6.2899999999999998E-2</v>
      </c>
      <c r="BG192" s="16">
        <v>1.4400000000000001E-3</v>
      </c>
      <c r="BH192" s="16">
        <v>8.3000000000000001E-4</v>
      </c>
      <c r="BI192" s="68">
        <v>2.7499999999999998E-9</v>
      </c>
      <c r="BJ192" s="94">
        <f t="shared" si="100"/>
        <v>1.9868199999999998E-3</v>
      </c>
      <c r="BK192" s="68">
        <v>6.15264E-9</v>
      </c>
      <c r="BL192" s="39">
        <f t="shared" si="128"/>
        <v>4.4451593472000003E-3</v>
      </c>
      <c r="BM192" s="94">
        <f t="shared" si="129"/>
        <v>6.3445875323468719E-3</v>
      </c>
      <c r="BN192" s="114">
        <f t="shared" si="130"/>
        <v>2.5795362636532154E-4</v>
      </c>
      <c r="BO192" s="94">
        <f t="shared" si="131"/>
        <v>6.3750000000000005E-4</v>
      </c>
      <c r="BP192" s="114" t="s">
        <v>2891</v>
      </c>
      <c r="BQ192" s="98"/>
      <c r="BR192" s="18">
        <f t="shared" si="101"/>
        <v>-9.2652001704111537</v>
      </c>
      <c r="BS192" s="114">
        <f t="shared" si="102"/>
        <v>-13.142697273680664</v>
      </c>
      <c r="BT192" s="114">
        <f t="shared" si="103"/>
        <v>-9.1400000000000023</v>
      </c>
      <c r="BU192" s="114">
        <f t="shared" si="104"/>
        <v>-9.2000000000000011</v>
      </c>
      <c r="BV192" s="114">
        <f t="shared" si="105"/>
        <v>-9.7100000000000009</v>
      </c>
      <c r="BW192" s="114">
        <f t="shared" si="106"/>
        <v>-8.370000000000001</v>
      </c>
      <c r="BX192" s="114" t="str">
        <f t="shared" si="107"/>
        <v>N/A</v>
      </c>
      <c r="BY192" s="114">
        <f t="shared" si="108"/>
        <v>-7.4148021828204866</v>
      </c>
      <c r="BZ192" s="114">
        <f t="shared" si="109"/>
        <v>-9.4632428038446132</v>
      </c>
      <c r="CA192" s="114">
        <f t="shared" si="110"/>
        <v>-9.2000000000000011</v>
      </c>
      <c r="CB192" s="98" t="str">
        <f t="shared" si="111"/>
        <v>---</v>
      </c>
      <c r="CC192" s="18">
        <f t="shared" si="112"/>
        <v>-6.324496615272043</v>
      </c>
      <c r="CD192" s="114">
        <f t="shared" si="113"/>
        <v>-3.4040410712424514</v>
      </c>
      <c r="CE192" s="114">
        <f t="shared" si="114"/>
        <v>-6.8510221441451451</v>
      </c>
      <c r="CF192" s="114">
        <f t="shared" si="115"/>
        <v>-3.3516399890190685</v>
      </c>
      <c r="CG192" s="114">
        <f t="shared" si="116"/>
        <v>-3.9507819773298185</v>
      </c>
      <c r="CH192" s="114">
        <f t="shared" si="117"/>
        <v>-1.826813731587726</v>
      </c>
      <c r="CI192" s="114">
        <f t="shared" si="118"/>
        <v>-2.8894102897007512</v>
      </c>
      <c r="CJ192" s="114">
        <f t="shared" si="119"/>
        <v>-4.1211741707303924</v>
      </c>
      <c r="CK192" s="114">
        <f t="shared" si="120"/>
        <v>-5.3411741707303904</v>
      </c>
      <c r="CL192" s="114">
        <f t="shared" si="121"/>
        <v>-1.2013493545547311</v>
      </c>
      <c r="CM192" s="114">
        <f t="shared" si="122"/>
        <v>-2.8416375079047502</v>
      </c>
      <c r="CN192" s="114">
        <f t="shared" si="123"/>
        <v>-3.0809219076239263</v>
      </c>
      <c r="CO192" s="114">
        <f t="shared" si="124"/>
        <v>-2.7018414769001278</v>
      </c>
      <c r="CP192" s="114">
        <f t="shared" si="125"/>
        <v>-2.3521126661067555</v>
      </c>
      <c r="CQ192" s="114">
        <f t="shared" si="132"/>
        <v>-3.5884583623462913</v>
      </c>
      <c r="CR192" s="114">
        <f t="shared" si="133"/>
        <v>-3.2162809483214971</v>
      </c>
      <c r="CS192" s="98" t="str">
        <f t="shared" si="134"/>
        <v>---</v>
      </c>
    </row>
    <row r="193" spans="1:97" x14ac:dyDescent="0.25">
      <c r="A193" s="15" t="s">
        <v>2728</v>
      </c>
      <c r="B193" s="1" t="s">
        <v>619</v>
      </c>
      <c r="C193" s="1">
        <v>722.48</v>
      </c>
      <c r="D193" s="27">
        <v>9.44</v>
      </c>
      <c r="E193" s="16">
        <v>9.6206235362147492</v>
      </c>
      <c r="F193" s="16">
        <v>9.1047087730000005</v>
      </c>
      <c r="G193" s="16">
        <v>8.4414953560000008</v>
      </c>
      <c r="H193" s="16">
        <v>9.0182000000000002</v>
      </c>
      <c r="I193" s="16">
        <v>8.5196000000000005</v>
      </c>
      <c r="J193" s="16">
        <v>7.2</v>
      </c>
      <c r="K193" s="16">
        <v>8.02</v>
      </c>
      <c r="L193" s="16"/>
      <c r="M193" s="16">
        <v>8.0944900000000004</v>
      </c>
      <c r="N193" s="16">
        <f t="shared" si="92"/>
        <v>8.6065686294683061</v>
      </c>
      <c r="O193" s="16">
        <f t="shared" si="126"/>
        <v>9.0499251250609998</v>
      </c>
      <c r="P193" s="16">
        <f t="shared" si="93"/>
        <v>8.5196000000000005</v>
      </c>
      <c r="Q193" s="16" t="s">
        <v>2891</v>
      </c>
      <c r="R193" s="36"/>
      <c r="S193" s="18">
        <v>211.48</v>
      </c>
      <c r="T193" s="16">
        <v>228.64</v>
      </c>
      <c r="U193" s="16">
        <v>237.51</v>
      </c>
      <c r="V193" s="16">
        <v>168.83</v>
      </c>
      <c r="W193" s="16">
        <v>348.67</v>
      </c>
      <c r="X193" s="16">
        <v>201</v>
      </c>
      <c r="Y193" s="16">
        <v>196</v>
      </c>
      <c r="Z193" s="85"/>
      <c r="AA193" s="16">
        <v>225.24600000000001</v>
      </c>
      <c r="AB193" s="88">
        <f t="shared" si="94"/>
        <v>227.17200000000003</v>
      </c>
      <c r="AC193" s="114">
        <f t="shared" si="95"/>
        <v>222.46392938162512</v>
      </c>
      <c r="AD193" s="88">
        <f t="shared" si="96"/>
        <v>218.363</v>
      </c>
      <c r="AE193" s="88" t="s">
        <v>2891</v>
      </c>
      <c r="AF193" s="40"/>
      <c r="AG193" s="19">
        <f t="shared" si="127"/>
        <v>201</v>
      </c>
      <c r="AH193" s="18">
        <v>4.3799999999999999E-10</v>
      </c>
      <c r="AI193" s="34">
        <v>7.4456390114491497E-14</v>
      </c>
      <c r="AJ193" s="16">
        <v>4.1686938347033427E-10</v>
      </c>
      <c r="AK193" s="16">
        <v>6.309573444801927E-10</v>
      </c>
      <c r="AL193" s="16">
        <v>3.0199517204020115E-10</v>
      </c>
      <c r="AM193" s="16">
        <v>4.073802778041116E-10</v>
      </c>
      <c r="AN193" s="94"/>
      <c r="AO193" s="16">
        <v>3.8274500000000003E-8</v>
      </c>
      <c r="AP193" s="94">
        <f t="shared" si="97"/>
        <v>5.7813966620264224E-9</v>
      </c>
      <c r="AQ193" s="114">
        <f t="shared" si="98"/>
        <v>2.3568205491112902E-10</v>
      </c>
      <c r="AR193" s="94">
        <f t="shared" si="99"/>
        <v>4.1686938347033427E-10</v>
      </c>
      <c r="AS193" s="114" t="s">
        <v>2891</v>
      </c>
      <c r="AT193" s="98"/>
      <c r="AU193" s="33">
        <v>3.9989999999999997E-7</v>
      </c>
      <c r="AV193" s="16">
        <v>3.9441999999999998E-4</v>
      </c>
      <c r="AW193" s="16">
        <v>1.2130985017228399E-7</v>
      </c>
      <c r="AX193" s="16">
        <v>3.7199999999999999E-4</v>
      </c>
      <c r="AY193" s="16">
        <v>1.12E-4</v>
      </c>
      <c r="AZ193" s="16">
        <v>7.36E-4</v>
      </c>
      <c r="BA193" s="16">
        <v>1.2899999999999999E-3</v>
      </c>
      <c r="BB193" s="68">
        <v>-9.98</v>
      </c>
      <c r="BC193" s="16">
        <f t="shared" si="135"/>
        <v>7.5652943339581065E-5</v>
      </c>
      <c r="BD193" s="67">
        <v>-11.18</v>
      </c>
      <c r="BE193" s="16">
        <f t="shared" si="136"/>
        <v>4.7733780231652641E-6</v>
      </c>
      <c r="BF193" s="16">
        <v>6.1499999999999999E-2</v>
      </c>
      <c r="BG193" s="16">
        <v>1.48E-3</v>
      </c>
      <c r="BH193" s="16">
        <v>8.1099999999999998E-4</v>
      </c>
      <c r="BI193" s="68"/>
      <c r="BJ193" s="94" t="str">
        <f t="shared" si="100"/>
        <v/>
      </c>
      <c r="BK193" s="68">
        <v>6.05325E-9</v>
      </c>
      <c r="BL193" s="39">
        <f t="shared" si="128"/>
        <v>4.3733520600000002E-3</v>
      </c>
      <c r="BM193" s="94">
        <f t="shared" si="129"/>
        <v>5.4730553531702249E-3</v>
      </c>
      <c r="BN193" s="114">
        <f t="shared" si="130"/>
        <v>1.6849581883905576E-4</v>
      </c>
      <c r="BO193" s="94">
        <f t="shared" si="131"/>
        <v>3.9441999999999998E-4</v>
      </c>
      <c r="BP193" s="114" t="s">
        <v>2891</v>
      </c>
      <c r="BQ193" s="98"/>
      <c r="BR193" s="18">
        <f t="shared" si="101"/>
        <v>-9.3585258894959011</v>
      </c>
      <c r="BS193" s="114">
        <f t="shared" si="102"/>
        <v>-13.128098023601925</v>
      </c>
      <c r="BT193" s="114">
        <f t="shared" si="103"/>
        <v>-9.3800000000000008</v>
      </c>
      <c r="BU193" s="114">
        <f t="shared" si="104"/>
        <v>-9.2000000000000011</v>
      </c>
      <c r="BV193" s="114">
        <f t="shared" si="105"/>
        <v>-9.5200000000000014</v>
      </c>
      <c r="BW193" s="114">
        <f t="shared" si="106"/>
        <v>-9.39</v>
      </c>
      <c r="BX193" s="114" t="str">
        <f t="shared" si="107"/>
        <v>N/A</v>
      </c>
      <c r="BY193" s="114">
        <f t="shared" si="108"/>
        <v>-7.4170904740107408</v>
      </c>
      <c r="BZ193" s="114">
        <f t="shared" si="109"/>
        <v>-9.6276734838726536</v>
      </c>
      <c r="CA193" s="114">
        <f t="shared" si="110"/>
        <v>-9.3800000000000008</v>
      </c>
      <c r="CB193" s="98" t="str">
        <f t="shared" si="111"/>
        <v>---</v>
      </c>
      <c r="CC193" s="18">
        <f t="shared" si="112"/>
        <v>-6.3980485958664781</v>
      </c>
      <c r="CD193" s="114">
        <f t="shared" si="113"/>
        <v>-3.4040410712424514</v>
      </c>
      <c r="CE193" s="114">
        <f t="shared" si="114"/>
        <v>-6.9161039336611632</v>
      </c>
      <c r="CF193" s="114">
        <f t="shared" si="115"/>
        <v>-3.4294570601181027</v>
      </c>
      <c r="CG193" s="114">
        <f t="shared" si="116"/>
        <v>-3.9507819773298185</v>
      </c>
      <c r="CH193" s="114">
        <f t="shared" si="117"/>
        <v>-3.1331221856625011</v>
      </c>
      <c r="CI193" s="114">
        <f t="shared" si="118"/>
        <v>-2.8894102897007512</v>
      </c>
      <c r="CJ193" s="114">
        <f t="shared" si="119"/>
        <v>-4.1211741707303924</v>
      </c>
      <c r="CK193" s="114">
        <f t="shared" si="120"/>
        <v>-5.3211741707303917</v>
      </c>
      <c r="CL193" s="114">
        <f t="shared" si="121"/>
        <v>-1.2111248842245832</v>
      </c>
      <c r="CM193" s="114">
        <f t="shared" si="122"/>
        <v>-2.8297382846050425</v>
      </c>
      <c r="CN193" s="114">
        <f t="shared" si="123"/>
        <v>-3.090979145788844</v>
      </c>
      <c r="CO193" s="114" t="str">
        <f t="shared" si="124"/>
        <v>N/A</v>
      </c>
      <c r="CP193" s="114">
        <f t="shared" si="125"/>
        <v>-2.3591855600297347</v>
      </c>
      <c r="CQ193" s="114">
        <f t="shared" si="132"/>
        <v>-3.7734108715146353</v>
      </c>
      <c r="CR193" s="114">
        <f t="shared" si="133"/>
        <v>-3.4040410712424514</v>
      </c>
      <c r="CS193" s="98" t="str">
        <f t="shared" si="134"/>
        <v>---</v>
      </c>
    </row>
    <row r="194" spans="1:97" x14ac:dyDescent="0.25">
      <c r="A194" s="15" t="s">
        <v>2729</v>
      </c>
      <c r="B194" s="1" t="s">
        <v>620</v>
      </c>
      <c r="C194" s="1">
        <v>722.48</v>
      </c>
      <c r="D194" s="27">
        <v>9.44</v>
      </c>
      <c r="E194" s="16">
        <v>9.6501927327813402</v>
      </c>
      <c r="F194" s="16">
        <v>9.1047087730000005</v>
      </c>
      <c r="G194" s="16">
        <v>8.4414953560000008</v>
      </c>
      <c r="H194" s="16">
        <v>9.0182000000000002</v>
      </c>
      <c r="I194" s="16">
        <v>8.3751999999999995</v>
      </c>
      <c r="J194" s="16">
        <v>7.19</v>
      </c>
      <c r="K194" s="16">
        <v>8.18</v>
      </c>
      <c r="L194" s="16"/>
      <c r="M194" s="39">
        <v>8.1575100000000003</v>
      </c>
      <c r="N194" s="16">
        <f t="shared" si="92"/>
        <v>8.6174785401979275</v>
      </c>
      <c r="O194" s="16">
        <f t="shared" si="126"/>
        <v>9.0612293955815915</v>
      </c>
      <c r="P194" s="16">
        <f t="shared" si="93"/>
        <v>8.4414953560000008</v>
      </c>
      <c r="Q194" s="16" t="s">
        <v>2891</v>
      </c>
      <c r="R194" s="36"/>
      <c r="S194" s="18">
        <v>211.48</v>
      </c>
      <c r="T194" s="16">
        <v>229.05</v>
      </c>
      <c r="U194" s="16">
        <v>237.51</v>
      </c>
      <c r="V194" s="16">
        <v>161.44999999999999</v>
      </c>
      <c r="W194" s="16">
        <v>348.67</v>
      </c>
      <c r="X194" s="16">
        <v>213</v>
      </c>
      <c r="Y194" s="16">
        <v>213</v>
      </c>
      <c r="Z194" s="85">
        <v>214</v>
      </c>
      <c r="AA194" s="39">
        <v>225.233</v>
      </c>
      <c r="AB194" s="88">
        <f t="shared" si="94"/>
        <v>228.15477777777778</v>
      </c>
      <c r="AC194" s="114">
        <f t="shared" si="95"/>
        <v>223.93736826737597</v>
      </c>
      <c r="AD194" s="88">
        <f t="shared" si="96"/>
        <v>214</v>
      </c>
      <c r="AE194" s="88">
        <v>197.25</v>
      </c>
      <c r="AF194" s="151" t="s">
        <v>2751</v>
      </c>
      <c r="AG194" s="19">
        <f t="shared" si="127"/>
        <v>197.25</v>
      </c>
      <c r="AH194" s="18">
        <v>4.8499999999999998E-10</v>
      </c>
      <c r="AI194" s="34">
        <v>4.3967249565179501E-14</v>
      </c>
      <c r="AJ194" s="16">
        <v>5.011872336272705E-10</v>
      </c>
      <c r="AK194" s="16">
        <v>6.309573444801927E-10</v>
      </c>
      <c r="AL194" s="16">
        <v>4.3651583224016624E-10</v>
      </c>
      <c r="AM194" s="16">
        <v>4.4668359215096219E-9</v>
      </c>
      <c r="AN194" s="94">
        <v>6.7900000000000003E-10</v>
      </c>
      <c r="AO194" s="34">
        <v>3.9141900000000002E-8</v>
      </c>
      <c r="AP194" s="94">
        <f t="shared" si="97"/>
        <v>5.7926800373883527E-9</v>
      </c>
      <c r="AQ194" s="114">
        <f t="shared" si="98"/>
        <v>3.6976247859606218E-10</v>
      </c>
      <c r="AR194" s="94">
        <f t="shared" si="99"/>
        <v>5.660722890537316E-10</v>
      </c>
      <c r="AS194" s="114">
        <v>9.0909870423109244E-11</v>
      </c>
      <c r="AT194" s="156" t="s">
        <v>2940</v>
      </c>
      <c r="AU194" s="33">
        <v>4.3290000000000002E-7</v>
      </c>
      <c r="AV194" s="16">
        <v>3.9441999999999998E-4</v>
      </c>
      <c r="AW194" s="16">
        <v>8.1533470249316701E-8</v>
      </c>
      <c r="AX194" s="16">
        <v>3.86E-4</v>
      </c>
      <c r="AY194" s="16">
        <v>1.12E-4</v>
      </c>
      <c r="AZ194" s="16">
        <v>1.1000000000000001E-3</v>
      </c>
      <c r="BA194" s="16">
        <v>1.2899999999999999E-3</v>
      </c>
      <c r="BB194" s="68">
        <v>-9.98</v>
      </c>
      <c r="BC194" s="16">
        <f t="shared" si="135"/>
        <v>7.5652943339581065E-5</v>
      </c>
      <c r="BD194" s="67">
        <v>-11.39</v>
      </c>
      <c r="BE194" s="16">
        <f t="shared" si="136"/>
        <v>2.9432410310791395E-6</v>
      </c>
      <c r="BF194" s="16">
        <v>6.1499999999999999E-2</v>
      </c>
      <c r="BG194" s="16">
        <v>1.31E-3</v>
      </c>
      <c r="BH194" s="16">
        <v>6.5899999999999997E-4</v>
      </c>
      <c r="BI194" s="68">
        <v>5.2000000000000002E-9</v>
      </c>
      <c r="BJ194" s="94">
        <f t="shared" si="100"/>
        <v>3.756896E-3</v>
      </c>
      <c r="BK194" s="68">
        <v>6.0668400000000001E-9</v>
      </c>
      <c r="BL194" s="39">
        <f t="shared" si="128"/>
        <v>4.3831705632000001E-3</v>
      </c>
      <c r="BM194" s="94">
        <f t="shared" si="129"/>
        <v>5.3550426557886369E-3</v>
      </c>
      <c r="BN194" s="114">
        <f t="shared" si="130"/>
        <v>2.0020902775313564E-4</v>
      </c>
      <c r="BO194" s="94">
        <f t="shared" si="131"/>
        <v>5.2671E-4</v>
      </c>
      <c r="BP194" s="114" t="s">
        <v>2891</v>
      </c>
      <c r="BQ194" s="98"/>
      <c r="BR194" s="18">
        <f t="shared" si="101"/>
        <v>-9.314258261397736</v>
      </c>
      <c r="BS194" s="114">
        <f t="shared" si="102"/>
        <v>-13.356870701449349</v>
      </c>
      <c r="BT194" s="114">
        <f t="shared" si="103"/>
        <v>-9.3000000000000007</v>
      </c>
      <c r="BU194" s="114">
        <f t="shared" si="104"/>
        <v>-9.2000000000000011</v>
      </c>
      <c r="BV194" s="114">
        <f t="shared" si="105"/>
        <v>-9.36</v>
      </c>
      <c r="BW194" s="114">
        <f t="shared" si="106"/>
        <v>-8.3500000000000014</v>
      </c>
      <c r="BX194" s="114">
        <f t="shared" si="107"/>
        <v>-9.1681302257194979</v>
      </c>
      <c r="BY194" s="114">
        <f t="shared" si="108"/>
        <v>-7.4073580969333035</v>
      </c>
      <c r="BZ194" s="114">
        <f t="shared" si="109"/>
        <v>-9.432077160687486</v>
      </c>
      <c r="CA194" s="114">
        <f t="shared" si="110"/>
        <v>-9.25</v>
      </c>
      <c r="CB194" s="98">
        <f t="shared" si="111"/>
        <v>-10.041388961249186</v>
      </c>
      <c r="CC194" s="18">
        <f t="shared" si="112"/>
        <v>-6.3636124141868438</v>
      </c>
      <c r="CD194" s="114">
        <f t="shared" si="113"/>
        <v>-3.4040410712424514</v>
      </c>
      <c r="CE194" s="114">
        <f t="shared" si="114"/>
        <v>-7.0886640727249626</v>
      </c>
      <c r="CF194" s="114">
        <f t="shared" si="115"/>
        <v>-3.4134126953282449</v>
      </c>
      <c r="CG194" s="114">
        <f t="shared" si="116"/>
        <v>-3.9507819773298185</v>
      </c>
      <c r="CH194" s="114">
        <f t="shared" si="117"/>
        <v>-2.9586073148417751</v>
      </c>
      <c r="CI194" s="114">
        <f t="shared" si="118"/>
        <v>-2.8894102897007512</v>
      </c>
      <c r="CJ194" s="114">
        <f t="shared" si="119"/>
        <v>-4.1211741707303924</v>
      </c>
      <c r="CK194" s="114">
        <f t="shared" si="120"/>
        <v>-5.5311741707303925</v>
      </c>
      <c r="CL194" s="114">
        <f t="shared" si="121"/>
        <v>-1.2111248842245832</v>
      </c>
      <c r="CM194" s="114">
        <f t="shared" si="122"/>
        <v>-2.8827287043442356</v>
      </c>
      <c r="CN194" s="114">
        <f t="shared" si="123"/>
        <v>-3.1811145854059903</v>
      </c>
      <c r="CO194" s="114">
        <f t="shared" si="124"/>
        <v>-2.4251708270955916</v>
      </c>
      <c r="CP194" s="114">
        <f t="shared" si="125"/>
        <v>-2.3582116292284692</v>
      </c>
      <c r="CQ194" s="114">
        <f t="shared" si="132"/>
        <v>-3.6985163433653225</v>
      </c>
      <c r="CR194" s="114">
        <f t="shared" si="133"/>
        <v>-3.2925778283242209</v>
      </c>
      <c r="CS194" s="98" t="str">
        <f t="shared" si="134"/>
        <v>---</v>
      </c>
    </row>
    <row r="195" spans="1:97" x14ac:dyDescent="0.25">
      <c r="A195" s="15" t="s">
        <v>2730</v>
      </c>
      <c r="B195" s="1" t="s">
        <v>621</v>
      </c>
      <c r="C195" s="1">
        <v>722.48</v>
      </c>
      <c r="D195" s="27">
        <v>9.44</v>
      </c>
      <c r="E195" s="16">
        <v>9.5999274997937007</v>
      </c>
      <c r="F195" s="16">
        <v>9.1047087730000005</v>
      </c>
      <c r="G195" s="16">
        <v>8.4414953560000008</v>
      </c>
      <c r="H195" s="16">
        <v>9.0182000000000002</v>
      </c>
      <c r="I195" s="16">
        <v>8.4392999999999994</v>
      </c>
      <c r="J195" s="16">
        <v>7.19</v>
      </c>
      <c r="K195" s="16">
        <v>8.02</v>
      </c>
      <c r="L195" s="16"/>
      <c r="M195" s="16">
        <v>8.14269</v>
      </c>
      <c r="N195" s="16">
        <f t="shared" si="92"/>
        <v>8.5995912920881867</v>
      </c>
      <c r="O195" s="16">
        <f t="shared" si="126"/>
        <v>9.0396578393853346</v>
      </c>
      <c r="P195" s="16">
        <f t="shared" si="93"/>
        <v>8.4414953560000008</v>
      </c>
      <c r="Q195" s="16" t="s">
        <v>2891</v>
      </c>
      <c r="R195" s="36"/>
      <c r="S195" s="18">
        <v>211.48</v>
      </c>
      <c r="T195" s="16">
        <v>226.91</v>
      </c>
      <c r="U195" s="16">
        <v>237.51</v>
      </c>
      <c r="V195" s="16">
        <v>179.61</v>
      </c>
      <c r="W195" s="16">
        <v>348.67</v>
      </c>
      <c r="X195" s="16">
        <v>199</v>
      </c>
      <c r="Y195" s="16">
        <v>196</v>
      </c>
      <c r="Z195" s="85"/>
      <c r="AA195" s="16">
        <v>225.25200000000001</v>
      </c>
      <c r="AB195" s="88">
        <f t="shared" si="94"/>
        <v>228.054</v>
      </c>
      <c r="AC195" s="114">
        <f t="shared" si="95"/>
        <v>223.69999115032837</v>
      </c>
      <c r="AD195" s="88">
        <f t="shared" si="96"/>
        <v>218.36599999999999</v>
      </c>
      <c r="AE195" s="88" t="s">
        <v>2891</v>
      </c>
      <c r="AF195" s="40"/>
      <c r="AG195" s="19">
        <f t="shared" si="127"/>
        <v>199</v>
      </c>
      <c r="AH195" s="18">
        <v>4.6200000000000001E-10</v>
      </c>
      <c r="AI195" s="34">
        <v>8.7341643982547599E-14</v>
      </c>
      <c r="AJ195" s="16">
        <v>4.7863009232263674E-10</v>
      </c>
      <c r="AK195" s="16">
        <v>6.309573444801927E-10</v>
      </c>
      <c r="AL195" s="16">
        <v>5.495408738576243E-10</v>
      </c>
      <c r="AM195" s="16">
        <v>4.073802778041116E-10</v>
      </c>
      <c r="AN195" s="94"/>
      <c r="AO195" s="16">
        <v>3.82802E-8</v>
      </c>
      <c r="AP195" s="94">
        <f t="shared" si="97"/>
        <v>5.829827990015507E-9</v>
      </c>
      <c r="AQ195" s="114">
        <f t="shared" si="98"/>
        <v>2.6993705479874826E-10</v>
      </c>
      <c r="AR195" s="94">
        <f t="shared" si="99"/>
        <v>4.7863009232263674E-10</v>
      </c>
      <c r="AS195" s="114" t="s">
        <v>2891</v>
      </c>
      <c r="AT195" s="98"/>
      <c r="AU195" s="33">
        <v>4.172E-7</v>
      </c>
      <c r="AV195" s="16">
        <v>3.9441999999999998E-4</v>
      </c>
      <c r="AW195" s="16">
        <v>1.3538354933629899E-7</v>
      </c>
      <c r="AX195" s="16">
        <v>4.0499999999999998E-4</v>
      </c>
      <c r="AY195" s="16">
        <v>1.12E-4</v>
      </c>
      <c r="AZ195" s="16">
        <v>8.77E-3</v>
      </c>
      <c r="BA195" s="16">
        <v>1.2899999999999999E-3</v>
      </c>
      <c r="BB195" s="68">
        <v>-9.98</v>
      </c>
      <c r="BC195" s="16">
        <f t="shared" si="135"/>
        <v>7.5652943339581065E-5</v>
      </c>
      <c r="BD195" s="67">
        <v>-11.14</v>
      </c>
      <c r="BE195" s="16">
        <f t="shared" si="136"/>
        <v>5.2339049243497683E-6</v>
      </c>
      <c r="BF195" s="16">
        <v>6.1499999999999999E-2</v>
      </c>
      <c r="BG195" s="16">
        <v>1.4400000000000001E-3</v>
      </c>
      <c r="BH195" s="16">
        <v>8.3000000000000001E-4</v>
      </c>
      <c r="BI195" s="68">
        <v>3.3000000000000002E-9</v>
      </c>
      <c r="BJ195" s="94">
        <f t="shared" si="100"/>
        <v>2.3841840000000001E-3</v>
      </c>
      <c r="BK195" s="68">
        <v>6.1033400000000001E-9</v>
      </c>
      <c r="BL195" s="39">
        <f t="shared" si="128"/>
        <v>4.4095410832000002E-3</v>
      </c>
      <c r="BM195" s="94">
        <f t="shared" si="129"/>
        <v>5.8297560367866616E-3</v>
      </c>
      <c r="BN195" s="114">
        <f t="shared" si="130"/>
        <v>2.4887885475125606E-4</v>
      </c>
      <c r="BO195" s="94">
        <f t="shared" si="131"/>
        <v>6.1749999999999999E-4</v>
      </c>
      <c r="BP195" s="114" t="s">
        <v>2891</v>
      </c>
      <c r="BQ195" s="98"/>
      <c r="BR195" s="18">
        <f t="shared" si="101"/>
        <v>-9.3353580244438739</v>
      </c>
      <c r="BS195" s="114">
        <f t="shared" si="102"/>
        <v>-13.058778637857438</v>
      </c>
      <c r="BT195" s="114">
        <f t="shared" si="103"/>
        <v>-9.3200000000000021</v>
      </c>
      <c r="BU195" s="114">
        <f t="shared" si="104"/>
        <v>-9.2000000000000011</v>
      </c>
      <c r="BV195" s="114">
        <f t="shared" si="105"/>
        <v>-9.26</v>
      </c>
      <c r="BW195" s="114">
        <f t="shared" si="106"/>
        <v>-9.39</v>
      </c>
      <c r="BX195" s="114" t="str">
        <f t="shared" si="107"/>
        <v>N/A</v>
      </c>
      <c r="BY195" s="114">
        <f t="shared" si="108"/>
        <v>-7.4170258018599409</v>
      </c>
      <c r="BZ195" s="114">
        <f t="shared" si="109"/>
        <v>-9.56873749488018</v>
      </c>
      <c r="CA195" s="114">
        <f t="shared" si="110"/>
        <v>-9.3200000000000021</v>
      </c>
      <c r="CB195" s="98" t="str">
        <f t="shared" si="111"/>
        <v>---</v>
      </c>
      <c r="CC195" s="18">
        <f t="shared" si="112"/>
        <v>-6.3796557002455065</v>
      </c>
      <c r="CD195" s="114">
        <f t="shared" si="113"/>
        <v>-3.4040410712424514</v>
      </c>
      <c r="CE195" s="114">
        <f t="shared" si="114"/>
        <v>-6.8684341042366714</v>
      </c>
      <c r="CF195" s="114">
        <f t="shared" si="115"/>
        <v>-3.3925449767853313</v>
      </c>
      <c r="CG195" s="114">
        <f t="shared" si="116"/>
        <v>-3.9507819773298185</v>
      </c>
      <c r="CH195" s="114">
        <f t="shared" si="117"/>
        <v>-2.0570004066339593</v>
      </c>
      <c r="CI195" s="114">
        <f t="shared" si="118"/>
        <v>-2.8894102897007512</v>
      </c>
      <c r="CJ195" s="114">
        <f t="shared" si="119"/>
        <v>-4.1211741707303924</v>
      </c>
      <c r="CK195" s="114">
        <f t="shared" si="120"/>
        <v>-5.2811741707303925</v>
      </c>
      <c r="CL195" s="114">
        <f t="shared" si="121"/>
        <v>-1.2111248842245832</v>
      </c>
      <c r="CM195" s="114">
        <f t="shared" si="122"/>
        <v>-2.8416375079047502</v>
      </c>
      <c r="CN195" s="114">
        <f t="shared" si="123"/>
        <v>-3.0809219076239263</v>
      </c>
      <c r="CO195" s="114">
        <f t="shared" si="124"/>
        <v>-2.6226602308525031</v>
      </c>
      <c r="CP195" s="114">
        <f t="shared" si="125"/>
        <v>-2.3556066067690615</v>
      </c>
      <c r="CQ195" s="114">
        <f t="shared" si="132"/>
        <v>-3.6040120003578644</v>
      </c>
      <c r="CR195" s="114">
        <f t="shared" si="133"/>
        <v>-3.2367334422046286</v>
      </c>
      <c r="CS195" s="98" t="str">
        <f t="shared" si="134"/>
        <v>---</v>
      </c>
    </row>
    <row r="196" spans="1:97" x14ac:dyDescent="0.25">
      <c r="A196" s="15" t="s">
        <v>2731</v>
      </c>
      <c r="B196" s="1" t="s">
        <v>622</v>
      </c>
      <c r="C196" s="1">
        <v>722.48</v>
      </c>
      <c r="D196" s="27">
        <v>9.44</v>
      </c>
      <c r="E196" s="16">
        <v>9.6562325284956607</v>
      </c>
      <c r="F196" s="16">
        <v>9.1047087730000005</v>
      </c>
      <c r="G196" s="16">
        <v>8.4414953560000008</v>
      </c>
      <c r="H196" s="16">
        <v>9.0182000000000002</v>
      </c>
      <c r="I196" s="16">
        <v>8.5228999999999999</v>
      </c>
      <c r="J196" s="16">
        <v>7.19</v>
      </c>
      <c r="K196" s="16">
        <v>8.0399999999999991</v>
      </c>
      <c r="L196" s="16"/>
      <c r="M196" s="16">
        <v>8.1121800000000004</v>
      </c>
      <c r="N196" s="16">
        <f t="shared" ref="N196:N213" si="137">AVERAGE(D196:M196)</f>
        <v>8.6139685174995169</v>
      </c>
      <c r="O196" s="16">
        <f t="shared" si="126"/>
        <v>9.065513682943255</v>
      </c>
      <c r="P196" s="16">
        <f t="shared" ref="P196:P213" si="138">MEDIAN(D196:M196)</f>
        <v>8.5228999999999999</v>
      </c>
      <c r="Q196" s="16" t="s">
        <v>2891</v>
      </c>
      <c r="R196" s="36"/>
      <c r="S196" s="18">
        <v>211.48</v>
      </c>
      <c r="T196" s="16">
        <v>237.22</v>
      </c>
      <c r="U196" s="16">
        <v>237.51</v>
      </c>
      <c r="V196" s="16">
        <v>193.17</v>
      </c>
      <c r="W196" s="16">
        <v>348.67</v>
      </c>
      <c r="X196" s="16">
        <v>200</v>
      </c>
      <c r="Y196" s="16">
        <v>196</v>
      </c>
      <c r="Z196" s="85"/>
      <c r="AA196" s="16">
        <v>225.18</v>
      </c>
      <c r="AB196" s="88">
        <f t="shared" ref="AB196:AB213" si="139">AVERAGE(S196,T196,U196,V196,W196,X196,Y196,Z196,AA196)</f>
        <v>231.15375</v>
      </c>
      <c r="AC196" s="114">
        <f t="shared" ref="AC196:AC213" si="140">GEOMEAN(S196,T196,U196,V196,W196,X196,Y196,Z196,AA196)</f>
        <v>227.1350102042226</v>
      </c>
      <c r="AD196" s="88">
        <f t="shared" ref="AD196:AD213" si="141">MEDIAN(S196,T196,U196,V196,W196,X196,Y196,Z196,AA196)</f>
        <v>218.32999999999998</v>
      </c>
      <c r="AE196" s="88" t="s">
        <v>2891</v>
      </c>
      <c r="AF196" s="40"/>
      <c r="AG196" s="19">
        <f t="shared" si="127"/>
        <v>200</v>
      </c>
      <c r="AH196" s="18">
        <v>4.5E-10</v>
      </c>
      <c r="AI196" s="34">
        <v>9.3624249374835597E-14</v>
      </c>
      <c r="AJ196" s="16">
        <v>3.5481338923357471E-10</v>
      </c>
      <c r="AK196" s="16">
        <v>6.309573444801927E-10</v>
      </c>
      <c r="AL196" s="16">
        <v>6.0255958607435515E-10</v>
      </c>
      <c r="AM196" s="16">
        <v>4.265795188015919E-9</v>
      </c>
      <c r="AN196" s="94"/>
      <c r="AO196" s="16">
        <v>3.9336000000000002E-8</v>
      </c>
      <c r="AP196" s="94">
        <f t="shared" ref="AP196:AP213" si="142">AVERAGE($AH196:$AM196,$AN196,$AO196)</f>
        <v>6.52003130457906E-9</v>
      </c>
      <c r="AQ196" s="114">
        <f t="shared" ref="AQ196:AQ213" si="143">GEOMEAN($AH196:$AM196,$AN196,$AO196)</f>
        <v>3.7024093739035834E-10</v>
      </c>
      <c r="AR196" s="94">
        <f t="shared" ref="AR196:AR213" si="144">MEDIAN($AH196:$AM196,$AN196,$AO196)</f>
        <v>6.0255958607435515E-10</v>
      </c>
      <c r="AS196" s="114" t="s">
        <v>2891</v>
      </c>
      <c r="AT196" s="98"/>
      <c r="AU196" s="33">
        <v>4.0839999999999998E-7</v>
      </c>
      <c r="AV196" s="16">
        <v>3.9441999999999998E-4</v>
      </c>
      <c r="AW196" s="16">
        <v>1.04315803138583E-7</v>
      </c>
      <c r="AX196" s="16">
        <v>3.8200000000000002E-4</v>
      </c>
      <c r="AY196" s="16">
        <v>1.12E-4</v>
      </c>
      <c r="AZ196" s="16">
        <v>8.1499999999999997E-4</v>
      </c>
      <c r="BA196" s="16">
        <v>1.2899999999999999E-3</v>
      </c>
      <c r="BB196" s="68">
        <v>-9.98</v>
      </c>
      <c r="BC196" s="16">
        <f t="shared" si="135"/>
        <v>7.5652943339581065E-5</v>
      </c>
      <c r="BD196" s="67">
        <v>-11.22</v>
      </c>
      <c r="BE196" s="16">
        <f t="shared" si="136"/>
        <v>4.3533724974700069E-6</v>
      </c>
      <c r="BF196" s="16">
        <v>6.1499999999999999E-2</v>
      </c>
      <c r="BG196" s="16">
        <v>1.41E-3</v>
      </c>
      <c r="BH196" s="16">
        <v>8.3000000000000001E-4</v>
      </c>
      <c r="BI196" s="68">
        <v>2.2200000000000002E-9</v>
      </c>
      <c r="BJ196" s="94">
        <f t="shared" ref="BJ196:BJ213" si="145">IF(ISNUMBER(BI196),1000*$C196*BI196,"")</f>
        <v>1.6039056000000001E-3</v>
      </c>
      <c r="BK196" s="68">
        <v>6.0785499999999999E-9</v>
      </c>
      <c r="BL196" s="39">
        <f t="shared" si="128"/>
        <v>4.3916308039999999E-3</v>
      </c>
      <c r="BM196" s="94">
        <f t="shared" si="129"/>
        <v>5.2006768168314415E-3</v>
      </c>
      <c r="BN196" s="114">
        <f t="shared" si="130"/>
        <v>1.9630542030616861E-4</v>
      </c>
      <c r="BO196" s="94">
        <f t="shared" si="131"/>
        <v>6.0470999999999995E-4</v>
      </c>
      <c r="BP196" s="114" t="s">
        <v>2891</v>
      </c>
      <c r="BQ196" s="98"/>
      <c r="BR196" s="18">
        <f t="shared" ref="BR196:BR213" si="146">LOG(AH196)</f>
        <v>-9.346787486224656</v>
      </c>
      <c r="BS196" s="114">
        <f t="shared" ref="BS196:BS213" si="147">LOG(AI196)</f>
        <v>-13.028611651200874</v>
      </c>
      <c r="BT196" s="114">
        <f t="shared" ref="BT196:BT213" si="148">LOG(AJ196)</f>
        <v>-9.4500000000000011</v>
      </c>
      <c r="BU196" s="114">
        <f t="shared" ref="BU196:BU213" si="149">LOG(AK196)</f>
        <v>-9.2000000000000011</v>
      </c>
      <c r="BV196" s="114">
        <f t="shared" ref="BV196:BV213" si="150">LOG(AL196)</f>
        <v>-9.2200000000000024</v>
      </c>
      <c r="BW196" s="114">
        <f t="shared" ref="BW196:BW213" si="151">LOG(AM196)</f>
        <v>-8.370000000000001</v>
      </c>
      <c r="BX196" s="114" t="str">
        <f t="shared" ref="BX196:BX213" si="152">IF(ISNUMBER(AN196),LOG(AN196),"N/A")</f>
        <v>N/A</v>
      </c>
      <c r="BY196" s="114">
        <f t="shared" ref="BY196:BY213" si="153">IF(ISNUMBER(AO196),LOG(AO196),"N/A")</f>
        <v>-7.4052098047178951</v>
      </c>
      <c r="BZ196" s="114">
        <f t="shared" ref="BZ196:BZ213" si="154">AVERAGE(BR196:BY196)</f>
        <v>-9.431515563163348</v>
      </c>
      <c r="CA196" s="114">
        <f t="shared" ref="CA196:CA213" si="155">MEDIAN(BR196:BY196)</f>
        <v>-9.2200000000000024</v>
      </c>
      <c r="CB196" s="98" t="str">
        <f t="shared" ref="CB196:CB213" si="156">IF(ISNUMBER(AS196),LOG(AS196),AS196)</f>
        <v>---</v>
      </c>
      <c r="CC196" s="18">
        <f t="shared" ref="CC196:CC213" si="157">LOG(AU196)</f>
        <v>-6.3889142665851271</v>
      </c>
      <c r="CD196" s="114">
        <f t="shared" ref="CD196:CD213" si="158">LOG(AV196)</f>
        <v>-3.4040410712424514</v>
      </c>
      <c r="CE196" s="114">
        <f t="shared" ref="CE196:CE213" si="159">LOG(AW196)</f>
        <v>-6.9816498939129543</v>
      </c>
      <c r="CF196" s="114">
        <f t="shared" ref="CF196:CF213" si="160">LOG(AX196)</f>
        <v>-3.4179366370882911</v>
      </c>
      <c r="CG196" s="114">
        <f t="shared" ref="CG196:CG213" si="161">LOG(AY196)</f>
        <v>-3.9507819773298185</v>
      </c>
      <c r="CH196" s="114">
        <f t="shared" ref="CH196:CH213" si="162">IF(ISNUMBER(AZ196),LOG(AZ196),"N/A")</f>
        <v>-3.0888423912600236</v>
      </c>
      <c r="CI196" s="114">
        <f t="shared" ref="CI196:CI213" si="163">LOG(BA196)</f>
        <v>-2.8894102897007512</v>
      </c>
      <c r="CJ196" s="114">
        <f t="shared" ref="CJ196:CJ213" si="164">LOG(BC196)</f>
        <v>-4.1211741707303924</v>
      </c>
      <c r="CK196" s="114">
        <f t="shared" ref="CK196:CK213" si="165">LOG(BE196)</f>
        <v>-5.3611741707303917</v>
      </c>
      <c r="CL196" s="114">
        <f t="shared" ref="CL196:CL213" si="166">LOG(BF196)</f>
        <v>-1.2111248842245832</v>
      </c>
      <c r="CM196" s="114">
        <f t="shared" ref="CM196:CM213" si="167">LOG(BG196)</f>
        <v>-2.8507808873446199</v>
      </c>
      <c r="CN196" s="114">
        <f t="shared" ref="CN196:CN213" si="168">LOG(BH196)</f>
        <v>-3.0809219076239263</v>
      </c>
      <c r="CO196" s="114">
        <f t="shared" ref="CO196:CO213" si="169">IF(ISNUMBER(BJ196),LOG(BJ196),"N/A")</f>
        <v>-2.7948211962797518</v>
      </c>
      <c r="CP196" s="114">
        <f t="shared" ref="CP196:CP213" si="170">IF(ISNUMBER(BL196),LOG(BL196),"N/A")</f>
        <v>-2.3573741773296133</v>
      </c>
      <c r="CQ196" s="114">
        <f t="shared" si="132"/>
        <v>-3.7070677086701922</v>
      </c>
      <c r="CR196" s="114">
        <f t="shared" si="133"/>
        <v>-3.2464417312512373</v>
      </c>
      <c r="CS196" s="98" t="str">
        <f t="shared" si="134"/>
        <v>---</v>
      </c>
    </row>
    <row r="197" spans="1:97" x14ac:dyDescent="0.25">
      <c r="A197" s="15" t="s">
        <v>2732</v>
      </c>
      <c r="B197" s="1" t="s">
        <v>623</v>
      </c>
      <c r="C197" s="1">
        <v>722.48</v>
      </c>
      <c r="D197" s="27">
        <v>9.44</v>
      </c>
      <c r="E197" s="16">
        <v>9.5740530964119799</v>
      </c>
      <c r="F197" s="16">
        <v>9.1047087730000005</v>
      </c>
      <c r="G197" s="16">
        <v>8.4414953560000008</v>
      </c>
      <c r="H197" s="16">
        <v>9.0182000000000002</v>
      </c>
      <c r="I197" s="16">
        <v>8.5501000000000005</v>
      </c>
      <c r="J197" s="16">
        <v>7.19</v>
      </c>
      <c r="K197" s="16">
        <v>8.02</v>
      </c>
      <c r="L197" s="16"/>
      <c r="M197" s="16">
        <v>8.1558499999999992</v>
      </c>
      <c r="N197" s="16">
        <f t="shared" si="137"/>
        <v>8.6104896917124414</v>
      </c>
      <c r="O197" s="16">
        <f t="shared" ref="O197:O213" si="171">IF(ISNUMBER(M197),IF(ISNUMBER(L197),LOG10(AVERAGE(10^D197,10^E197,10^F197,10^G197,10^H197,10^I197,10^J197,10^K197,10^L197,10^M197)),LOG10(AVERAGE(10^D197,10^E197,10^F197,10^G197,10^H197,10^I197,10^J197,10^K197,10^M197))),LOG10(AVERAGE(10^D197,10^E197,10^F197,10^G197,10^H197,10^I197,10^J197,10^K197)))</f>
        <v>9.0331780510220216</v>
      </c>
      <c r="P197" s="16">
        <f t="shared" si="138"/>
        <v>8.5501000000000005</v>
      </c>
      <c r="Q197" s="16" t="s">
        <v>2891</v>
      </c>
      <c r="R197" s="36"/>
      <c r="S197" s="18">
        <v>211.48</v>
      </c>
      <c r="T197" s="16">
        <v>240.61</v>
      </c>
      <c r="U197" s="16">
        <v>237.51</v>
      </c>
      <c r="V197" s="16">
        <v>252.74</v>
      </c>
      <c r="W197" s="16">
        <v>348.67</v>
      </c>
      <c r="X197" s="16">
        <v>199</v>
      </c>
      <c r="Y197" s="16">
        <v>196</v>
      </c>
      <c r="Z197" s="85"/>
      <c r="AA197" s="16">
        <v>225.25399999999999</v>
      </c>
      <c r="AB197" s="88">
        <f t="shared" si="139"/>
        <v>238.90799999999999</v>
      </c>
      <c r="AC197" s="114">
        <f t="shared" si="140"/>
        <v>235.17539769874236</v>
      </c>
      <c r="AD197" s="88">
        <f t="shared" si="141"/>
        <v>231.38200000000001</v>
      </c>
      <c r="AE197" s="88" t="s">
        <v>2891</v>
      </c>
      <c r="AF197" s="40"/>
      <c r="AG197" s="19">
        <f t="shared" ref="AG197:AG213" si="172">IF(ISNUMBER(AE197),AE197,X197)</f>
        <v>199</v>
      </c>
      <c r="AH197" s="18">
        <v>4.6200000000000001E-10</v>
      </c>
      <c r="AI197" s="34">
        <v>5.3661139497818101E-14</v>
      </c>
      <c r="AJ197" s="16">
        <v>3.9810717055349621E-10</v>
      </c>
      <c r="AK197" s="16">
        <v>6.309573444801927E-10</v>
      </c>
      <c r="AL197" s="16">
        <v>6.309573444801927E-10</v>
      </c>
      <c r="AM197" s="16">
        <v>4.265795188015919E-9</v>
      </c>
      <c r="AN197" s="94"/>
      <c r="AO197" s="16">
        <v>3.82895E-8</v>
      </c>
      <c r="AP197" s="94">
        <f t="shared" si="142"/>
        <v>6.3824815298098995E-9</v>
      </c>
      <c r="AQ197" s="114">
        <f t="shared" si="143"/>
        <v>3.498739850543189E-10</v>
      </c>
      <c r="AR197" s="94">
        <f t="shared" si="144"/>
        <v>6.309573444801927E-10</v>
      </c>
      <c r="AS197" s="114" t="s">
        <v>2891</v>
      </c>
      <c r="AT197" s="98"/>
      <c r="AU197" s="33">
        <v>4.172E-7</v>
      </c>
      <c r="AV197" s="16">
        <v>3.9441999999999998E-4</v>
      </c>
      <c r="AW197" s="16">
        <v>1.13253611163301E-7</v>
      </c>
      <c r="AX197" s="16">
        <v>3.7199999999999999E-4</v>
      </c>
      <c r="AY197" s="16">
        <v>1.12E-4</v>
      </c>
      <c r="AZ197" s="16">
        <v>4.1999999999999997E-3</v>
      </c>
      <c r="BA197" s="16">
        <v>1.2899999999999999E-3</v>
      </c>
      <c r="BB197" s="68">
        <v>-9.98</v>
      </c>
      <c r="BC197" s="16">
        <f t="shared" si="135"/>
        <v>7.5652943339581065E-5</v>
      </c>
      <c r="BD197" s="67">
        <v>-11.22</v>
      </c>
      <c r="BE197" s="16">
        <f t="shared" si="136"/>
        <v>4.3533724974700069E-6</v>
      </c>
      <c r="BF197" s="16">
        <v>6.1499999999999999E-2</v>
      </c>
      <c r="BG197" s="16">
        <v>1.4400000000000001E-3</v>
      </c>
      <c r="BH197" s="16">
        <v>8.3000000000000001E-4</v>
      </c>
      <c r="BI197" s="68"/>
      <c r="BJ197" s="94" t="str">
        <f t="shared" si="145"/>
        <v/>
      </c>
      <c r="BK197" s="68">
        <v>6.0982299999999999E-9</v>
      </c>
      <c r="BL197" s="39">
        <f t="shared" ref="BL197:BL213" si="173">IF(ISNUMBER(BK197),1000*$C197*BK197,"---")</f>
        <v>4.4058492104000003E-3</v>
      </c>
      <c r="BM197" s="94">
        <f t="shared" ref="BM197:BM213" si="174">AVERAGE($AU197,$AV197,$AW197,$AX197,$AY197,$AZ197,$BA197,$BC197,$BE197,$BF197,$BG197,$BH197,$BJ197,$BL197)</f>
        <v>5.7403696907575557E-3</v>
      </c>
      <c r="BN197" s="114">
        <f t="shared" ref="BN197:BN213" si="175">GEOMEAN($AU197,$AV197,$AW197,$AX197,$AY197,$AZ197,$BA197,$BC197,$BE197,$BF197,$BG197,$BH197,$BJ197,$BL197)</f>
        <v>1.9094988579808898E-4</v>
      </c>
      <c r="BO197" s="94">
        <f t="shared" ref="BO197:BO213" si="176">MEDIAN($AU197,$AV197,$AW197,$AX197,$AY197,$AZ197,$BA197,$BC197,$BE197,$BF197,$BG197,$BH197,$BJ197,$BL197)</f>
        <v>3.9441999999999998E-4</v>
      </c>
      <c r="BP197" s="114" t="s">
        <v>2891</v>
      </c>
      <c r="BQ197" s="98"/>
      <c r="BR197" s="18">
        <f t="shared" si="146"/>
        <v>-9.3353580244438739</v>
      </c>
      <c r="BS197" s="114">
        <f t="shared" si="147"/>
        <v>-13.270340109294342</v>
      </c>
      <c r="BT197" s="114">
        <f t="shared" si="148"/>
        <v>-9.4</v>
      </c>
      <c r="BU197" s="114">
        <f t="shared" si="149"/>
        <v>-9.2000000000000011</v>
      </c>
      <c r="BV197" s="114">
        <f t="shared" si="150"/>
        <v>-9.2000000000000011</v>
      </c>
      <c r="BW197" s="114">
        <f t="shared" si="151"/>
        <v>-8.370000000000001</v>
      </c>
      <c r="BX197" s="114" t="str">
        <f t="shared" si="152"/>
        <v>N/A</v>
      </c>
      <c r="BY197" s="114">
        <f t="shared" si="153"/>
        <v>-7.416920304810807</v>
      </c>
      <c r="BZ197" s="114">
        <f t="shared" si="154"/>
        <v>-9.4560883483641458</v>
      </c>
      <c r="CA197" s="114">
        <f t="shared" si="155"/>
        <v>-9.2000000000000011</v>
      </c>
      <c r="CB197" s="98" t="str">
        <f t="shared" si="156"/>
        <v>---</v>
      </c>
      <c r="CC197" s="18">
        <f t="shared" si="157"/>
        <v>-6.3796557002455065</v>
      </c>
      <c r="CD197" s="114">
        <f t="shared" si="158"/>
        <v>-3.4040410712424514</v>
      </c>
      <c r="CE197" s="114">
        <f t="shared" si="159"/>
        <v>-6.9459479413390479</v>
      </c>
      <c r="CF197" s="114">
        <f t="shared" si="160"/>
        <v>-3.4294570601181027</v>
      </c>
      <c r="CG197" s="114">
        <f t="shared" si="161"/>
        <v>-3.9507819773298185</v>
      </c>
      <c r="CH197" s="114">
        <f t="shared" si="162"/>
        <v>-2.3767507096020997</v>
      </c>
      <c r="CI197" s="114">
        <f t="shared" si="163"/>
        <v>-2.8894102897007512</v>
      </c>
      <c r="CJ197" s="114">
        <f t="shared" si="164"/>
        <v>-4.1211741707303924</v>
      </c>
      <c r="CK197" s="114">
        <f t="shared" si="165"/>
        <v>-5.3611741707303917</v>
      </c>
      <c r="CL197" s="114">
        <f t="shared" si="166"/>
        <v>-1.2111248842245832</v>
      </c>
      <c r="CM197" s="114">
        <f t="shared" si="167"/>
        <v>-2.8416375079047502</v>
      </c>
      <c r="CN197" s="114">
        <f t="shared" si="168"/>
        <v>-3.0809219076239263</v>
      </c>
      <c r="CO197" s="114" t="str">
        <f t="shared" si="169"/>
        <v>N/A</v>
      </c>
      <c r="CP197" s="114">
        <f t="shared" si="170"/>
        <v>-2.3559703706014652</v>
      </c>
      <c r="CQ197" s="114">
        <f t="shared" si="132"/>
        <v>-3.7190805970302532</v>
      </c>
      <c r="CR197" s="114">
        <f t="shared" si="133"/>
        <v>-3.4040410712424514</v>
      </c>
      <c r="CS197" s="98" t="str">
        <f t="shared" si="134"/>
        <v>---</v>
      </c>
    </row>
    <row r="198" spans="1:97" x14ac:dyDescent="0.25">
      <c r="A198" s="15" t="s">
        <v>2733</v>
      </c>
      <c r="B198" s="1" t="s">
        <v>624</v>
      </c>
      <c r="C198" s="1">
        <v>801.38</v>
      </c>
      <c r="D198" s="27">
        <v>10.33</v>
      </c>
      <c r="E198" s="16">
        <v>10.379703687152301</v>
      </c>
      <c r="F198" s="16">
        <v>9.8875294710000006</v>
      </c>
      <c r="G198" s="16">
        <v>9.1731325340000005</v>
      </c>
      <c r="H198" s="16">
        <v>9.81</v>
      </c>
      <c r="I198" s="16">
        <v>9.2005999999999997</v>
      </c>
      <c r="J198" s="16">
        <v>7.38</v>
      </c>
      <c r="K198" s="16">
        <v>8.64</v>
      </c>
      <c r="L198" s="16"/>
      <c r="M198" s="39">
        <v>8.3857599999999994</v>
      </c>
      <c r="N198" s="16">
        <f t="shared" si="137"/>
        <v>9.2429695213502558</v>
      </c>
      <c r="O198" s="16">
        <f t="shared" si="171"/>
        <v>9.8472096367294135</v>
      </c>
      <c r="P198" s="16">
        <f t="shared" si="138"/>
        <v>9.2005999999999997</v>
      </c>
      <c r="Q198" s="16" t="s">
        <v>2891</v>
      </c>
      <c r="R198" s="36"/>
      <c r="S198" s="18">
        <v>225.82</v>
      </c>
      <c r="T198" s="16">
        <v>259.33999999999997</v>
      </c>
      <c r="U198" s="16">
        <v>266.39999999999998</v>
      </c>
      <c r="V198" s="16">
        <v>203.88</v>
      </c>
      <c r="W198" s="16">
        <v>348.67</v>
      </c>
      <c r="X198" s="16">
        <v>250</v>
      </c>
      <c r="Y198" s="16">
        <v>231</v>
      </c>
      <c r="Z198" s="85"/>
      <c r="AA198" s="39">
        <v>216.77500000000001</v>
      </c>
      <c r="AB198" s="88">
        <f t="shared" si="139"/>
        <v>250.235625</v>
      </c>
      <c r="AC198" s="114">
        <f t="shared" si="140"/>
        <v>247.06689939907344</v>
      </c>
      <c r="AD198" s="88">
        <f t="shared" si="141"/>
        <v>240.5</v>
      </c>
      <c r="AE198" s="88" t="s">
        <v>2891</v>
      </c>
      <c r="AF198" s="40"/>
      <c r="AG198" s="19">
        <f t="shared" si="172"/>
        <v>250</v>
      </c>
      <c r="AH198" s="18">
        <v>1.8700000000000001E-11</v>
      </c>
      <c r="AI198" s="34">
        <v>9.5211658017767396E-16</v>
      </c>
      <c r="AJ198" s="16">
        <v>9.7723722095581033E-11</v>
      </c>
      <c r="AK198" s="16">
        <v>6.4565422903465416E-11</v>
      </c>
      <c r="AL198" s="16">
        <v>6.4565422903465416E-11</v>
      </c>
      <c r="AM198" s="16">
        <v>3.4673685045253057E-11</v>
      </c>
      <c r="AN198" s="94"/>
      <c r="AO198" s="34">
        <v>2.3470300000000001E-7</v>
      </c>
      <c r="AP198" s="94">
        <f t="shared" si="142"/>
        <v>3.3569032743580623E-8</v>
      </c>
      <c r="AQ198" s="114">
        <f t="shared" si="143"/>
        <v>3.4571759424499705E-11</v>
      </c>
      <c r="AR198" s="94">
        <f t="shared" si="144"/>
        <v>6.4565422903465416E-11</v>
      </c>
      <c r="AS198" s="114" t="s">
        <v>2891</v>
      </c>
      <c r="AT198" s="98"/>
      <c r="AU198" s="33">
        <v>1.242E-8</v>
      </c>
      <c r="AV198" s="34">
        <v>7.4257000000000004E-5</v>
      </c>
      <c r="AW198" s="16">
        <v>4.8138048059315004E-9</v>
      </c>
      <c r="AX198" s="16">
        <v>2.6699999999999998E-4</v>
      </c>
      <c r="AY198" s="16">
        <v>1.63E-5</v>
      </c>
      <c r="AZ198" s="16">
        <v>1.34E-4</v>
      </c>
      <c r="BA198" s="16">
        <v>1.4300000000000001E-3</v>
      </c>
      <c r="BB198" s="68">
        <v>-10.69</v>
      </c>
      <c r="BC198" s="16">
        <f t="shared" si="135"/>
        <v>1.6362079540992659E-5</v>
      </c>
      <c r="BD198" s="67">
        <v>-12.25</v>
      </c>
      <c r="BE198" s="16">
        <f t="shared" si="136"/>
        <v>4.5064909118104028E-7</v>
      </c>
      <c r="BF198" s="16">
        <v>5.4199999999999998E-2</v>
      </c>
      <c r="BG198" s="16">
        <v>8.5899999999999995E-4</v>
      </c>
      <c r="BH198" s="16">
        <v>2.9799999999999998E-4</v>
      </c>
      <c r="BI198" s="68">
        <v>4.6800000000000004E-10</v>
      </c>
      <c r="BJ198" s="94">
        <f t="shared" si="145"/>
        <v>3.7504584000000002E-4</v>
      </c>
      <c r="BK198" s="68">
        <v>8.8118299999999998E-10</v>
      </c>
      <c r="BL198" s="39">
        <f t="shared" si="173"/>
        <v>7.0616243254E-4</v>
      </c>
      <c r="BM198" s="94">
        <f t="shared" si="174"/>
        <v>4.1697568024983553E-3</v>
      </c>
      <c r="BN198" s="114">
        <f t="shared" si="175"/>
        <v>4.3949548492763492E-5</v>
      </c>
      <c r="BO198" s="94">
        <f t="shared" si="176"/>
        <v>2.0049999999999999E-4</v>
      </c>
      <c r="BP198" s="114" t="s">
        <v>2891</v>
      </c>
      <c r="BQ198" s="98"/>
      <c r="BR198" s="18">
        <f t="shared" si="146"/>
        <v>-10.728158393463501</v>
      </c>
      <c r="BS198" s="114">
        <f t="shared" si="147"/>
        <v>-15.021309871964181</v>
      </c>
      <c r="BT198" s="114">
        <f t="shared" si="148"/>
        <v>-10.01</v>
      </c>
      <c r="BU198" s="114">
        <f t="shared" si="149"/>
        <v>-10.190000000000001</v>
      </c>
      <c r="BV198" s="114">
        <f t="shared" si="150"/>
        <v>-10.190000000000001</v>
      </c>
      <c r="BW198" s="114">
        <f t="shared" si="151"/>
        <v>-10.46</v>
      </c>
      <c r="BX198" s="114" t="str">
        <f t="shared" si="152"/>
        <v>N/A</v>
      </c>
      <c r="BY198" s="114">
        <f t="shared" si="153"/>
        <v>-6.6294813591652808</v>
      </c>
      <c r="BZ198" s="114">
        <f t="shared" si="154"/>
        <v>-10.461278517798993</v>
      </c>
      <c r="CA198" s="114">
        <f t="shared" si="155"/>
        <v>-10.190000000000001</v>
      </c>
      <c r="CB198" s="98" t="str">
        <f t="shared" si="156"/>
        <v>---</v>
      </c>
      <c r="CC198" s="18">
        <f t="shared" si="157"/>
        <v>-7.9058784041594388</v>
      </c>
      <c r="CD198" s="114">
        <f t="shared" si="158"/>
        <v>-4.1292626003531101</v>
      </c>
      <c r="CE198" s="114">
        <f t="shared" si="159"/>
        <v>-8.3175115238294808</v>
      </c>
      <c r="CF198" s="114">
        <f t="shared" si="160"/>
        <v>-3.5734887386354246</v>
      </c>
      <c r="CG198" s="114">
        <f t="shared" si="161"/>
        <v>-4.7878123955960419</v>
      </c>
      <c r="CH198" s="114">
        <f t="shared" si="162"/>
        <v>-3.8728952016351923</v>
      </c>
      <c r="CI198" s="114">
        <f t="shared" si="163"/>
        <v>-2.8446639625349381</v>
      </c>
      <c r="CJ198" s="114">
        <f t="shared" si="164"/>
        <v>-4.7861615004334217</v>
      </c>
      <c r="CK198" s="114">
        <f t="shared" si="165"/>
        <v>-6.3461615004334231</v>
      </c>
      <c r="CL198" s="114">
        <f t="shared" si="166"/>
        <v>-1.2660007134616131</v>
      </c>
      <c r="CM198" s="114">
        <f t="shared" si="167"/>
        <v>-3.0660068361687576</v>
      </c>
      <c r="CN198" s="114">
        <f t="shared" si="168"/>
        <v>-3.5257837359237447</v>
      </c>
      <c r="CO198" s="114">
        <f t="shared" si="169"/>
        <v>-3.4259156473592971</v>
      </c>
      <c r="CP198" s="114">
        <f t="shared" si="170"/>
        <v>-3.1510953903902439</v>
      </c>
      <c r="CQ198" s="114">
        <f t="shared" ref="CQ198:CQ213" si="177">AVERAGE(CC198:CP198)</f>
        <v>-4.3570455822081531</v>
      </c>
      <c r="CR198" s="114">
        <f t="shared" ref="CR198:CR213" si="178">MEDIAN(CC198:CP198)</f>
        <v>-3.7231919701353084</v>
      </c>
      <c r="CS198" s="98" t="str">
        <f t="shared" ref="CS198:CS213" si="179">IF(ISNUMBER(BP198),LOG(BP198),BP198)</f>
        <v>---</v>
      </c>
    </row>
    <row r="199" spans="1:97" x14ac:dyDescent="0.25">
      <c r="A199" s="15" t="s">
        <v>2734</v>
      </c>
      <c r="B199" s="1" t="s">
        <v>625</v>
      </c>
      <c r="C199" s="1">
        <v>801.38</v>
      </c>
      <c r="D199" s="27">
        <v>10.33</v>
      </c>
      <c r="E199" s="16">
        <v>10.391098010711501</v>
      </c>
      <c r="F199" s="16">
        <v>9.8875294710000006</v>
      </c>
      <c r="G199" s="16">
        <v>9.1731325340000005</v>
      </c>
      <c r="H199" s="16">
        <v>9.81</v>
      </c>
      <c r="I199" s="16">
        <v>9.0744000000000007</v>
      </c>
      <c r="J199" s="16">
        <v>7.38</v>
      </c>
      <c r="K199" s="16">
        <v>8.64</v>
      </c>
      <c r="L199" s="16"/>
      <c r="M199" s="39">
        <v>8.2627000000000006</v>
      </c>
      <c r="N199" s="16">
        <f t="shared" si="137"/>
        <v>9.2165400017457202</v>
      </c>
      <c r="O199" s="16">
        <f t="shared" si="171"/>
        <v>9.8484225765716129</v>
      </c>
      <c r="P199" s="16">
        <f t="shared" si="138"/>
        <v>9.1731325340000005</v>
      </c>
      <c r="Q199" s="16" t="s">
        <v>2891</v>
      </c>
      <c r="R199" s="36"/>
      <c r="S199" s="18">
        <v>225.82</v>
      </c>
      <c r="T199" s="16">
        <v>240.49</v>
      </c>
      <c r="U199" s="16">
        <v>266.39999999999998</v>
      </c>
      <c r="V199" s="16">
        <v>179.09</v>
      </c>
      <c r="W199" s="16">
        <v>348.67</v>
      </c>
      <c r="X199" s="16">
        <v>250</v>
      </c>
      <c r="Y199" s="16">
        <v>250</v>
      </c>
      <c r="Z199" s="85">
        <v>240</v>
      </c>
      <c r="AA199" s="39">
        <v>216.72</v>
      </c>
      <c r="AB199" s="88">
        <f t="shared" si="139"/>
        <v>246.35444444444445</v>
      </c>
      <c r="AC199" s="114">
        <f t="shared" si="140"/>
        <v>242.83924186713548</v>
      </c>
      <c r="AD199" s="88">
        <f t="shared" si="141"/>
        <v>240.49</v>
      </c>
      <c r="AE199" s="88">
        <v>209.5</v>
      </c>
      <c r="AF199" s="151" t="s">
        <v>2756</v>
      </c>
      <c r="AG199" s="19">
        <f t="shared" si="172"/>
        <v>209.5</v>
      </c>
      <c r="AH199" s="18">
        <v>5.7699999999999998E-11</v>
      </c>
      <c r="AI199" s="34">
        <v>9.4021464428060905E-16</v>
      </c>
      <c r="AJ199" s="16">
        <v>1.1220184543019624E-10</v>
      </c>
      <c r="AK199" s="16">
        <v>6.4565422903465416E-11</v>
      </c>
      <c r="AL199" s="16">
        <v>1.3803842646028825E-10</v>
      </c>
      <c r="AM199" s="16">
        <v>1.0000000000000001E-9</v>
      </c>
      <c r="AN199" s="94"/>
      <c r="AO199" s="34">
        <v>2.4266799999999999E-7</v>
      </c>
      <c r="AP199" s="94">
        <f t="shared" si="142"/>
        <v>3.4862929519286942E-8</v>
      </c>
      <c r="AQ199" s="114">
        <f t="shared" si="143"/>
        <v>7.4851790044339367E-11</v>
      </c>
      <c r="AR199" s="94">
        <f t="shared" si="144"/>
        <v>1.1220184543019624E-10</v>
      </c>
      <c r="AS199" s="114" t="s">
        <v>2891</v>
      </c>
      <c r="AT199" s="98"/>
      <c r="AU199" s="33">
        <v>2.9280000000000001E-8</v>
      </c>
      <c r="AV199" s="34">
        <v>7.4257000000000004E-5</v>
      </c>
      <c r="AW199" s="16">
        <v>5.0703447531317297E-9</v>
      </c>
      <c r="AX199" s="16">
        <v>3.2699999999999998E-4</v>
      </c>
      <c r="AY199" s="16">
        <v>1.63E-5</v>
      </c>
      <c r="AZ199" s="16">
        <v>3.0499999999999999E-4</v>
      </c>
      <c r="BA199" s="16">
        <v>1.4300000000000001E-3</v>
      </c>
      <c r="BB199" s="68">
        <v>-10.69</v>
      </c>
      <c r="BC199" s="16">
        <f t="shared" si="135"/>
        <v>1.6362079540992659E-5</v>
      </c>
      <c r="BD199" s="67">
        <v>-12.21</v>
      </c>
      <c r="BE199" s="16">
        <f t="shared" si="136"/>
        <v>4.9412690259175249E-7</v>
      </c>
      <c r="BF199" s="16">
        <v>5.5399999999999998E-2</v>
      </c>
      <c r="BG199" s="16">
        <v>8.1999999999999998E-4</v>
      </c>
      <c r="BH199" s="16">
        <v>1.8799999999999999E-4</v>
      </c>
      <c r="BI199" s="68">
        <v>8.4399999999999998E-10</v>
      </c>
      <c r="BJ199" s="94">
        <f t="shared" si="145"/>
        <v>6.7636471999999999E-4</v>
      </c>
      <c r="BK199" s="68">
        <v>8.8765299999999995E-10</v>
      </c>
      <c r="BL199" s="39">
        <f t="shared" si="173"/>
        <v>7.1134736113999994E-4</v>
      </c>
      <c r="BM199" s="94">
        <f t="shared" si="174"/>
        <v>4.2832256884234527E-3</v>
      </c>
      <c r="BN199" s="114">
        <f t="shared" si="175"/>
        <v>5.1203022162726601E-5</v>
      </c>
      <c r="BO199" s="94">
        <f t="shared" si="176"/>
        <v>2.4649999999999997E-4</v>
      </c>
      <c r="BP199" s="114" t="s">
        <v>2891</v>
      </c>
      <c r="BQ199" s="98"/>
      <c r="BR199" s="18">
        <f t="shared" si="146"/>
        <v>-10.238824186844269</v>
      </c>
      <c r="BS199" s="114">
        <f t="shared" si="147"/>
        <v>-15.026772988756434</v>
      </c>
      <c r="BT199" s="114">
        <f t="shared" si="148"/>
        <v>-9.9500000000000011</v>
      </c>
      <c r="BU199" s="114">
        <f t="shared" si="149"/>
        <v>-10.190000000000001</v>
      </c>
      <c r="BV199" s="114">
        <f t="shared" si="150"/>
        <v>-9.8600000000000012</v>
      </c>
      <c r="BW199" s="114">
        <f t="shared" si="151"/>
        <v>-9</v>
      </c>
      <c r="BX199" s="114" t="str">
        <f t="shared" si="152"/>
        <v>N/A</v>
      </c>
      <c r="BY199" s="114">
        <f t="shared" si="153"/>
        <v>-6.6149874891797635</v>
      </c>
      <c r="BZ199" s="114">
        <f t="shared" si="154"/>
        <v>-10.125797809254353</v>
      </c>
      <c r="CA199" s="114">
        <f t="shared" si="155"/>
        <v>-9.9500000000000011</v>
      </c>
      <c r="CB199" s="98" t="str">
        <f t="shared" si="156"/>
        <v>---</v>
      </c>
      <c r="CC199" s="18">
        <f t="shared" si="157"/>
        <v>-7.5334289276136461</v>
      </c>
      <c r="CD199" s="114">
        <f t="shared" si="158"/>
        <v>-4.1292626003531101</v>
      </c>
      <c r="CE199" s="114">
        <f t="shared" si="159"/>
        <v>-8.2949625102342317</v>
      </c>
      <c r="CF199" s="114">
        <f t="shared" si="160"/>
        <v>-3.485452247339714</v>
      </c>
      <c r="CG199" s="114">
        <f t="shared" si="161"/>
        <v>-4.7878123955960419</v>
      </c>
      <c r="CH199" s="114">
        <f t="shared" si="162"/>
        <v>-3.5157001606532141</v>
      </c>
      <c r="CI199" s="114">
        <f t="shared" si="163"/>
        <v>-2.8446639625349381</v>
      </c>
      <c r="CJ199" s="114">
        <f t="shared" si="164"/>
        <v>-4.7861615004334217</v>
      </c>
      <c r="CK199" s="114">
        <f t="shared" si="165"/>
        <v>-6.3061615004334231</v>
      </c>
      <c r="CL199" s="114">
        <f t="shared" si="166"/>
        <v>-1.2564902352715703</v>
      </c>
      <c r="CM199" s="114">
        <f t="shared" si="167"/>
        <v>-3.0861861476162833</v>
      </c>
      <c r="CN199" s="114">
        <f t="shared" si="168"/>
        <v>-3.72584215073632</v>
      </c>
      <c r="CO199" s="114">
        <f t="shared" si="169"/>
        <v>-3.1698190538077662</v>
      </c>
      <c r="CP199" s="114">
        <f t="shared" si="170"/>
        <v>-3.1479182752371737</v>
      </c>
      <c r="CQ199" s="114">
        <f t="shared" si="177"/>
        <v>-4.2907044048472036</v>
      </c>
      <c r="CR199" s="114">
        <f t="shared" si="178"/>
        <v>-3.6207711556947668</v>
      </c>
      <c r="CS199" s="98" t="str">
        <f t="shared" si="179"/>
        <v>---</v>
      </c>
    </row>
    <row r="200" spans="1:97" x14ac:dyDescent="0.25">
      <c r="A200" s="15" t="s">
        <v>2735</v>
      </c>
      <c r="B200" s="1" t="s">
        <v>626</v>
      </c>
      <c r="C200" s="1">
        <v>801.38</v>
      </c>
      <c r="D200" s="27">
        <v>10.33</v>
      </c>
      <c r="E200" s="16">
        <v>10.367234009025401</v>
      </c>
      <c r="F200" s="16">
        <v>9.8875294710000006</v>
      </c>
      <c r="G200" s="16">
        <v>9.1731325340000005</v>
      </c>
      <c r="H200" s="16">
        <v>9.81</v>
      </c>
      <c r="I200" s="16">
        <v>9.1043000000000003</v>
      </c>
      <c r="J200" s="16">
        <v>7.38</v>
      </c>
      <c r="K200" s="16">
        <v>8.64</v>
      </c>
      <c r="L200" s="16"/>
      <c r="M200" s="39">
        <v>8.4723900000000008</v>
      </c>
      <c r="N200" s="16">
        <f t="shared" si="137"/>
        <v>9.2405095571139348</v>
      </c>
      <c r="O200" s="16">
        <f t="shared" si="171"/>
        <v>9.8407094463921734</v>
      </c>
      <c r="P200" s="16">
        <f t="shared" si="138"/>
        <v>9.1731325340000005</v>
      </c>
      <c r="Q200" s="16" t="s">
        <v>2891</v>
      </c>
      <c r="R200" s="36"/>
      <c r="S200" s="18">
        <v>225.82</v>
      </c>
      <c r="T200" s="16">
        <v>232.39</v>
      </c>
      <c r="U200" s="16">
        <v>266.39999999999998</v>
      </c>
      <c r="V200" s="16">
        <v>178.29</v>
      </c>
      <c r="W200" s="16">
        <v>348.67</v>
      </c>
      <c r="X200" s="16">
        <v>248</v>
      </c>
      <c r="Y200" s="16">
        <v>231</v>
      </c>
      <c r="Z200" s="85"/>
      <c r="AA200" s="39">
        <v>216.804</v>
      </c>
      <c r="AB200" s="88">
        <f t="shared" si="139"/>
        <v>243.42175</v>
      </c>
      <c r="AC200" s="114">
        <f t="shared" si="140"/>
        <v>239.41332719059588</v>
      </c>
      <c r="AD200" s="88">
        <f t="shared" si="141"/>
        <v>231.69499999999999</v>
      </c>
      <c r="AE200" s="88" t="s">
        <v>2891</v>
      </c>
      <c r="AF200" s="40"/>
      <c r="AG200" s="19">
        <f t="shared" si="172"/>
        <v>248</v>
      </c>
      <c r="AH200" s="18">
        <v>1.9799999999999999E-11</v>
      </c>
      <c r="AI200" s="34">
        <v>1.12866128466513E-15</v>
      </c>
      <c r="AJ200" s="16">
        <v>1.1481536214968818E-10</v>
      </c>
      <c r="AK200" s="16">
        <v>6.4565422903465416E-11</v>
      </c>
      <c r="AL200" s="16">
        <v>7.4131024130091551E-11</v>
      </c>
      <c r="AM200" s="16">
        <v>1.0000000000000001E-9</v>
      </c>
      <c r="AN200" s="94"/>
      <c r="AO200" s="34">
        <v>2.36311E-7</v>
      </c>
      <c r="AP200" s="94">
        <f t="shared" si="142"/>
        <v>3.3940616133977791E-8</v>
      </c>
      <c r="AQ200" s="114">
        <f t="shared" si="143"/>
        <v>6.0309751169240353E-11</v>
      </c>
      <c r="AR200" s="94">
        <f t="shared" si="144"/>
        <v>7.4131024130091551E-11</v>
      </c>
      <c r="AS200" s="114" t="s">
        <v>2891</v>
      </c>
      <c r="AT200" s="98"/>
      <c r="AU200" s="33">
        <v>1.295E-8</v>
      </c>
      <c r="AV200" s="34">
        <v>7.4257000000000004E-5</v>
      </c>
      <c r="AW200" s="16">
        <v>5.3995851719972104E-9</v>
      </c>
      <c r="AX200" s="16">
        <v>3.6299999999999999E-4</v>
      </c>
      <c r="AY200" s="16">
        <v>1.63E-5</v>
      </c>
      <c r="AZ200" s="16">
        <v>4.2700000000000002E-4</v>
      </c>
      <c r="BA200" s="16">
        <v>1.4300000000000001E-3</v>
      </c>
      <c r="BB200" s="68">
        <v>-10.69</v>
      </c>
      <c r="BC200" s="16">
        <f t="shared" si="135"/>
        <v>1.6362079540992659E-5</v>
      </c>
      <c r="BD200" s="67">
        <v>-12.21</v>
      </c>
      <c r="BE200" s="16">
        <f t="shared" si="136"/>
        <v>4.9412690259175249E-7</v>
      </c>
      <c r="BF200" s="16">
        <v>5.4199999999999998E-2</v>
      </c>
      <c r="BG200" s="16">
        <v>8.3900000000000001E-4</v>
      </c>
      <c r="BH200" s="16">
        <v>2.9799999999999998E-4</v>
      </c>
      <c r="BI200" s="68">
        <v>6.9599999999999997E-10</v>
      </c>
      <c r="BJ200" s="94">
        <f t="shared" si="145"/>
        <v>5.5776047999999995E-4</v>
      </c>
      <c r="BK200" s="68">
        <v>8.8878400000000004E-10</v>
      </c>
      <c r="BL200" s="39">
        <f t="shared" si="173"/>
        <v>7.1225372192000006E-4</v>
      </c>
      <c r="BM200" s="94">
        <f t="shared" si="174"/>
        <v>4.2096032684249109E-3</v>
      </c>
      <c r="BN200" s="114">
        <f t="shared" si="175"/>
        <v>5.1050186675109413E-5</v>
      </c>
      <c r="BO200" s="94">
        <f t="shared" si="176"/>
        <v>3.3049999999999996E-4</v>
      </c>
      <c r="BP200" s="114" t="s">
        <v>2891</v>
      </c>
      <c r="BQ200" s="98"/>
      <c r="BR200" s="18">
        <f t="shared" si="146"/>
        <v>-10.703334809738468</v>
      </c>
      <c r="BS200" s="114">
        <f t="shared" si="147"/>
        <v>-14.947436371867427</v>
      </c>
      <c r="BT200" s="114">
        <f t="shared" si="148"/>
        <v>-9.94</v>
      </c>
      <c r="BU200" s="114">
        <f t="shared" si="149"/>
        <v>-10.190000000000001</v>
      </c>
      <c r="BV200" s="114">
        <f t="shared" si="150"/>
        <v>-10.130000000000001</v>
      </c>
      <c r="BW200" s="114">
        <f t="shared" si="151"/>
        <v>-9</v>
      </c>
      <c r="BX200" s="114" t="str">
        <f t="shared" si="152"/>
        <v>N/A</v>
      </c>
      <c r="BY200" s="114">
        <f t="shared" si="153"/>
        <v>-6.6265160619981351</v>
      </c>
      <c r="BZ200" s="114">
        <f t="shared" si="154"/>
        <v>-10.219612463372004</v>
      </c>
      <c r="CA200" s="114">
        <f t="shared" si="155"/>
        <v>-10.130000000000001</v>
      </c>
      <c r="CB200" s="98" t="str">
        <f t="shared" si="156"/>
        <v>---</v>
      </c>
      <c r="CC200" s="18">
        <f t="shared" si="157"/>
        <v>-7.8877302315827293</v>
      </c>
      <c r="CD200" s="114">
        <f t="shared" si="158"/>
        <v>-4.1292626003531101</v>
      </c>
      <c r="CE200" s="114">
        <f t="shared" si="159"/>
        <v>-8.267639603960875</v>
      </c>
      <c r="CF200" s="114">
        <f t="shared" si="160"/>
        <v>-3.4400933749638876</v>
      </c>
      <c r="CG200" s="114">
        <f t="shared" si="161"/>
        <v>-4.7878123955960419</v>
      </c>
      <c r="CH200" s="114">
        <f t="shared" si="162"/>
        <v>-3.3695721249749759</v>
      </c>
      <c r="CI200" s="114">
        <f t="shared" si="163"/>
        <v>-2.8446639625349381</v>
      </c>
      <c r="CJ200" s="114">
        <f t="shared" si="164"/>
        <v>-4.7861615004334217</v>
      </c>
      <c r="CK200" s="114">
        <f t="shared" si="165"/>
        <v>-6.3061615004334231</v>
      </c>
      <c r="CL200" s="114">
        <f t="shared" si="166"/>
        <v>-1.2660007134616131</v>
      </c>
      <c r="CM200" s="114">
        <f t="shared" si="167"/>
        <v>-3.0762380391712996</v>
      </c>
      <c r="CN200" s="114">
        <f t="shared" si="168"/>
        <v>-3.5257837359237447</v>
      </c>
      <c r="CO200" s="114">
        <f t="shared" si="169"/>
        <v>-3.2535522608228589</v>
      </c>
      <c r="CP200" s="114">
        <f t="shared" si="170"/>
        <v>-3.1473652726534631</v>
      </c>
      <c r="CQ200" s="114">
        <f t="shared" si="177"/>
        <v>-4.2920026654904566</v>
      </c>
      <c r="CR200" s="114">
        <f t="shared" si="178"/>
        <v>-3.4829385554438161</v>
      </c>
      <c r="CS200" s="98" t="str">
        <f t="shared" si="179"/>
        <v>---</v>
      </c>
    </row>
    <row r="201" spans="1:97" x14ac:dyDescent="0.25">
      <c r="A201" s="15" t="s">
        <v>2736</v>
      </c>
      <c r="B201" s="1" t="s">
        <v>627</v>
      </c>
      <c r="C201" s="1">
        <v>801.38</v>
      </c>
      <c r="D201" s="27">
        <v>10.33</v>
      </c>
      <c r="E201" s="16">
        <v>10.3429174419382</v>
      </c>
      <c r="F201" s="16">
        <v>9.8875294710000006</v>
      </c>
      <c r="G201" s="16">
        <v>9.1731325340000005</v>
      </c>
      <c r="H201" s="16">
        <v>9.81</v>
      </c>
      <c r="I201" s="16">
        <v>9.0100999999999996</v>
      </c>
      <c r="J201" s="16">
        <v>7.38</v>
      </c>
      <c r="K201" s="16">
        <v>8.65</v>
      </c>
      <c r="L201" s="16"/>
      <c r="M201" s="39">
        <v>8.3093400000000006</v>
      </c>
      <c r="N201" s="16">
        <f t="shared" si="137"/>
        <v>9.2103354941042461</v>
      </c>
      <c r="O201" s="16">
        <f t="shared" si="171"/>
        <v>9.8294292846725053</v>
      </c>
      <c r="P201" s="16">
        <f t="shared" si="138"/>
        <v>9.1731325340000005</v>
      </c>
      <c r="Q201" s="16" t="s">
        <v>2891</v>
      </c>
      <c r="R201" s="36"/>
      <c r="S201" s="18">
        <v>225.82</v>
      </c>
      <c r="T201" s="16">
        <v>256.38</v>
      </c>
      <c r="U201" s="16">
        <v>266.39999999999998</v>
      </c>
      <c r="V201" s="16">
        <v>290.8</v>
      </c>
      <c r="W201" s="16">
        <v>348.67</v>
      </c>
      <c r="X201" s="16">
        <v>245</v>
      </c>
      <c r="Y201" s="16">
        <v>231</v>
      </c>
      <c r="Z201" s="85"/>
      <c r="AA201" s="39">
        <v>216.83099999999999</v>
      </c>
      <c r="AB201" s="88">
        <f t="shared" si="139"/>
        <v>260.11262499999998</v>
      </c>
      <c r="AC201" s="114">
        <f t="shared" si="140"/>
        <v>257.26822400167509</v>
      </c>
      <c r="AD201" s="88">
        <f t="shared" si="141"/>
        <v>250.69</v>
      </c>
      <c r="AE201" s="88" t="s">
        <v>2891</v>
      </c>
      <c r="AF201" s="40"/>
      <c r="AG201" s="19">
        <f t="shared" si="172"/>
        <v>245</v>
      </c>
      <c r="AH201" s="18">
        <v>2.1599999999999998E-11</v>
      </c>
      <c r="AI201" s="34">
        <v>1.0914021828429101E-15</v>
      </c>
      <c r="AJ201" s="16">
        <v>1.6595869074375624E-10</v>
      </c>
      <c r="AK201" s="16">
        <v>6.4565422903465416E-11</v>
      </c>
      <c r="AL201" s="16">
        <v>4.6773514128719668E-10</v>
      </c>
      <c r="AM201" s="16">
        <v>3.4673685045253057E-11</v>
      </c>
      <c r="AN201" s="94"/>
      <c r="AO201" s="34">
        <v>2.3785E-7</v>
      </c>
      <c r="AP201" s="94">
        <f t="shared" si="142"/>
        <v>3.4086362004483122E-8</v>
      </c>
      <c r="AQ201" s="114">
        <f t="shared" si="143"/>
        <v>5.1603289768762055E-11</v>
      </c>
      <c r="AR201" s="94">
        <f t="shared" si="144"/>
        <v>6.4565422903465416E-11</v>
      </c>
      <c r="AS201" s="114" t="s">
        <v>2891</v>
      </c>
      <c r="AT201" s="98"/>
      <c r="AU201" s="33">
        <v>1.3799999999999999E-8</v>
      </c>
      <c r="AV201" s="34">
        <v>7.4257000000000004E-5</v>
      </c>
      <c r="AW201" s="16">
        <v>5.4393626907434202E-9</v>
      </c>
      <c r="AX201" s="16">
        <v>3.1399999999999999E-4</v>
      </c>
      <c r="AY201" s="16">
        <v>1.63E-5</v>
      </c>
      <c r="AZ201" s="16">
        <v>7.7600000000000004E-3</v>
      </c>
      <c r="BA201" s="16">
        <v>1.4300000000000001E-3</v>
      </c>
      <c r="BB201" s="68">
        <v>-10.69</v>
      </c>
      <c r="BC201" s="16">
        <f t="shared" si="135"/>
        <v>1.6362079540992659E-5</v>
      </c>
      <c r="BD201" s="67">
        <v>-12.23</v>
      </c>
      <c r="BE201" s="16">
        <f t="shared" si="136"/>
        <v>4.7188752852886006E-7</v>
      </c>
      <c r="BF201" s="16">
        <v>5.5399999999999998E-2</v>
      </c>
      <c r="BG201" s="16">
        <v>8.3900000000000001E-4</v>
      </c>
      <c r="BH201" s="16">
        <v>2.9799999999999998E-4</v>
      </c>
      <c r="BI201" s="68">
        <v>4.3899999999999998E-10</v>
      </c>
      <c r="BJ201" s="94">
        <f t="shared" si="145"/>
        <v>3.5180581999999999E-4</v>
      </c>
      <c r="BK201" s="68">
        <v>8.9432999999999995E-10</v>
      </c>
      <c r="BL201" s="39">
        <f t="shared" si="173"/>
        <v>7.1669817539999996E-4</v>
      </c>
      <c r="BM201" s="94">
        <f t="shared" si="174"/>
        <v>4.80120815727373E-3</v>
      </c>
      <c r="BN201" s="114">
        <f t="shared" si="175"/>
        <v>6.0367888725793275E-5</v>
      </c>
      <c r="BO201" s="94">
        <f t="shared" si="176"/>
        <v>3.0599999999999996E-4</v>
      </c>
      <c r="BP201" s="114" t="s">
        <v>2891</v>
      </c>
      <c r="BQ201" s="98"/>
      <c r="BR201" s="18">
        <f t="shared" si="146"/>
        <v>-10.665546248849068</v>
      </c>
      <c r="BS201" s="114">
        <f t="shared" si="147"/>
        <v>-14.962015181947702</v>
      </c>
      <c r="BT201" s="114">
        <f t="shared" si="148"/>
        <v>-9.7799999999999994</v>
      </c>
      <c r="BU201" s="114">
        <f t="shared" si="149"/>
        <v>-10.190000000000001</v>
      </c>
      <c r="BV201" s="114">
        <f t="shared" si="150"/>
        <v>-9.3300000000000018</v>
      </c>
      <c r="BW201" s="114">
        <f t="shared" si="151"/>
        <v>-10.46</v>
      </c>
      <c r="BX201" s="114" t="str">
        <f t="shared" si="152"/>
        <v>N/A</v>
      </c>
      <c r="BY201" s="114">
        <f t="shared" si="153"/>
        <v>-6.6236968442440798</v>
      </c>
      <c r="BZ201" s="114">
        <f t="shared" si="154"/>
        <v>-10.287322610720123</v>
      </c>
      <c r="CA201" s="114">
        <f t="shared" si="155"/>
        <v>-10.190000000000001</v>
      </c>
      <c r="CB201" s="98" t="str">
        <f t="shared" si="156"/>
        <v>---</v>
      </c>
      <c r="CC201" s="18">
        <f t="shared" si="157"/>
        <v>-7.8601209135987631</v>
      </c>
      <c r="CD201" s="114">
        <f t="shared" si="158"/>
        <v>-4.1292626003531101</v>
      </c>
      <c r="CE201" s="114">
        <f t="shared" si="159"/>
        <v>-8.2644519819392066</v>
      </c>
      <c r="CF201" s="114">
        <f t="shared" si="160"/>
        <v>-3.5030703519267852</v>
      </c>
      <c r="CG201" s="114">
        <f t="shared" si="161"/>
        <v>-4.7878123955960419</v>
      </c>
      <c r="CH201" s="114">
        <f t="shared" si="162"/>
        <v>-2.1101382787418115</v>
      </c>
      <c r="CI201" s="114">
        <f t="shared" si="163"/>
        <v>-2.8446639625349381</v>
      </c>
      <c r="CJ201" s="114">
        <f t="shared" si="164"/>
        <v>-4.7861615004334217</v>
      </c>
      <c r="CK201" s="114">
        <f t="shared" si="165"/>
        <v>-6.3261615004334226</v>
      </c>
      <c r="CL201" s="114">
        <f t="shared" si="166"/>
        <v>-1.2564902352715703</v>
      </c>
      <c r="CM201" s="114">
        <f t="shared" si="167"/>
        <v>-3.0762380391712996</v>
      </c>
      <c r="CN201" s="114">
        <f t="shared" si="168"/>
        <v>-3.5257837359237447</v>
      </c>
      <c r="CO201" s="114">
        <f t="shared" si="169"/>
        <v>-3.4536969801912996</v>
      </c>
      <c r="CP201" s="114">
        <f t="shared" si="170"/>
        <v>-3.1446637011739931</v>
      </c>
      <c r="CQ201" s="114">
        <f t="shared" si="177"/>
        <v>-4.2191940126635297</v>
      </c>
      <c r="CR201" s="114">
        <f t="shared" si="178"/>
        <v>-3.5144270439252647</v>
      </c>
      <c r="CS201" s="98" t="str">
        <f t="shared" si="179"/>
        <v>---</v>
      </c>
    </row>
    <row r="202" spans="1:97" x14ac:dyDescent="0.25">
      <c r="A202" s="15" t="s">
        <v>2737</v>
      </c>
      <c r="B202" s="1" t="s">
        <v>628</v>
      </c>
      <c r="C202" s="1">
        <v>801.38</v>
      </c>
      <c r="D202" s="27">
        <v>10.33</v>
      </c>
      <c r="E202" s="16">
        <v>10.3978095465884</v>
      </c>
      <c r="F202" s="16">
        <v>9.8875294710000006</v>
      </c>
      <c r="G202" s="16">
        <v>9.1731325340000005</v>
      </c>
      <c r="H202" s="16">
        <v>9.81</v>
      </c>
      <c r="I202" s="16">
        <v>9.1521000000000008</v>
      </c>
      <c r="J202" s="16">
        <v>7.38</v>
      </c>
      <c r="K202" s="16">
        <v>8.64</v>
      </c>
      <c r="L202" s="16"/>
      <c r="M202" s="16">
        <v>8.4312699999999996</v>
      </c>
      <c r="N202" s="16">
        <f t="shared" si="137"/>
        <v>9.2446490612875998</v>
      </c>
      <c r="O202" s="16">
        <f t="shared" si="171"/>
        <v>9.8532028029302641</v>
      </c>
      <c r="P202" s="16">
        <f t="shared" si="138"/>
        <v>9.1731325340000005</v>
      </c>
      <c r="Q202" s="16" t="s">
        <v>2891</v>
      </c>
      <c r="R202" s="36"/>
      <c r="S202" s="18">
        <v>225.82</v>
      </c>
      <c r="T202" s="16">
        <v>238.71</v>
      </c>
      <c r="U202" s="16">
        <v>266.39999999999998</v>
      </c>
      <c r="V202" s="16">
        <v>214.82</v>
      </c>
      <c r="W202" s="16">
        <v>348.67</v>
      </c>
      <c r="X202" s="16">
        <v>247</v>
      </c>
      <c r="Y202" s="16">
        <v>231</v>
      </c>
      <c r="Z202" s="85"/>
      <c r="AA202" s="16">
        <v>216.32900000000001</v>
      </c>
      <c r="AB202" s="88">
        <f t="shared" si="139"/>
        <v>248.593625</v>
      </c>
      <c r="AC202" s="114">
        <f t="shared" si="140"/>
        <v>245.6886114159382</v>
      </c>
      <c r="AD202" s="88">
        <f t="shared" si="141"/>
        <v>234.85500000000002</v>
      </c>
      <c r="AE202" s="88" t="s">
        <v>2891</v>
      </c>
      <c r="AF202" s="40"/>
      <c r="AG202" s="19">
        <f t="shared" si="172"/>
        <v>247</v>
      </c>
      <c r="AH202" s="18">
        <v>2.0399999999999999E-11</v>
      </c>
      <c r="AI202" s="34">
        <v>7.3490363347251E-16</v>
      </c>
      <c r="AJ202" s="16">
        <v>8.511380382023737E-11</v>
      </c>
      <c r="AK202" s="16">
        <v>6.4565422903465416E-11</v>
      </c>
      <c r="AL202" s="16">
        <v>1.5135612484362048E-10</v>
      </c>
      <c r="AM202" s="16">
        <v>1.0000000000000001E-9</v>
      </c>
      <c r="AN202" s="94"/>
      <c r="AO202" s="16">
        <v>2.4193100000000002E-7</v>
      </c>
      <c r="AP202" s="94">
        <f t="shared" si="142"/>
        <v>3.4750348012352998E-8</v>
      </c>
      <c r="AQ202" s="114">
        <f t="shared" si="143"/>
        <v>6.0644742261710298E-11</v>
      </c>
      <c r="AR202" s="94">
        <f t="shared" si="144"/>
        <v>8.511380382023737E-11</v>
      </c>
      <c r="AS202" s="114" t="s">
        <v>2891</v>
      </c>
      <c r="AT202" s="98"/>
      <c r="AU202" s="33">
        <v>1.323E-8</v>
      </c>
      <c r="AV202" s="34">
        <v>7.4257000000000004E-5</v>
      </c>
      <c r="AW202" s="16">
        <v>3.8524956797691503E-9</v>
      </c>
      <c r="AX202" s="16">
        <v>3.4499999999999998E-4</v>
      </c>
      <c r="AY202" s="16">
        <v>1.63E-5</v>
      </c>
      <c r="AZ202" s="16">
        <v>1.8900000000000001E-4</v>
      </c>
      <c r="BA202" s="16">
        <v>1.4300000000000001E-3</v>
      </c>
      <c r="BB202" s="68">
        <v>-10.69</v>
      </c>
      <c r="BC202" s="16">
        <f t="shared" si="135"/>
        <v>1.6362079540992659E-5</v>
      </c>
      <c r="BD202" s="67">
        <v>-12.3</v>
      </c>
      <c r="BE202" s="16">
        <f t="shared" si="136"/>
        <v>4.0164142528422214E-7</v>
      </c>
      <c r="BF202" s="16">
        <v>5.5399999999999998E-2</v>
      </c>
      <c r="BG202" s="16">
        <v>8.3900000000000001E-4</v>
      </c>
      <c r="BH202" s="16">
        <v>2.9799999999999998E-4</v>
      </c>
      <c r="BI202" s="68"/>
      <c r="BJ202" s="94" t="str">
        <f t="shared" si="145"/>
        <v/>
      </c>
      <c r="BK202" s="68">
        <v>8.9142499999999995E-10</v>
      </c>
      <c r="BL202" s="39">
        <f t="shared" si="173"/>
        <v>7.1437016649999996E-4</v>
      </c>
      <c r="BM202" s="94">
        <f t="shared" si="174"/>
        <v>4.5632852284586117E-3</v>
      </c>
      <c r="BN202" s="114">
        <f t="shared" si="175"/>
        <v>3.8241353003205594E-5</v>
      </c>
      <c r="BO202" s="94">
        <f t="shared" si="176"/>
        <v>1.8900000000000001E-4</v>
      </c>
      <c r="BP202" s="114" t="s">
        <v>2891</v>
      </c>
      <c r="BQ202" s="98"/>
      <c r="BR202" s="18">
        <f t="shared" si="146"/>
        <v>-10.690369832574101</v>
      </c>
      <c r="BS202" s="114">
        <f t="shared" si="147"/>
        <v>-15.133769605398744</v>
      </c>
      <c r="BT202" s="114">
        <f t="shared" si="148"/>
        <v>-10.070000000000002</v>
      </c>
      <c r="BU202" s="114">
        <f t="shared" si="149"/>
        <v>-10.190000000000001</v>
      </c>
      <c r="BV202" s="114">
        <f t="shared" si="150"/>
        <v>-9.82</v>
      </c>
      <c r="BW202" s="114">
        <f t="shared" si="151"/>
        <v>-9</v>
      </c>
      <c r="BX202" s="114" t="str">
        <f t="shared" si="152"/>
        <v>N/A</v>
      </c>
      <c r="BY202" s="114">
        <f t="shared" si="153"/>
        <v>-6.6163084794415585</v>
      </c>
      <c r="BZ202" s="114">
        <f t="shared" si="154"/>
        <v>-10.217206845344915</v>
      </c>
      <c r="CA202" s="114">
        <f t="shared" si="155"/>
        <v>-10.070000000000002</v>
      </c>
      <c r="CB202" s="98" t="str">
        <f t="shared" si="156"/>
        <v>---</v>
      </c>
      <c r="CC202" s="18">
        <f t="shared" si="157"/>
        <v>-7.8784401558124992</v>
      </c>
      <c r="CD202" s="114">
        <f t="shared" si="158"/>
        <v>-4.1292626003531101</v>
      </c>
      <c r="CE202" s="114">
        <f t="shared" si="159"/>
        <v>-8.4142578396318584</v>
      </c>
      <c r="CF202" s="114">
        <f t="shared" si="160"/>
        <v>-3.462180904926726</v>
      </c>
      <c r="CG202" s="114">
        <f t="shared" si="161"/>
        <v>-4.7878123955960419</v>
      </c>
      <c r="CH202" s="114">
        <f t="shared" si="162"/>
        <v>-3.7235381958267557</v>
      </c>
      <c r="CI202" s="114">
        <f t="shared" si="163"/>
        <v>-2.8446639625349381</v>
      </c>
      <c r="CJ202" s="114">
        <f t="shared" si="164"/>
        <v>-4.7861615004334217</v>
      </c>
      <c r="CK202" s="114">
        <f t="shared" si="165"/>
        <v>-6.3961615004334229</v>
      </c>
      <c r="CL202" s="114">
        <f t="shared" si="166"/>
        <v>-1.2564902352715703</v>
      </c>
      <c r="CM202" s="114">
        <f t="shared" si="167"/>
        <v>-3.0762380391712996</v>
      </c>
      <c r="CN202" s="114">
        <f t="shared" si="168"/>
        <v>-3.5257837359237447</v>
      </c>
      <c r="CO202" s="114" t="str">
        <f t="shared" si="169"/>
        <v>N/A</v>
      </c>
      <c r="CP202" s="114">
        <f t="shared" si="170"/>
        <v>-3.1460766907306059</v>
      </c>
      <c r="CQ202" s="114">
        <f t="shared" si="177"/>
        <v>-4.4174667505112302</v>
      </c>
      <c r="CR202" s="114">
        <f t="shared" si="178"/>
        <v>-3.7235381958267557</v>
      </c>
      <c r="CS202" s="98" t="str">
        <f t="shared" si="179"/>
        <v>---</v>
      </c>
    </row>
    <row r="203" spans="1:97" x14ac:dyDescent="0.25">
      <c r="A203" s="15" t="s">
        <v>2738</v>
      </c>
      <c r="B203" s="1" t="s">
        <v>629</v>
      </c>
      <c r="C203" s="1">
        <v>801.38</v>
      </c>
      <c r="D203" s="27">
        <v>10.33</v>
      </c>
      <c r="E203" s="16">
        <v>10.331610624308601</v>
      </c>
      <c r="F203" s="16">
        <v>9.8875294710000006</v>
      </c>
      <c r="G203" s="16">
        <v>9.1731325340000005</v>
      </c>
      <c r="H203" s="16">
        <v>9.81</v>
      </c>
      <c r="I203" s="16">
        <v>9.2035999999999998</v>
      </c>
      <c r="J203" s="16">
        <v>7.38</v>
      </c>
      <c r="K203" s="16">
        <v>8.64</v>
      </c>
      <c r="L203" s="16"/>
      <c r="M203" s="16">
        <v>8.43262</v>
      </c>
      <c r="N203" s="16">
        <f t="shared" si="137"/>
        <v>9.2431658477009577</v>
      </c>
      <c r="O203" s="16">
        <f t="shared" si="171"/>
        <v>9.829895625886472</v>
      </c>
      <c r="P203" s="16">
        <f t="shared" si="138"/>
        <v>9.2035999999999998</v>
      </c>
      <c r="Q203" s="16" t="s">
        <v>2891</v>
      </c>
      <c r="R203" s="36"/>
      <c r="S203" s="18">
        <v>225.82</v>
      </c>
      <c r="T203" s="16">
        <v>238.45</v>
      </c>
      <c r="U203" s="16">
        <v>266.39999999999998</v>
      </c>
      <c r="V203" s="16">
        <v>250.2</v>
      </c>
      <c r="W203" s="16">
        <v>348.67</v>
      </c>
      <c r="X203" s="16">
        <v>247</v>
      </c>
      <c r="Y203" s="16">
        <v>231</v>
      </c>
      <c r="Z203" s="85"/>
      <c r="AA203" s="16">
        <v>216.81</v>
      </c>
      <c r="AB203" s="88">
        <f t="shared" si="139"/>
        <v>253.04374999999999</v>
      </c>
      <c r="AC203" s="114">
        <f t="shared" si="140"/>
        <v>250.45113836107328</v>
      </c>
      <c r="AD203" s="88">
        <f t="shared" si="141"/>
        <v>242.72499999999999</v>
      </c>
      <c r="AE203" s="88" t="s">
        <v>2891</v>
      </c>
      <c r="AF203" s="40"/>
      <c r="AG203" s="19">
        <f t="shared" si="172"/>
        <v>247</v>
      </c>
      <c r="AH203" s="18">
        <v>2.0399999999999999E-11</v>
      </c>
      <c r="AI203" s="34">
        <v>9.2730844046059494E-16</v>
      </c>
      <c r="AJ203" s="16">
        <v>8.9125093813374255E-11</v>
      </c>
      <c r="AK203" s="16">
        <v>6.4565422903465416E-11</v>
      </c>
      <c r="AL203" s="16">
        <v>8.1283051616409667E-11</v>
      </c>
      <c r="AM203" s="16">
        <v>1.0000000000000001E-9</v>
      </c>
      <c r="AN203" s="94"/>
      <c r="AO203" s="16">
        <v>2.3758199999999999E-7</v>
      </c>
      <c r="AP203" s="94">
        <f t="shared" si="142"/>
        <v>3.411962492794881E-8</v>
      </c>
      <c r="AQ203" s="114">
        <f t="shared" si="143"/>
        <v>5.7594515681358785E-11</v>
      </c>
      <c r="AR203" s="94">
        <f t="shared" si="144"/>
        <v>8.1283051616409667E-11</v>
      </c>
      <c r="AS203" s="114" t="s">
        <v>2891</v>
      </c>
      <c r="AT203" s="98"/>
      <c r="AU203" s="33">
        <v>1.323E-8</v>
      </c>
      <c r="AV203" s="34">
        <v>7.4257000000000004E-5</v>
      </c>
      <c r="AW203" s="16">
        <v>5.2764743996001502E-9</v>
      </c>
      <c r="AX203" s="16">
        <v>3.4299999999999999E-4</v>
      </c>
      <c r="AY203" s="16">
        <v>1.63E-5</v>
      </c>
      <c r="AZ203" s="16">
        <v>6.9599999999999998E-5</v>
      </c>
      <c r="BA203" s="16">
        <v>1.4300000000000001E-3</v>
      </c>
      <c r="BB203" s="68">
        <v>-10.69</v>
      </c>
      <c r="BC203" s="16">
        <f t="shared" si="135"/>
        <v>1.6362079540992659E-5</v>
      </c>
      <c r="BD203" s="67">
        <v>-12.34</v>
      </c>
      <c r="BE203" s="16">
        <f t="shared" si="136"/>
        <v>3.6630133339356752E-7</v>
      </c>
      <c r="BF203" s="16">
        <v>5.5399999999999998E-2</v>
      </c>
      <c r="BG203" s="16">
        <v>8.3900000000000001E-4</v>
      </c>
      <c r="BH203" s="16">
        <v>2.9799999999999998E-4</v>
      </c>
      <c r="BI203" s="68"/>
      <c r="BJ203" s="94" t="str">
        <f t="shared" si="145"/>
        <v/>
      </c>
      <c r="BK203" s="68">
        <v>8.9033099999999997E-10</v>
      </c>
      <c r="BL203" s="39">
        <f t="shared" si="173"/>
        <v>7.1349345677999994E-4</v>
      </c>
      <c r="BM203" s="94">
        <f t="shared" si="174"/>
        <v>4.553876718779137E-3</v>
      </c>
      <c r="BN203" s="114">
        <f t="shared" si="175"/>
        <v>3.6004403511917879E-5</v>
      </c>
      <c r="BO203" s="94">
        <f t="shared" si="176"/>
        <v>7.4257000000000004E-5</v>
      </c>
      <c r="BP203" s="114" t="s">
        <v>2891</v>
      </c>
      <c r="BQ203" s="98"/>
      <c r="BR203" s="18">
        <f t="shared" si="146"/>
        <v>-10.690369832574101</v>
      </c>
      <c r="BS203" s="114">
        <f t="shared" si="147"/>
        <v>-15.032775787204223</v>
      </c>
      <c r="BT203" s="114">
        <f t="shared" si="148"/>
        <v>-10.050000000000001</v>
      </c>
      <c r="BU203" s="114">
        <f t="shared" si="149"/>
        <v>-10.190000000000001</v>
      </c>
      <c r="BV203" s="114">
        <f t="shared" si="150"/>
        <v>-10.090000000000002</v>
      </c>
      <c r="BW203" s="114">
        <f t="shared" si="151"/>
        <v>-9</v>
      </c>
      <c r="BX203" s="114" t="str">
        <f t="shared" si="152"/>
        <v>N/A</v>
      </c>
      <c r="BY203" s="114">
        <f t="shared" si="153"/>
        <v>-6.6241864660342742</v>
      </c>
      <c r="BZ203" s="114">
        <f t="shared" si="154"/>
        <v>-10.239618869401799</v>
      </c>
      <c r="CA203" s="114">
        <f t="shared" si="155"/>
        <v>-10.090000000000002</v>
      </c>
      <c r="CB203" s="98" t="str">
        <f t="shared" si="156"/>
        <v>---</v>
      </c>
      <c r="CC203" s="18">
        <f t="shared" si="157"/>
        <v>-7.8784401558124992</v>
      </c>
      <c r="CD203" s="114">
        <f t="shared" si="158"/>
        <v>-4.1292626003531101</v>
      </c>
      <c r="CE203" s="114">
        <f t="shared" si="159"/>
        <v>-8.277656164629386</v>
      </c>
      <c r="CF203" s="114">
        <f t="shared" si="160"/>
        <v>-3.4647058799572297</v>
      </c>
      <c r="CG203" s="114">
        <f t="shared" si="161"/>
        <v>-4.7878123955960419</v>
      </c>
      <c r="CH203" s="114">
        <f t="shared" si="162"/>
        <v>-4.157390760389438</v>
      </c>
      <c r="CI203" s="114">
        <f t="shared" si="163"/>
        <v>-2.8446639625349381</v>
      </c>
      <c r="CJ203" s="114">
        <f t="shared" si="164"/>
        <v>-4.7861615004334217</v>
      </c>
      <c r="CK203" s="114">
        <f t="shared" si="165"/>
        <v>-6.4361615004334221</v>
      </c>
      <c r="CL203" s="114">
        <f t="shared" si="166"/>
        <v>-1.2564902352715703</v>
      </c>
      <c r="CM203" s="114">
        <f t="shared" si="167"/>
        <v>-3.0762380391712996</v>
      </c>
      <c r="CN203" s="114">
        <f t="shared" si="168"/>
        <v>-3.5257837359237447</v>
      </c>
      <c r="CO203" s="114" t="str">
        <f t="shared" si="169"/>
        <v>N/A</v>
      </c>
      <c r="CP203" s="114">
        <f t="shared" si="170"/>
        <v>-3.1466100053066852</v>
      </c>
      <c r="CQ203" s="114">
        <f t="shared" si="177"/>
        <v>-4.4436443796779068</v>
      </c>
      <c r="CR203" s="114">
        <f t="shared" si="178"/>
        <v>-4.1292626003531101</v>
      </c>
      <c r="CS203" s="98" t="str">
        <f t="shared" si="179"/>
        <v>---</v>
      </c>
    </row>
    <row r="204" spans="1:97" x14ac:dyDescent="0.25">
      <c r="A204" s="15" t="s">
        <v>2739</v>
      </c>
      <c r="B204" s="1" t="s">
        <v>630</v>
      </c>
      <c r="C204" s="1">
        <v>801.38</v>
      </c>
      <c r="D204" s="27">
        <v>10.33</v>
      </c>
      <c r="E204" s="16">
        <v>10.3596107723878</v>
      </c>
      <c r="F204" s="16">
        <v>9.8875294710000006</v>
      </c>
      <c r="G204" s="16">
        <v>9.1731325340000005</v>
      </c>
      <c r="H204" s="16">
        <v>9.81</v>
      </c>
      <c r="I204" s="16">
        <v>9.0695999999999994</v>
      </c>
      <c r="J204" s="16">
        <v>7.38</v>
      </c>
      <c r="K204" s="16">
        <v>8.64</v>
      </c>
      <c r="L204" s="16"/>
      <c r="M204" s="16">
        <v>8.15611</v>
      </c>
      <c r="N204" s="16">
        <f t="shared" si="137"/>
        <v>9.2006647530430907</v>
      </c>
      <c r="O204" s="16">
        <f t="shared" si="171"/>
        <v>9.8361140729325225</v>
      </c>
      <c r="P204" s="16">
        <f t="shared" si="138"/>
        <v>9.1731325340000005</v>
      </c>
      <c r="Q204" s="16" t="s">
        <v>2891</v>
      </c>
      <c r="R204" s="36"/>
      <c r="S204" s="18">
        <v>225.82</v>
      </c>
      <c r="T204" s="16">
        <v>234.96</v>
      </c>
      <c r="U204" s="16">
        <v>266.39999999999998</v>
      </c>
      <c r="V204" s="16">
        <v>242.77</v>
      </c>
      <c r="W204" s="16">
        <v>348.67</v>
      </c>
      <c r="X204" s="16">
        <v>248</v>
      </c>
      <c r="Y204" s="16">
        <v>250</v>
      </c>
      <c r="Z204" s="85"/>
      <c r="AA204" s="16">
        <v>216.75899999999999</v>
      </c>
      <c r="AB204" s="88">
        <f t="shared" si="139"/>
        <v>254.17237499999999</v>
      </c>
      <c r="AC204" s="114">
        <f t="shared" si="140"/>
        <v>251.64228679578113</v>
      </c>
      <c r="AD204" s="88">
        <f t="shared" si="141"/>
        <v>245.38499999999999</v>
      </c>
      <c r="AE204" s="88" t="s">
        <v>2891</v>
      </c>
      <c r="AF204" s="40"/>
      <c r="AG204" s="19">
        <f t="shared" si="172"/>
        <v>248</v>
      </c>
      <c r="AH204" s="18">
        <v>1.9799999999999999E-11</v>
      </c>
      <c r="AI204" s="34">
        <v>5.0608912914507097E-16</v>
      </c>
      <c r="AJ204" s="16">
        <v>1.0964781961431802E-10</v>
      </c>
      <c r="AK204" s="16">
        <v>6.4565422903465416E-11</v>
      </c>
      <c r="AL204" s="16">
        <v>3.9810717055349621E-10</v>
      </c>
      <c r="AM204" s="16">
        <v>1.0000000000000001E-9</v>
      </c>
      <c r="AN204" s="94"/>
      <c r="AO204" s="16">
        <v>2.4600299999999998E-7</v>
      </c>
      <c r="AP204" s="94">
        <f t="shared" si="142"/>
        <v>3.5370731559880059E-8</v>
      </c>
      <c r="AQ204" s="114">
        <f t="shared" si="143"/>
        <v>6.8319946031722038E-11</v>
      </c>
      <c r="AR204" s="94">
        <f t="shared" si="144"/>
        <v>1.0964781961431802E-10</v>
      </c>
      <c r="AS204" s="114" t="s">
        <v>2891</v>
      </c>
      <c r="AT204" s="98"/>
      <c r="AU204" s="33">
        <v>1.295E-8</v>
      </c>
      <c r="AV204" s="34">
        <v>7.4257000000000004E-5</v>
      </c>
      <c r="AW204" s="16">
        <v>3.4385591608637099E-9</v>
      </c>
      <c r="AX204" s="16">
        <v>3.6299999999999999E-4</v>
      </c>
      <c r="AY204" s="16">
        <v>1.63E-5</v>
      </c>
      <c r="AZ204" s="16">
        <v>1.5800000000000002E-2</v>
      </c>
      <c r="BA204" s="16">
        <v>1.4300000000000001E-3</v>
      </c>
      <c r="BB204" s="68">
        <v>-10.69</v>
      </c>
      <c r="BC204" s="16">
        <f t="shared" si="135"/>
        <v>1.6362079540992659E-5</v>
      </c>
      <c r="BD204" s="67">
        <v>-12.28</v>
      </c>
      <c r="BE204" s="16">
        <f t="shared" si="136"/>
        <v>4.2057020249496275E-7</v>
      </c>
      <c r="BF204" s="16">
        <v>5.5399999999999998E-2</v>
      </c>
      <c r="BG204" s="16">
        <v>8.1999999999999998E-4</v>
      </c>
      <c r="BH204" s="16">
        <v>1.8799999999999999E-4</v>
      </c>
      <c r="BI204" s="68"/>
      <c r="BJ204" s="94" t="str">
        <f t="shared" si="145"/>
        <v/>
      </c>
      <c r="BK204" s="68">
        <v>8.9850099999999996E-10</v>
      </c>
      <c r="BL204" s="39">
        <f t="shared" si="173"/>
        <v>7.2004073137999999E-4</v>
      </c>
      <c r="BM204" s="94">
        <f t="shared" si="174"/>
        <v>5.7560305207448184E-3</v>
      </c>
      <c r="BN204" s="114">
        <f t="shared" si="175"/>
        <v>5.166896175175556E-5</v>
      </c>
      <c r="BO204" s="94">
        <f t="shared" si="176"/>
        <v>1.8799999999999999E-4</v>
      </c>
      <c r="BP204" s="114" t="s">
        <v>2891</v>
      </c>
      <c r="BQ204" s="98"/>
      <c r="BR204" s="18">
        <f t="shared" si="146"/>
        <v>-10.703334809738468</v>
      </c>
      <c r="BS204" s="114">
        <f t="shared" si="147"/>
        <v>-15.295772991288356</v>
      </c>
      <c r="BT204" s="114">
        <f t="shared" si="148"/>
        <v>-9.9600000000000026</v>
      </c>
      <c r="BU204" s="114">
        <f t="shared" si="149"/>
        <v>-10.190000000000001</v>
      </c>
      <c r="BV204" s="114">
        <f t="shared" si="150"/>
        <v>-9.4</v>
      </c>
      <c r="BW204" s="114">
        <f t="shared" si="151"/>
        <v>-9</v>
      </c>
      <c r="BX204" s="114" t="str">
        <f t="shared" si="152"/>
        <v>N/A</v>
      </c>
      <c r="BY204" s="114">
        <f t="shared" si="153"/>
        <v>-6.6090595966547454</v>
      </c>
      <c r="BZ204" s="114">
        <f t="shared" si="154"/>
        <v>-10.165452485383081</v>
      </c>
      <c r="CA204" s="114">
        <f t="shared" si="155"/>
        <v>-9.9600000000000026</v>
      </c>
      <c r="CB204" s="98" t="str">
        <f t="shared" si="156"/>
        <v>---</v>
      </c>
      <c r="CC204" s="18">
        <f t="shared" si="157"/>
        <v>-7.8877302315827293</v>
      </c>
      <c r="CD204" s="114">
        <f t="shared" si="158"/>
        <v>-4.1292626003531101</v>
      </c>
      <c r="CE204" s="114">
        <f t="shared" si="159"/>
        <v>-8.4636234991638588</v>
      </c>
      <c r="CF204" s="114">
        <f t="shared" si="160"/>
        <v>-3.4400933749638876</v>
      </c>
      <c r="CG204" s="114">
        <f t="shared" si="161"/>
        <v>-4.7878123955960419</v>
      </c>
      <c r="CH204" s="114">
        <f t="shared" si="162"/>
        <v>-1.8013429130455774</v>
      </c>
      <c r="CI204" s="114">
        <f t="shared" si="163"/>
        <v>-2.8446639625349381</v>
      </c>
      <c r="CJ204" s="114">
        <f t="shared" si="164"/>
        <v>-4.7861615004334217</v>
      </c>
      <c r="CK204" s="114">
        <f t="shared" si="165"/>
        <v>-6.3761615004334216</v>
      </c>
      <c r="CL204" s="114">
        <f t="shared" si="166"/>
        <v>-1.2564902352715703</v>
      </c>
      <c r="CM204" s="114">
        <f t="shared" si="167"/>
        <v>-3.0861861476162833</v>
      </c>
      <c r="CN204" s="114">
        <f t="shared" si="168"/>
        <v>-3.72584215073632</v>
      </c>
      <c r="CO204" s="114" t="str">
        <f t="shared" si="169"/>
        <v>N/A</v>
      </c>
      <c r="CP204" s="114">
        <f t="shared" si="170"/>
        <v>-3.1426429356336816</v>
      </c>
      <c r="CQ204" s="114">
        <f t="shared" si="177"/>
        <v>-4.2867702651819108</v>
      </c>
      <c r="CR204" s="114">
        <f t="shared" si="178"/>
        <v>-3.72584215073632</v>
      </c>
      <c r="CS204" s="98" t="str">
        <f t="shared" si="179"/>
        <v>---</v>
      </c>
    </row>
    <row r="205" spans="1:97" x14ac:dyDescent="0.25">
      <c r="A205" s="15" t="s">
        <v>2740</v>
      </c>
      <c r="B205" s="1" t="s">
        <v>631</v>
      </c>
      <c r="C205" s="1">
        <v>801.38</v>
      </c>
      <c r="D205" s="27">
        <v>10.33</v>
      </c>
      <c r="E205" s="16">
        <v>10.3174065807776</v>
      </c>
      <c r="F205" s="16">
        <v>9.8875294710000006</v>
      </c>
      <c r="G205" s="16">
        <v>9.1731325340000005</v>
      </c>
      <c r="H205" s="16">
        <v>9.81</v>
      </c>
      <c r="I205" s="16">
        <v>9.1141000000000005</v>
      </c>
      <c r="J205" s="16">
        <v>7.38</v>
      </c>
      <c r="K205" s="16">
        <v>8.65</v>
      </c>
      <c r="L205" s="16"/>
      <c r="M205" s="16">
        <v>8.2802299999999995</v>
      </c>
      <c r="N205" s="16">
        <f t="shared" si="137"/>
        <v>9.2158220650864013</v>
      </c>
      <c r="O205" s="16">
        <f t="shared" si="171"/>
        <v>9.8222754406570232</v>
      </c>
      <c r="P205" s="16">
        <f t="shared" si="138"/>
        <v>9.1731325340000005</v>
      </c>
      <c r="Q205" s="16" t="s">
        <v>2891</v>
      </c>
      <c r="R205" s="36"/>
      <c r="S205" s="18">
        <v>225.82</v>
      </c>
      <c r="T205" s="16">
        <v>238.92</v>
      </c>
      <c r="U205" s="16">
        <v>266.39999999999998</v>
      </c>
      <c r="V205" s="16">
        <v>228.24</v>
      </c>
      <c r="W205" s="16">
        <v>348.67</v>
      </c>
      <c r="X205" s="16">
        <v>244</v>
      </c>
      <c r="Y205" s="16">
        <v>231</v>
      </c>
      <c r="Z205" s="85"/>
      <c r="AA205" s="16">
        <v>216.83799999999999</v>
      </c>
      <c r="AB205" s="88">
        <f t="shared" si="139"/>
        <v>249.98599999999999</v>
      </c>
      <c r="AC205" s="114">
        <f t="shared" si="140"/>
        <v>247.27862869746764</v>
      </c>
      <c r="AD205" s="88">
        <f t="shared" si="141"/>
        <v>234.95999999999998</v>
      </c>
      <c r="AE205" s="88" t="s">
        <v>2891</v>
      </c>
      <c r="AF205" s="40"/>
      <c r="AG205" s="19">
        <f t="shared" si="172"/>
        <v>244</v>
      </c>
      <c r="AH205" s="18">
        <v>2.2200000000000002E-11</v>
      </c>
      <c r="AI205" s="34">
        <v>1.03994668257898E-15</v>
      </c>
      <c r="AJ205" s="16">
        <v>1.1748975549395284E-10</v>
      </c>
      <c r="AK205" s="16">
        <v>6.4565422903465416E-11</v>
      </c>
      <c r="AL205" s="16">
        <v>1.2882495516931275E-10</v>
      </c>
      <c r="AM205" s="16">
        <v>1.0000000000000001E-9</v>
      </c>
      <c r="AN205" s="94"/>
      <c r="AO205" s="16">
        <v>2.3921199999999998E-7</v>
      </c>
      <c r="AP205" s="94">
        <f t="shared" si="142"/>
        <v>3.436358302478763E-8</v>
      </c>
      <c r="AQ205" s="114">
        <f t="shared" si="143"/>
        <v>6.5898896819376211E-11</v>
      </c>
      <c r="AR205" s="94">
        <f t="shared" si="144"/>
        <v>1.1748975549395284E-10</v>
      </c>
      <c r="AS205" s="114" t="s">
        <v>2891</v>
      </c>
      <c r="AT205" s="98"/>
      <c r="AU205" s="33">
        <v>1.4100000000000001E-8</v>
      </c>
      <c r="AV205" s="34">
        <v>7.4257000000000004E-5</v>
      </c>
      <c r="AW205" s="16">
        <v>5.7566420851344898E-9</v>
      </c>
      <c r="AX205" s="16">
        <v>3.6499999999999998E-4</v>
      </c>
      <c r="AY205" s="16">
        <v>1.63E-5</v>
      </c>
      <c r="AZ205" s="16">
        <v>2.41E-4</v>
      </c>
      <c r="BA205" s="16">
        <v>1.4300000000000001E-3</v>
      </c>
      <c r="BB205" s="68">
        <v>-10.69</v>
      </c>
      <c r="BC205" s="16">
        <f t="shared" si="135"/>
        <v>1.6362079540992659E-5</v>
      </c>
      <c r="BD205" s="67">
        <v>-12.28</v>
      </c>
      <c r="BE205" s="16">
        <f t="shared" si="136"/>
        <v>4.2057020249496275E-7</v>
      </c>
      <c r="BF205" s="16">
        <v>5.5399999999999998E-2</v>
      </c>
      <c r="BG205" s="16">
        <v>8.1999999999999998E-4</v>
      </c>
      <c r="BH205" s="16">
        <v>2.9799999999999998E-4</v>
      </c>
      <c r="BI205" s="68"/>
      <c r="BJ205" s="94" t="str">
        <f t="shared" si="145"/>
        <v/>
      </c>
      <c r="BK205" s="68">
        <v>8.9708600000000002E-10</v>
      </c>
      <c r="BL205" s="39">
        <f t="shared" si="173"/>
        <v>7.1890677867999999E-4</v>
      </c>
      <c r="BM205" s="94">
        <f t="shared" si="174"/>
        <v>4.56771279115889E-3</v>
      </c>
      <c r="BN205" s="114">
        <f t="shared" si="175"/>
        <v>4.0650443518897598E-5</v>
      </c>
      <c r="BO205" s="94">
        <f t="shared" si="176"/>
        <v>2.41E-4</v>
      </c>
      <c r="BP205" s="114" t="s">
        <v>2891</v>
      </c>
      <c r="BQ205" s="98"/>
      <c r="BR205" s="18">
        <f t="shared" si="146"/>
        <v>-10.653647025549361</v>
      </c>
      <c r="BS205" s="114">
        <f t="shared" si="147"/>
        <v>-14.982988926139019</v>
      </c>
      <c r="BT205" s="114">
        <f t="shared" si="148"/>
        <v>-9.93</v>
      </c>
      <c r="BU205" s="114">
        <f t="shared" si="149"/>
        <v>-10.190000000000001</v>
      </c>
      <c r="BV205" s="114">
        <f t="shared" si="150"/>
        <v>-9.8900000000000023</v>
      </c>
      <c r="BW205" s="114">
        <f t="shared" si="151"/>
        <v>-9</v>
      </c>
      <c r="BX205" s="114" t="str">
        <f t="shared" si="152"/>
        <v>N/A</v>
      </c>
      <c r="BY205" s="114">
        <f t="shared" si="153"/>
        <v>-6.6212170378815234</v>
      </c>
      <c r="BZ205" s="114">
        <f t="shared" si="154"/>
        <v>-10.181121855652844</v>
      </c>
      <c r="CA205" s="114">
        <f t="shared" si="155"/>
        <v>-9.93</v>
      </c>
      <c r="CB205" s="98" t="str">
        <f t="shared" si="156"/>
        <v>---</v>
      </c>
      <c r="CC205" s="18">
        <f t="shared" si="157"/>
        <v>-7.8507808873446203</v>
      </c>
      <c r="CD205" s="114">
        <f t="shared" si="158"/>
        <v>-4.1292626003531101</v>
      </c>
      <c r="CE205" s="114">
        <f t="shared" si="159"/>
        <v>-8.2398307716362638</v>
      </c>
      <c r="CF205" s="114">
        <f t="shared" si="160"/>
        <v>-3.4377071355435254</v>
      </c>
      <c r="CG205" s="114">
        <f t="shared" si="161"/>
        <v>-4.7878123955960419</v>
      </c>
      <c r="CH205" s="114">
        <f t="shared" si="162"/>
        <v>-3.6179829574251317</v>
      </c>
      <c r="CI205" s="114">
        <f t="shared" si="163"/>
        <v>-2.8446639625349381</v>
      </c>
      <c r="CJ205" s="114">
        <f t="shared" si="164"/>
        <v>-4.7861615004334217</v>
      </c>
      <c r="CK205" s="114">
        <f t="shared" si="165"/>
        <v>-6.3761615004334216</v>
      </c>
      <c r="CL205" s="114">
        <f t="shared" si="166"/>
        <v>-1.2564902352715703</v>
      </c>
      <c r="CM205" s="114">
        <f t="shared" si="167"/>
        <v>-3.0861861476162833</v>
      </c>
      <c r="CN205" s="114">
        <f t="shared" si="168"/>
        <v>-3.5257837359237447</v>
      </c>
      <c r="CO205" s="114" t="str">
        <f t="shared" si="169"/>
        <v>N/A</v>
      </c>
      <c r="CP205" s="114">
        <f t="shared" si="170"/>
        <v>-3.1433274213412554</v>
      </c>
      <c r="CQ205" s="114">
        <f t="shared" si="177"/>
        <v>-4.3909347116502557</v>
      </c>
      <c r="CR205" s="114">
        <f t="shared" si="178"/>
        <v>-3.6179829574251317</v>
      </c>
      <c r="CS205" s="98" t="str">
        <f t="shared" si="179"/>
        <v>---</v>
      </c>
    </row>
    <row r="206" spans="1:97" x14ac:dyDescent="0.25">
      <c r="A206" s="15" t="s">
        <v>2741</v>
      </c>
      <c r="B206" s="1" t="s">
        <v>632</v>
      </c>
      <c r="C206" s="1">
        <v>801.38</v>
      </c>
      <c r="D206" s="27">
        <v>10.33</v>
      </c>
      <c r="E206" s="16">
        <v>10.3018656865907</v>
      </c>
      <c r="F206" s="16">
        <v>9.8875294710000006</v>
      </c>
      <c r="G206" s="16">
        <v>9.1731325340000005</v>
      </c>
      <c r="H206" s="16">
        <v>9.81</v>
      </c>
      <c r="I206" s="16">
        <v>9.2185000000000006</v>
      </c>
      <c r="J206" s="16">
        <v>7.38</v>
      </c>
      <c r="K206" s="16">
        <v>8.65</v>
      </c>
      <c r="L206" s="16"/>
      <c r="M206" s="16">
        <v>8.2521299999999993</v>
      </c>
      <c r="N206" s="16">
        <f t="shared" si="137"/>
        <v>9.2225730768434104</v>
      </c>
      <c r="O206" s="16">
        <f t="shared" si="171"/>
        <v>9.8194428716279543</v>
      </c>
      <c r="P206" s="16">
        <f t="shared" si="138"/>
        <v>9.2185000000000006</v>
      </c>
      <c r="Q206" s="16" t="s">
        <v>2891</v>
      </c>
      <c r="R206" s="36"/>
      <c r="S206" s="18">
        <v>225.82</v>
      </c>
      <c r="T206" s="16">
        <v>276.81</v>
      </c>
      <c r="U206" s="16">
        <v>266.39999999999998</v>
      </c>
      <c r="V206" s="16">
        <v>249.47</v>
      </c>
      <c r="W206" s="16">
        <v>348.67</v>
      </c>
      <c r="X206" s="16">
        <v>243</v>
      </c>
      <c r="Y206" s="16">
        <v>231</v>
      </c>
      <c r="Z206" s="85"/>
      <c r="AA206" s="16">
        <v>216.84399999999999</v>
      </c>
      <c r="AB206" s="88">
        <f t="shared" si="139"/>
        <v>257.25175000000002</v>
      </c>
      <c r="AC206" s="114">
        <f t="shared" si="140"/>
        <v>254.55675223122628</v>
      </c>
      <c r="AD206" s="88">
        <f t="shared" si="141"/>
        <v>246.23500000000001</v>
      </c>
      <c r="AE206" s="88" t="s">
        <v>2891</v>
      </c>
      <c r="AF206" s="40"/>
      <c r="AG206" s="19">
        <f t="shared" si="172"/>
        <v>243</v>
      </c>
      <c r="AH206" s="18">
        <v>2.2800000000000001E-11</v>
      </c>
      <c r="AI206" s="34">
        <v>8.5548393323642703E-16</v>
      </c>
      <c r="AJ206" s="16">
        <v>9.3325430079699086E-11</v>
      </c>
      <c r="AK206" s="16">
        <v>6.4565422903465416E-11</v>
      </c>
      <c r="AL206" s="16">
        <v>1.1481536214968818E-10</v>
      </c>
      <c r="AM206" s="16">
        <v>3.4673685045253057E-11</v>
      </c>
      <c r="AN206" s="94"/>
      <c r="AO206" s="16">
        <v>2.4057700000000002E-7</v>
      </c>
      <c r="AP206" s="94">
        <f t="shared" si="142"/>
        <v>3.4415311536523153E-8</v>
      </c>
      <c r="AQ206" s="114">
        <f t="shared" si="143"/>
        <v>3.7911550300506481E-11</v>
      </c>
      <c r="AR206" s="94">
        <f t="shared" si="144"/>
        <v>6.4565422903465416E-11</v>
      </c>
      <c r="AS206" s="114" t="s">
        <v>2891</v>
      </c>
      <c r="AT206" s="98"/>
      <c r="AU206" s="33">
        <v>1.44E-8</v>
      </c>
      <c r="AV206" s="34">
        <v>7.4257000000000004E-5</v>
      </c>
      <c r="AW206" s="16">
        <v>5.6209833478811504E-9</v>
      </c>
      <c r="AX206" s="16">
        <v>2.61E-4</v>
      </c>
      <c r="AY206" s="16">
        <v>1.63E-5</v>
      </c>
      <c r="AZ206" s="16">
        <v>3.1100000000000002E-4</v>
      </c>
      <c r="BA206" s="16">
        <v>1.4300000000000001E-3</v>
      </c>
      <c r="BB206" s="68">
        <v>-10.69</v>
      </c>
      <c r="BC206" s="16">
        <f t="shared" si="135"/>
        <v>1.6362079540992659E-5</v>
      </c>
      <c r="BD206" s="67">
        <v>-12.36</v>
      </c>
      <c r="BE206" s="16">
        <f t="shared" si="136"/>
        <v>3.4981505764062325E-7</v>
      </c>
      <c r="BF206" s="16">
        <v>5.5399999999999998E-2</v>
      </c>
      <c r="BG206" s="16">
        <v>8.1999999999999998E-4</v>
      </c>
      <c r="BH206" s="16">
        <v>2.9799999999999998E-4</v>
      </c>
      <c r="BI206" s="68"/>
      <c r="BJ206" s="94" t="str">
        <f t="shared" si="145"/>
        <v/>
      </c>
      <c r="BK206" s="68">
        <v>8.9836300000000001E-10</v>
      </c>
      <c r="BL206" s="39">
        <f t="shared" si="173"/>
        <v>7.1993014094000004E-4</v>
      </c>
      <c r="BM206" s="94">
        <f t="shared" si="174"/>
        <v>4.5651706966555374E-3</v>
      </c>
      <c r="BN206" s="114">
        <f t="shared" si="175"/>
        <v>3.9827248609141733E-5</v>
      </c>
      <c r="BO206" s="94">
        <f t="shared" si="176"/>
        <v>2.61E-4</v>
      </c>
      <c r="BP206" s="114" t="s">
        <v>2891</v>
      </c>
      <c r="BQ206" s="98"/>
      <c r="BR206" s="18">
        <f t="shared" si="146"/>
        <v>-10.642065152999546</v>
      </c>
      <c r="BS206" s="114">
        <f t="shared" si="147"/>
        <v>-15.067788142490251</v>
      </c>
      <c r="BT206" s="114">
        <f t="shared" si="148"/>
        <v>-10.029999999999999</v>
      </c>
      <c r="BU206" s="114">
        <f t="shared" si="149"/>
        <v>-10.190000000000001</v>
      </c>
      <c r="BV206" s="114">
        <f t="shared" si="150"/>
        <v>-9.94</v>
      </c>
      <c r="BW206" s="114">
        <f t="shared" si="151"/>
        <v>-10.46</v>
      </c>
      <c r="BX206" s="114" t="str">
        <f t="shared" si="152"/>
        <v>N/A</v>
      </c>
      <c r="BY206" s="114">
        <f t="shared" si="153"/>
        <v>-6.6187458950782574</v>
      </c>
      <c r="BZ206" s="114">
        <f t="shared" si="154"/>
        <v>-10.421228455795434</v>
      </c>
      <c r="CA206" s="114">
        <f t="shared" si="155"/>
        <v>-10.190000000000001</v>
      </c>
      <c r="CB206" s="98" t="str">
        <f t="shared" si="156"/>
        <v>---</v>
      </c>
      <c r="CC206" s="18">
        <f t="shared" si="157"/>
        <v>-7.8416375079047507</v>
      </c>
      <c r="CD206" s="114">
        <f t="shared" si="158"/>
        <v>-4.1292626003531101</v>
      </c>
      <c r="CE206" s="114">
        <f t="shared" si="159"/>
        <v>-8.2501877012991347</v>
      </c>
      <c r="CF206" s="114">
        <f t="shared" si="160"/>
        <v>-3.5833594926617192</v>
      </c>
      <c r="CG206" s="114">
        <f t="shared" si="161"/>
        <v>-4.7878123955960419</v>
      </c>
      <c r="CH206" s="114">
        <f t="shared" si="162"/>
        <v>-3.5072396109731625</v>
      </c>
      <c r="CI206" s="114">
        <f t="shared" si="163"/>
        <v>-2.8446639625349381</v>
      </c>
      <c r="CJ206" s="114">
        <f t="shared" si="164"/>
        <v>-4.7861615004334217</v>
      </c>
      <c r="CK206" s="114">
        <f t="shared" si="165"/>
        <v>-6.4561615004334225</v>
      </c>
      <c r="CL206" s="114">
        <f t="shared" si="166"/>
        <v>-1.2564902352715703</v>
      </c>
      <c r="CM206" s="114">
        <f t="shared" si="167"/>
        <v>-3.0861861476162833</v>
      </c>
      <c r="CN206" s="114">
        <f t="shared" si="168"/>
        <v>-3.5257837359237447</v>
      </c>
      <c r="CO206" s="114" t="str">
        <f t="shared" si="169"/>
        <v>N/A</v>
      </c>
      <c r="CP206" s="114">
        <f t="shared" si="170"/>
        <v>-3.142709643674602</v>
      </c>
      <c r="CQ206" s="114">
        <f t="shared" si="177"/>
        <v>-4.3998196949750703</v>
      </c>
      <c r="CR206" s="114">
        <f t="shared" si="178"/>
        <v>-3.5833594926617192</v>
      </c>
      <c r="CS206" s="98" t="str">
        <f t="shared" si="179"/>
        <v>---</v>
      </c>
    </row>
    <row r="207" spans="1:97" x14ac:dyDescent="0.25">
      <c r="A207" s="15" t="s">
        <v>2742</v>
      </c>
      <c r="B207" s="1" t="s">
        <v>633</v>
      </c>
      <c r="C207" s="1">
        <v>801.38</v>
      </c>
      <c r="D207" s="27">
        <v>10.33</v>
      </c>
      <c r="E207" s="16">
        <v>10.3597270206698</v>
      </c>
      <c r="F207" s="16">
        <v>9.8875294710000006</v>
      </c>
      <c r="G207" s="16">
        <v>9.1731325340000005</v>
      </c>
      <c r="H207" s="16">
        <v>9.81</v>
      </c>
      <c r="I207" s="16">
        <v>9.0963999999999992</v>
      </c>
      <c r="J207" s="16">
        <v>7.38</v>
      </c>
      <c r="K207" s="16">
        <v>8.64</v>
      </c>
      <c r="L207" s="16">
        <v>7.69</v>
      </c>
      <c r="M207" s="39">
        <v>8.4554299999999998</v>
      </c>
      <c r="N207" s="16">
        <f t="shared" si="137"/>
        <v>9.0822219025669799</v>
      </c>
      <c r="O207" s="16">
        <f t="shared" si="171"/>
        <v>9.7922662764617101</v>
      </c>
      <c r="P207" s="16">
        <f t="shared" si="138"/>
        <v>9.1347662669999998</v>
      </c>
      <c r="Q207" s="16" t="s">
        <v>2891</v>
      </c>
      <c r="R207" s="36"/>
      <c r="S207" s="18">
        <v>225.82</v>
      </c>
      <c r="T207" s="16">
        <v>241.62</v>
      </c>
      <c r="U207" s="16">
        <v>266.39999999999998</v>
      </c>
      <c r="V207" s="16">
        <v>179.09</v>
      </c>
      <c r="W207" s="16">
        <v>348.67</v>
      </c>
      <c r="X207" s="16">
        <v>248</v>
      </c>
      <c r="Y207" s="16">
        <v>231</v>
      </c>
      <c r="Z207" s="85">
        <v>258</v>
      </c>
      <c r="AA207" s="39">
        <v>216.441</v>
      </c>
      <c r="AB207" s="88">
        <f t="shared" si="139"/>
        <v>246.11566666666664</v>
      </c>
      <c r="AC207" s="114">
        <f t="shared" si="140"/>
        <v>242.53304785120099</v>
      </c>
      <c r="AD207" s="88">
        <f t="shared" si="141"/>
        <v>241.62</v>
      </c>
      <c r="AE207" s="88">
        <v>234.5</v>
      </c>
      <c r="AF207" s="151" t="s">
        <v>2756</v>
      </c>
      <c r="AG207" s="19">
        <f t="shared" si="172"/>
        <v>234.5</v>
      </c>
      <c r="AH207" s="18">
        <v>2.8899999999999998E-11</v>
      </c>
      <c r="AI207" s="34">
        <v>9.4011667551637808E-16</v>
      </c>
      <c r="AJ207" s="16">
        <v>1.1748975549395284E-10</v>
      </c>
      <c r="AK207" s="16">
        <v>6.4565422903465416E-11</v>
      </c>
      <c r="AL207" s="16">
        <v>1.0232929922807501E-10</v>
      </c>
      <c r="AM207" s="16">
        <v>1.0000000000000001E-9</v>
      </c>
      <c r="AN207" s="94"/>
      <c r="AO207" s="34">
        <v>2.38007E-7</v>
      </c>
      <c r="AP207" s="94">
        <f t="shared" si="142"/>
        <v>3.4188612202534595E-8</v>
      </c>
      <c r="AQ207" s="114">
        <f t="shared" si="143"/>
        <v>6.5220080833531424E-11</v>
      </c>
      <c r="AR207" s="94">
        <f t="shared" si="144"/>
        <v>1.0232929922807501E-10</v>
      </c>
      <c r="AS207" s="114" t="s">
        <v>2891</v>
      </c>
      <c r="AT207" s="98"/>
      <c r="AU207" s="33">
        <v>6.187E-7</v>
      </c>
      <c r="AV207" s="34">
        <v>7.4257000000000004E-5</v>
      </c>
      <c r="AW207" s="16">
        <v>5.0792150287333703E-9</v>
      </c>
      <c r="AX207" s="16">
        <v>3.3500000000000001E-4</v>
      </c>
      <c r="AY207" s="16">
        <v>1.63E-5</v>
      </c>
      <c r="AZ207" s="16">
        <v>6.2199999999999998E-3</v>
      </c>
      <c r="BA207" s="16">
        <v>1.4300000000000001E-3</v>
      </c>
      <c r="BB207" s="68">
        <v>-10.69</v>
      </c>
      <c r="BC207" s="16">
        <f t="shared" si="135"/>
        <v>1.6362079540992659E-5</v>
      </c>
      <c r="BD207" s="67">
        <v>-12.46</v>
      </c>
      <c r="BE207" s="16">
        <f t="shared" si="136"/>
        <v>2.7786797721564835E-7</v>
      </c>
      <c r="BF207" s="16">
        <v>5.4199999999999998E-2</v>
      </c>
      <c r="BG207" s="16">
        <v>8.3900000000000001E-4</v>
      </c>
      <c r="BH207" s="16">
        <v>2.9799999999999998E-4</v>
      </c>
      <c r="BI207" s="68">
        <v>5.1899999999999997E-10</v>
      </c>
      <c r="BJ207" s="94">
        <f t="shared" si="145"/>
        <v>4.1591622E-4</v>
      </c>
      <c r="BK207" s="68">
        <v>8.8982599999999998E-10</v>
      </c>
      <c r="BL207" s="39">
        <f t="shared" si="173"/>
        <v>7.1308875988000003E-4</v>
      </c>
      <c r="BM207" s="94">
        <f t="shared" si="174"/>
        <v>4.6113446933295178E-3</v>
      </c>
      <c r="BN207" s="114">
        <f t="shared" si="175"/>
        <v>7.5810074241081904E-5</v>
      </c>
      <c r="BO207" s="94">
        <f t="shared" si="176"/>
        <v>3.165E-4</v>
      </c>
      <c r="BP207" s="114" t="s">
        <v>2891</v>
      </c>
      <c r="BQ207" s="98"/>
      <c r="BR207" s="18">
        <f t="shared" si="146"/>
        <v>-10.539102157243452</v>
      </c>
      <c r="BS207" s="114">
        <f t="shared" si="147"/>
        <v>-15.026818243859399</v>
      </c>
      <c r="BT207" s="114">
        <f t="shared" si="148"/>
        <v>-9.93</v>
      </c>
      <c r="BU207" s="114">
        <f t="shared" si="149"/>
        <v>-10.190000000000001</v>
      </c>
      <c r="BV207" s="114">
        <f t="shared" si="150"/>
        <v>-9.990000000000002</v>
      </c>
      <c r="BW207" s="114">
        <f t="shared" si="151"/>
        <v>-9</v>
      </c>
      <c r="BX207" s="114" t="str">
        <f t="shared" si="152"/>
        <v>N/A</v>
      </c>
      <c r="BY207" s="114">
        <f t="shared" si="153"/>
        <v>-6.6234102697642134</v>
      </c>
      <c r="BZ207" s="114">
        <f t="shared" si="154"/>
        <v>-10.185618667266722</v>
      </c>
      <c r="CA207" s="114">
        <f t="shared" si="155"/>
        <v>-9.990000000000002</v>
      </c>
      <c r="CB207" s="98" t="str">
        <f t="shared" si="156"/>
        <v>---</v>
      </c>
      <c r="CC207" s="18">
        <f t="shared" si="157"/>
        <v>-6.2085198839799993</v>
      </c>
      <c r="CD207" s="114">
        <f t="shared" si="158"/>
        <v>-4.1292626003531101</v>
      </c>
      <c r="CE207" s="114">
        <f t="shared" si="159"/>
        <v>-8.2942034009111971</v>
      </c>
      <c r="CF207" s="114">
        <f t="shared" si="160"/>
        <v>-3.4749551929631548</v>
      </c>
      <c r="CG207" s="114">
        <f t="shared" si="161"/>
        <v>-4.7878123955960419</v>
      </c>
      <c r="CH207" s="114">
        <f t="shared" si="162"/>
        <v>-2.2062096153091812</v>
      </c>
      <c r="CI207" s="114">
        <f t="shared" si="163"/>
        <v>-2.8446639625349381</v>
      </c>
      <c r="CJ207" s="114">
        <f t="shared" si="164"/>
        <v>-4.7861615004334217</v>
      </c>
      <c r="CK207" s="114">
        <f t="shared" si="165"/>
        <v>-6.5561615004334231</v>
      </c>
      <c r="CL207" s="114">
        <f t="shared" si="166"/>
        <v>-1.2660007134616131</v>
      </c>
      <c r="CM207" s="114">
        <f t="shared" si="167"/>
        <v>-3.0762380391712996</v>
      </c>
      <c r="CN207" s="114">
        <f t="shared" si="168"/>
        <v>-3.5257837359237447</v>
      </c>
      <c r="CO207" s="114">
        <f t="shared" si="169"/>
        <v>-3.3809941425849632</v>
      </c>
      <c r="CP207" s="114">
        <f t="shared" si="170"/>
        <v>-3.146856409100558</v>
      </c>
      <c r="CQ207" s="114">
        <f t="shared" si="177"/>
        <v>-4.120273078054046</v>
      </c>
      <c r="CR207" s="114">
        <f t="shared" si="178"/>
        <v>-3.50036946444345</v>
      </c>
      <c r="CS207" s="98" t="str">
        <f t="shared" si="179"/>
        <v>---</v>
      </c>
    </row>
    <row r="208" spans="1:97" x14ac:dyDescent="0.25">
      <c r="A208" s="15" t="s">
        <v>2743</v>
      </c>
      <c r="B208" s="1" t="s">
        <v>634</v>
      </c>
      <c r="C208" s="1">
        <v>801.38</v>
      </c>
      <c r="D208" s="27">
        <v>10.33</v>
      </c>
      <c r="E208" s="16">
        <v>10.399385731214201</v>
      </c>
      <c r="F208" s="16">
        <v>9.8875294710000006</v>
      </c>
      <c r="G208" s="16">
        <v>9.1731325340000005</v>
      </c>
      <c r="H208" s="16">
        <v>9.81</v>
      </c>
      <c r="I208" s="16">
        <v>9.0359999999999996</v>
      </c>
      <c r="J208" s="16">
        <v>7.38</v>
      </c>
      <c r="K208" s="16">
        <v>8.65</v>
      </c>
      <c r="L208" s="16"/>
      <c r="M208" s="39">
        <v>8.3369800000000005</v>
      </c>
      <c r="N208" s="16">
        <f t="shared" si="137"/>
        <v>9.2225586373571335</v>
      </c>
      <c r="O208" s="16">
        <f t="shared" si="171"/>
        <v>9.8512728695409457</v>
      </c>
      <c r="P208" s="16">
        <f t="shared" si="138"/>
        <v>9.1731325340000005</v>
      </c>
      <c r="Q208" s="16" t="s">
        <v>2891</v>
      </c>
      <c r="R208" s="36"/>
      <c r="S208" s="18">
        <v>225.82</v>
      </c>
      <c r="T208" s="16">
        <v>249.9</v>
      </c>
      <c r="U208" s="16">
        <v>266.39999999999998</v>
      </c>
      <c r="V208" s="16">
        <v>221.21</v>
      </c>
      <c r="W208" s="16">
        <v>348.67</v>
      </c>
      <c r="X208" s="16">
        <v>245</v>
      </c>
      <c r="Y208" s="16">
        <v>231</v>
      </c>
      <c r="Z208" s="85">
        <v>254</v>
      </c>
      <c r="AA208" s="39">
        <v>216.35300000000001</v>
      </c>
      <c r="AB208" s="88">
        <f t="shared" si="139"/>
        <v>250.92811111111112</v>
      </c>
      <c r="AC208" s="114">
        <f t="shared" si="140"/>
        <v>248.44401931810285</v>
      </c>
      <c r="AD208" s="88">
        <f t="shared" si="141"/>
        <v>245</v>
      </c>
      <c r="AE208" s="88">
        <v>185.75</v>
      </c>
      <c r="AF208" s="151" t="s">
        <v>2756</v>
      </c>
      <c r="AG208" s="19">
        <f t="shared" si="172"/>
        <v>185.75</v>
      </c>
      <c r="AH208" s="18">
        <v>1.0999999999999999E-10</v>
      </c>
      <c r="AI208" s="34">
        <v>1.28267108793885E-15</v>
      </c>
      <c r="AJ208" s="16">
        <v>1.4791083881682045E-10</v>
      </c>
      <c r="AK208" s="16">
        <v>6.4565422903465416E-11</v>
      </c>
      <c r="AL208" s="16">
        <v>1.1748975549395295E-9</v>
      </c>
      <c r="AM208" s="16">
        <v>1.0000000000000001E-9</v>
      </c>
      <c r="AN208" s="94"/>
      <c r="AO208" s="34">
        <v>2.4214799999999998E-7</v>
      </c>
      <c r="AP208" s="94">
        <f t="shared" si="142"/>
        <v>3.4949339299904412E-8</v>
      </c>
      <c r="AQ208" s="114">
        <f t="shared" si="143"/>
        <v>1.2116295024398246E-10</v>
      </c>
      <c r="AR208" s="94">
        <f t="shared" si="144"/>
        <v>1.4791083881682045E-10</v>
      </c>
      <c r="AS208" s="114" t="s">
        <v>2891</v>
      </c>
      <c r="AT208" s="98"/>
      <c r="AU208" s="33">
        <v>4.8429999999999998E-8</v>
      </c>
      <c r="AV208" s="34">
        <v>7.4257000000000004E-5</v>
      </c>
      <c r="AW208" s="16">
        <v>6.2829229781363601E-9</v>
      </c>
      <c r="AX208" s="16">
        <v>3.3700000000000001E-4</v>
      </c>
      <c r="AY208" s="16">
        <v>1.63E-5</v>
      </c>
      <c r="AZ208" s="16">
        <v>1.2699999999999999E-2</v>
      </c>
      <c r="BA208" s="16">
        <v>1.4300000000000001E-3</v>
      </c>
      <c r="BB208" s="68">
        <v>-10.69</v>
      </c>
      <c r="BC208" s="16">
        <f t="shared" si="135"/>
        <v>1.6362079540992659E-5</v>
      </c>
      <c r="BD208" s="67">
        <v>-12.21</v>
      </c>
      <c r="BE208" s="16">
        <f t="shared" si="136"/>
        <v>4.9412690259175249E-7</v>
      </c>
      <c r="BF208" s="16">
        <v>5.5399999999999998E-2</v>
      </c>
      <c r="BG208" s="16">
        <v>8.3900000000000001E-4</v>
      </c>
      <c r="BH208" s="16">
        <v>2.9799999999999998E-4</v>
      </c>
      <c r="BI208" s="68">
        <v>9.6100000000000009E-10</v>
      </c>
      <c r="BJ208" s="94">
        <f t="shared" si="145"/>
        <v>7.7012618000000003E-4</v>
      </c>
      <c r="BK208" s="68">
        <v>8.9492700000000001E-10</v>
      </c>
      <c r="BL208" s="39">
        <f t="shared" si="173"/>
        <v>7.1717659926000005E-4</v>
      </c>
      <c r="BM208" s="94">
        <f t="shared" si="174"/>
        <v>5.1856264784733274E-3</v>
      </c>
      <c r="BN208" s="114">
        <f t="shared" si="175"/>
        <v>7.3697321503728963E-5</v>
      </c>
      <c r="BO208" s="94">
        <f t="shared" si="176"/>
        <v>3.1749999999999997E-4</v>
      </c>
      <c r="BP208" s="114" t="s">
        <v>2891</v>
      </c>
      <c r="BQ208" s="98"/>
      <c r="BR208" s="18">
        <f t="shared" si="146"/>
        <v>-9.9586073148417746</v>
      </c>
      <c r="BS208" s="114">
        <f t="shared" si="147"/>
        <v>-14.891884694370413</v>
      </c>
      <c r="BT208" s="114">
        <f t="shared" si="148"/>
        <v>-9.83</v>
      </c>
      <c r="BU208" s="114">
        <f t="shared" si="149"/>
        <v>-10.190000000000001</v>
      </c>
      <c r="BV208" s="114">
        <f t="shared" si="150"/>
        <v>-8.93</v>
      </c>
      <c r="BW208" s="114">
        <f t="shared" si="151"/>
        <v>-9</v>
      </c>
      <c r="BX208" s="114" t="str">
        <f t="shared" si="152"/>
        <v>N/A</v>
      </c>
      <c r="BY208" s="114">
        <f t="shared" si="153"/>
        <v>-6.6159191136195101</v>
      </c>
      <c r="BZ208" s="114">
        <f t="shared" si="154"/>
        <v>-9.9166301604045266</v>
      </c>
      <c r="CA208" s="114">
        <f t="shared" si="155"/>
        <v>-9.83</v>
      </c>
      <c r="CB208" s="98" t="str">
        <f t="shared" si="156"/>
        <v>---</v>
      </c>
      <c r="CC208" s="18">
        <f t="shared" si="157"/>
        <v>-7.3148855309534611</v>
      </c>
      <c r="CD208" s="114">
        <f t="shared" si="158"/>
        <v>-4.1292626003531101</v>
      </c>
      <c r="CE208" s="114">
        <f t="shared" si="159"/>
        <v>-8.20183826423367</v>
      </c>
      <c r="CF208" s="114">
        <f t="shared" si="160"/>
        <v>-3.4723700991286615</v>
      </c>
      <c r="CG208" s="114">
        <f t="shared" si="161"/>
        <v>-4.7878123955960419</v>
      </c>
      <c r="CH208" s="114">
        <f t="shared" si="162"/>
        <v>-1.8961962790440432</v>
      </c>
      <c r="CI208" s="114">
        <f t="shared" si="163"/>
        <v>-2.8446639625349381</v>
      </c>
      <c r="CJ208" s="114">
        <f t="shared" si="164"/>
        <v>-4.7861615004334217</v>
      </c>
      <c r="CK208" s="114">
        <f t="shared" si="165"/>
        <v>-6.3061615004334231</v>
      </c>
      <c r="CL208" s="114">
        <f t="shared" si="166"/>
        <v>-1.2564902352715703</v>
      </c>
      <c r="CM208" s="114">
        <f t="shared" si="167"/>
        <v>-3.0762380391712996</v>
      </c>
      <c r="CN208" s="114">
        <f t="shared" si="168"/>
        <v>-3.5257837359237447</v>
      </c>
      <c r="CO208" s="114">
        <f t="shared" si="169"/>
        <v>-3.1134381127648756</v>
      </c>
      <c r="CP208" s="114">
        <f t="shared" si="170"/>
        <v>-3.1443738894640849</v>
      </c>
      <c r="CQ208" s="114">
        <f t="shared" si="177"/>
        <v>-4.1325482960933106</v>
      </c>
      <c r="CR208" s="114">
        <f t="shared" si="178"/>
        <v>-3.4990769175262031</v>
      </c>
      <c r="CS208" s="98" t="str">
        <f t="shared" si="179"/>
        <v>---</v>
      </c>
    </row>
    <row r="209" spans="1:97" x14ac:dyDescent="0.25">
      <c r="A209" s="15" t="s">
        <v>2744</v>
      </c>
      <c r="B209" s="1" t="s">
        <v>635</v>
      </c>
      <c r="C209" s="1">
        <v>801.38</v>
      </c>
      <c r="D209" s="27">
        <v>10.33</v>
      </c>
      <c r="E209" s="16">
        <v>10.4388053151745</v>
      </c>
      <c r="F209" s="16">
        <v>9.8875294710000006</v>
      </c>
      <c r="G209" s="16">
        <v>9.1731325340000005</v>
      </c>
      <c r="H209" s="16">
        <v>9.81</v>
      </c>
      <c r="I209" s="16">
        <v>9.1440000000000001</v>
      </c>
      <c r="J209" s="16">
        <v>7.38</v>
      </c>
      <c r="K209" s="16">
        <v>8.65</v>
      </c>
      <c r="L209" s="16"/>
      <c r="M209" s="39">
        <v>8.3266899999999993</v>
      </c>
      <c r="N209" s="16">
        <f t="shared" si="137"/>
        <v>9.2377952577971669</v>
      </c>
      <c r="O209" s="16">
        <f t="shared" si="171"/>
        <v>9.8691472359731733</v>
      </c>
      <c r="P209" s="16">
        <f t="shared" si="138"/>
        <v>9.1731325340000005</v>
      </c>
      <c r="Q209" s="16" t="s">
        <v>2891</v>
      </c>
      <c r="R209" s="36"/>
      <c r="S209" s="18">
        <v>225.82</v>
      </c>
      <c r="T209" s="16">
        <v>250.76</v>
      </c>
      <c r="U209" s="16">
        <v>266.39999999999998</v>
      </c>
      <c r="V209" s="16">
        <v>189.54</v>
      </c>
      <c r="W209" s="16">
        <v>348.67</v>
      </c>
      <c r="X209" s="16">
        <v>251</v>
      </c>
      <c r="Y209" s="16">
        <v>231</v>
      </c>
      <c r="Z209" s="85"/>
      <c r="AA209" s="39">
        <v>216.29400000000001</v>
      </c>
      <c r="AB209" s="88">
        <f t="shared" si="139"/>
        <v>247.43550000000002</v>
      </c>
      <c r="AC209" s="114">
        <f t="shared" si="140"/>
        <v>243.85129401586974</v>
      </c>
      <c r="AD209" s="88">
        <f t="shared" si="141"/>
        <v>240.88</v>
      </c>
      <c r="AE209" s="88" t="s">
        <v>2891</v>
      </c>
      <c r="AF209" s="40"/>
      <c r="AG209" s="19">
        <f t="shared" si="172"/>
        <v>251</v>
      </c>
      <c r="AH209" s="18">
        <v>1.8199999999999999E-11</v>
      </c>
      <c r="AI209" s="34">
        <v>7.5305921107148097E-16</v>
      </c>
      <c r="AJ209" s="16">
        <v>8.7096358995607774E-11</v>
      </c>
      <c r="AK209" s="16">
        <v>6.4565422903465416E-11</v>
      </c>
      <c r="AL209" s="16">
        <v>7.079457843841361E-11</v>
      </c>
      <c r="AM209" s="16">
        <v>1.0000000000000001E-9</v>
      </c>
      <c r="AN209" s="94"/>
      <c r="AO209" s="34">
        <v>2.3795300000000001E-7</v>
      </c>
      <c r="AP209" s="94">
        <f t="shared" si="142"/>
        <v>3.4170522444770954E-8</v>
      </c>
      <c r="AQ209" s="114">
        <f t="shared" si="143"/>
        <v>5.3763127961404864E-11</v>
      </c>
      <c r="AR209" s="94">
        <f t="shared" si="144"/>
        <v>7.079457843841361E-11</v>
      </c>
      <c r="AS209" s="114" t="s">
        <v>2891</v>
      </c>
      <c r="AT209" s="98"/>
      <c r="AU209" s="33">
        <v>1.2159999999999999E-8</v>
      </c>
      <c r="AV209" s="34">
        <v>7.4257000000000004E-5</v>
      </c>
      <c r="AW209" s="16">
        <v>3.45966896695424E-9</v>
      </c>
      <c r="AX209" s="16">
        <v>2.9100000000000003E-4</v>
      </c>
      <c r="AY209" s="16">
        <v>1.63E-5</v>
      </c>
      <c r="AZ209" s="16">
        <v>5.62E-4</v>
      </c>
      <c r="BA209" s="16">
        <v>1.4300000000000001E-3</v>
      </c>
      <c r="BB209" s="68">
        <v>-10.69</v>
      </c>
      <c r="BC209" s="16">
        <f t="shared" si="135"/>
        <v>1.6362079540992659E-5</v>
      </c>
      <c r="BD209" s="67">
        <v>-12.23</v>
      </c>
      <c r="BE209" s="16">
        <f t="shared" si="136"/>
        <v>4.7188752852886006E-7</v>
      </c>
      <c r="BF209" s="16">
        <v>5.4199999999999998E-2</v>
      </c>
      <c r="BG209" s="16">
        <v>8.3900000000000001E-4</v>
      </c>
      <c r="BH209" s="16">
        <v>2.9799999999999998E-4</v>
      </c>
      <c r="BI209" s="68">
        <v>7.7500000000000001E-10</v>
      </c>
      <c r="BJ209" s="94">
        <f t="shared" si="145"/>
        <v>6.2106949999999998E-4</v>
      </c>
      <c r="BK209" s="68">
        <v>8.8005400000000001E-10</v>
      </c>
      <c r="BL209" s="39">
        <f t="shared" si="173"/>
        <v>7.0525767452000001E-4</v>
      </c>
      <c r="BM209" s="94">
        <f t="shared" si="174"/>
        <v>4.2181238400898925E-3</v>
      </c>
      <c r="BN209" s="114">
        <f t="shared" si="175"/>
        <v>4.9602100901206705E-5</v>
      </c>
      <c r="BO209" s="94">
        <f t="shared" si="176"/>
        <v>2.945E-4</v>
      </c>
      <c r="BP209" s="114" t="s">
        <v>2891</v>
      </c>
      <c r="BQ209" s="98"/>
      <c r="BR209" s="18">
        <f t="shared" si="146"/>
        <v>-10.739928612014925</v>
      </c>
      <c r="BS209" s="114">
        <f t="shared" si="147"/>
        <v>-15.123170875020239</v>
      </c>
      <c r="BT209" s="114">
        <f t="shared" si="148"/>
        <v>-10.060000000000002</v>
      </c>
      <c r="BU209" s="114">
        <f t="shared" si="149"/>
        <v>-10.190000000000001</v>
      </c>
      <c r="BV209" s="114">
        <f t="shared" si="150"/>
        <v>-10.15</v>
      </c>
      <c r="BW209" s="114">
        <f t="shared" si="151"/>
        <v>-9</v>
      </c>
      <c r="BX209" s="114" t="str">
        <f t="shared" si="152"/>
        <v>N/A</v>
      </c>
      <c r="BY209" s="114">
        <f t="shared" si="153"/>
        <v>-6.6235088154492434</v>
      </c>
      <c r="BZ209" s="114">
        <f t="shared" si="154"/>
        <v>-10.269515471783487</v>
      </c>
      <c r="CA209" s="114">
        <f t="shared" si="155"/>
        <v>-10.15</v>
      </c>
      <c r="CB209" s="98" t="str">
        <f t="shared" si="156"/>
        <v>---</v>
      </c>
      <c r="CC209" s="18">
        <f t="shared" si="157"/>
        <v>-7.9150664250632836</v>
      </c>
      <c r="CD209" s="114">
        <f t="shared" si="158"/>
        <v>-4.1292626003531101</v>
      </c>
      <c r="CE209" s="114">
        <f t="shared" si="159"/>
        <v>-8.4609654540115251</v>
      </c>
      <c r="CF209" s="114">
        <f t="shared" si="160"/>
        <v>-3.5361070110140926</v>
      </c>
      <c r="CG209" s="114">
        <f t="shared" si="161"/>
        <v>-4.7878123955960419</v>
      </c>
      <c r="CH209" s="114">
        <f t="shared" si="162"/>
        <v>-3.2502636844309389</v>
      </c>
      <c r="CI209" s="114">
        <f t="shared" si="163"/>
        <v>-2.8446639625349381</v>
      </c>
      <c r="CJ209" s="114">
        <f t="shared" si="164"/>
        <v>-4.7861615004334217</v>
      </c>
      <c r="CK209" s="114">
        <f t="shared" si="165"/>
        <v>-6.3261615004334226</v>
      </c>
      <c r="CL209" s="114">
        <f t="shared" si="166"/>
        <v>-1.2660007134616131</v>
      </c>
      <c r="CM209" s="114">
        <f t="shared" si="167"/>
        <v>-3.0762380391712996</v>
      </c>
      <c r="CN209" s="114">
        <f t="shared" si="168"/>
        <v>-3.5257837359237447</v>
      </c>
      <c r="CO209" s="114">
        <f t="shared" si="169"/>
        <v>-3.2068597979271107</v>
      </c>
      <c r="CP209" s="114">
        <f t="shared" si="170"/>
        <v>-3.1516521792122236</v>
      </c>
      <c r="CQ209" s="114">
        <f t="shared" si="177"/>
        <v>-4.3044999285404826</v>
      </c>
      <c r="CR209" s="114">
        <f t="shared" si="178"/>
        <v>-3.5309453734689189</v>
      </c>
      <c r="CS209" s="98" t="str">
        <f t="shared" si="179"/>
        <v>---</v>
      </c>
    </row>
    <row r="210" spans="1:97" x14ac:dyDescent="0.25">
      <c r="A210" s="15" t="s">
        <v>2745</v>
      </c>
      <c r="B210" s="1" t="s">
        <v>636</v>
      </c>
      <c r="C210" s="1">
        <v>880.27</v>
      </c>
      <c r="D210" s="27">
        <v>11.22</v>
      </c>
      <c r="E210" s="16">
        <v>11.195561254543099</v>
      </c>
      <c r="F210" s="16">
        <v>10.670350168999899</v>
      </c>
      <c r="G210" s="16">
        <v>9.9047697120000002</v>
      </c>
      <c r="H210" s="16">
        <v>10.6017999999999</v>
      </c>
      <c r="I210" s="16">
        <v>9.8111999999999995</v>
      </c>
      <c r="J210" s="16">
        <v>7.54</v>
      </c>
      <c r="K210" s="16">
        <v>8.81</v>
      </c>
      <c r="L210" s="16"/>
      <c r="M210" s="16">
        <v>7.8319700000000001</v>
      </c>
      <c r="N210" s="16">
        <f t="shared" si="137"/>
        <v>9.731739015060322</v>
      </c>
      <c r="O210" s="16">
        <f t="shared" si="171"/>
        <v>10.674021081918193</v>
      </c>
      <c r="P210" s="16">
        <f t="shared" si="138"/>
        <v>9.9047697120000002</v>
      </c>
      <c r="Q210" s="16" t="s">
        <v>2891</v>
      </c>
      <c r="R210" s="36"/>
      <c r="S210" s="18">
        <v>240.16</v>
      </c>
      <c r="T210" s="16">
        <v>257.89</v>
      </c>
      <c r="U210" s="16">
        <v>295.3</v>
      </c>
      <c r="V210" s="16">
        <v>255.57</v>
      </c>
      <c r="W210" s="16">
        <v>348.67</v>
      </c>
      <c r="X210" s="16">
        <v>278</v>
      </c>
      <c r="Y210" s="16">
        <v>264</v>
      </c>
      <c r="Z210" s="85"/>
      <c r="AA210" s="16">
        <v>294.89499999999998</v>
      </c>
      <c r="AB210" s="88">
        <f t="shared" si="139"/>
        <v>279.31062499999996</v>
      </c>
      <c r="AC210" s="114">
        <f t="shared" si="140"/>
        <v>277.60667301055361</v>
      </c>
      <c r="AD210" s="88">
        <f t="shared" si="141"/>
        <v>271</v>
      </c>
      <c r="AE210" s="88" t="s">
        <v>2891</v>
      </c>
      <c r="AF210" s="40"/>
      <c r="AG210" s="19">
        <f t="shared" si="172"/>
        <v>278</v>
      </c>
      <c r="AH210" s="18">
        <v>1.38E-12</v>
      </c>
      <c r="AI210" s="34">
        <v>1.10665323326659E-17</v>
      </c>
      <c r="AJ210" s="16">
        <v>1.5135612484362034E-11</v>
      </c>
      <c r="AK210" s="16">
        <v>6.6069344800759387E-12</v>
      </c>
      <c r="AL210" s="16">
        <v>2.3442288153199104E-11</v>
      </c>
      <c r="AM210" s="16">
        <v>3.4673685045253057E-11</v>
      </c>
      <c r="AN210" s="94"/>
      <c r="AO210" s="16">
        <v>6.63029E-11</v>
      </c>
      <c r="AP210" s="94">
        <f t="shared" si="142"/>
        <v>2.1077347318488925E-11</v>
      </c>
      <c r="AQ210" s="114">
        <f t="shared" si="143"/>
        <v>1.877724535761398E-12</v>
      </c>
      <c r="AR210" s="94">
        <f t="shared" si="144"/>
        <v>1.5135612484362034E-11</v>
      </c>
      <c r="AS210" s="114" t="s">
        <v>2891</v>
      </c>
      <c r="AT210" s="98"/>
      <c r="AU210" s="33">
        <v>5.9570000000000002E-10</v>
      </c>
      <c r="AV210" s="34">
        <v>1.3845E-5</v>
      </c>
      <c r="AW210" s="16">
        <v>1.5587949372915399E-10</v>
      </c>
      <c r="AX210" s="16">
        <v>2.7099999999999997E-4</v>
      </c>
      <c r="AY210" s="16">
        <v>2.3499999999999999E-6</v>
      </c>
      <c r="AZ210" s="16">
        <v>1.9000000000000001E-4</v>
      </c>
      <c r="BA210" s="16">
        <v>1.57E-3</v>
      </c>
      <c r="BB210" s="68">
        <v>-11.34</v>
      </c>
      <c r="BC210" s="16">
        <f t="shared" si="135"/>
        <v>4.0236102067228527E-6</v>
      </c>
      <c r="BD210" s="67">
        <v>-13.36</v>
      </c>
      <c r="BE210" s="16">
        <f t="shared" si="136"/>
        <v>3.8425179164605073E-8</v>
      </c>
      <c r="BF210" s="16">
        <v>5.2999999999999999E-2</v>
      </c>
      <c r="BG210" s="16">
        <v>6.0899999999999995E-4</v>
      </c>
      <c r="BH210" s="16">
        <v>1.13E-4</v>
      </c>
      <c r="BI210" s="68">
        <v>1.64E-10</v>
      </c>
      <c r="BJ210" s="94">
        <f t="shared" si="145"/>
        <v>1.4436428000000001E-4</v>
      </c>
      <c r="BK210" s="68">
        <v>5.5281999999999996E-10</v>
      </c>
      <c r="BL210" s="39">
        <f t="shared" si="173"/>
        <v>4.8663086139999999E-4</v>
      </c>
      <c r="BM210" s="94">
        <f t="shared" si="174"/>
        <v>4.0288752091689559E-3</v>
      </c>
      <c r="BN210" s="114">
        <f t="shared" si="175"/>
        <v>1.3862228526808473E-5</v>
      </c>
      <c r="BO210" s="94">
        <f t="shared" si="176"/>
        <v>1.2868214000000001E-4</v>
      </c>
      <c r="BP210" s="114" t="s">
        <v>2891</v>
      </c>
      <c r="BQ210" s="98"/>
      <c r="BR210" s="18">
        <f t="shared" si="146"/>
        <v>-11.860120913598763</v>
      </c>
      <c r="BS210" s="114">
        <f t="shared" si="147"/>
        <v>-16.955988442780928</v>
      </c>
      <c r="BT210" s="114">
        <f t="shared" si="148"/>
        <v>-10.820000000000002</v>
      </c>
      <c r="BU210" s="114">
        <f t="shared" si="149"/>
        <v>-11.180000000000001</v>
      </c>
      <c r="BV210" s="114">
        <f t="shared" si="150"/>
        <v>-10.630000000000003</v>
      </c>
      <c r="BW210" s="114">
        <f t="shared" si="151"/>
        <v>-10.46</v>
      </c>
      <c r="BX210" s="114" t="str">
        <f t="shared" si="152"/>
        <v>N/A</v>
      </c>
      <c r="BY210" s="114">
        <f t="shared" si="153"/>
        <v>-10.178467475721114</v>
      </c>
      <c r="BZ210" s="114">
        <f t="shared" si="154"/>
        <v>-11.726368118871543</v>
      </c>
      <c r="CA210" s="114">
        <f t="shared" si="155"/>
        <v>-10.820000000000002</v>
      </c>
      <c r="CB210" s="98" t="str">
        <f t="shared" si="156"/>
        <v>---</v>
      </c>
      <c r="CC210" s="18">
        <f t="shared" si="157"/>
        <v>-9.224972399901155</v>
      </c>
      <c r="CD210" s="114">
        <f t="shared" si="158"/>
        <v>-4.8587070399184071</v>
      </c>
      <c r="CE210" s="114">
        <f t="shared" si="159"/>
        <v>-9.8072110133937933</v>
      </c>
      <c r="CF210" s="114">
        <f t="shared" si="160"/>
        <v>-3.5670307091255942</v>
      </c>
      <c r="CG210" s="114">
        <f t="shared" si="161"/>
        <v>-5.6289321377282642</v>
      </c>
      <c r="CH210" s="114">
        <f t="shared" si="162"/>
        <v>-3.7212463990471711</v>
      </c>
      <c r="CI210" s="114">
        <f t="shared" si="163"/>
        <v>-2.8041003475907664</v>
      </c>
      <c r="CJ210" s="114">
        <f t="shared" si="164"/>
        <v>-5.3953840988440165</v>
      </c>
      <c r="CK210" s="114">
        <f t="shared" si="165"/>
        <v>-7.4153840988440161</v>
      </c>
      <c r="CL210" s="114">
        <f t="shared" si="166"/>
        <v>-1.2757241303992111</v>
      </c>
      <c r="CM210" s="114">
        <f t="shared" si="167"/>
        <v>-3.2153827073671248</v>
      </c>
      <c r="CN210" s="114">
        <f t="shared" si="168"/>
        <v>-3.9469215565165805</v>
      </c>
      <c r="CO210" s="114">
        <f t="shared" si="169"/>
        <v>-3.8405402507963178</v>
      </c>
      <c r="CP210" s="114">
        <f t="shared" si="170"/>
        <v>-3.3128003522265779</v>
      </c>
      <c r="CQ210" s="114">
        <f t="shared" si="177"/>
        <v>-4.8581669458356425</v>
      </c>
      <c r="CR210" s="114">
        <f t="shared" si="178"/>
        <v>-3.8937309036564489</v>
      </c>
      <c r="CS210" s="98" t="str">
        <f t="shared" si="179"/>
        <v>---</v>
      </c>
    </row>
    <row r="211" spans="1:97" x14ac:dyDescent="0.25">
      <c r="A211" s="15" t="s">
        <v>2746</v>
      </c>
      <c r="B211" s="1" t="s">
        <v>637</v>
      </c>
      <c r="C211" s="1">
        <v>880.27</v>
      </c>
      <c r="D211" s="27">
        <v>11.22</v>
      </c>
      <c r="E211" s="16">
        <v>11.180893209234799</v>
      </c>
      <c r="F211" s="16">
        <v>10.670350168999899</v>
      </c>
      <c r="G211" s="16">
        <v>9.9047697120000002</v>
      </c>
      <c r="H211" s="16">
        <v>10.6017999999999</v>
      </c>
      <c r="I211" s="16">
        <v>9.7189999999999994</v>
      </c>
      <c r="J211" s="16">
        <v>7.54</v>
      </c>
      <c r="K211" s="16">
        <v>8.81</v>
      </c>
      <c r="L211" s="16"/>
      <c r="M211" s="39">
        <v>7.8462399999999999</v>
      </c>
      <c r="N211" s="16">
        <f t="shared" si="137"/>
        <v>9.7214503433594004</v>
      </c>
      <c r="O211" s="16">
        <f t="shared" si="171"/>
        <v>10.667381602756379</v>
      </c>
      <c r="P211" s="16">
        <f t="shared" si="138"/>
        <v>9.9047697120000002</v>
      </c>
      <c r="Q211" s="16" t="s">
        <v>2891</v>
      </c>
      <c r="R211" s="36"/>
      <c r="S211" s="18">
        <v>240.16</v>
      </c>
      <c r="T211" s="16">
        <v>257.27999999999997</v>
      </c>
      <c r="U211" s="16">
        <v>295.3</v>
      </c>
      <c r="V211" s="16">
        <v>261.66000000000003</v>
      </c>
      <c r="W211" s="16">
        <v>348.67</v>
      </c>
      <c r="X211" s="16">
        <v>276</v>
      </c>
      <c r="Y211" s="16">
        <v>264</v>
      </c>
      <c r="Z211" s="85"/>
      <c r="AA211" s="39">
        <v>294.92399999999998</v>
      </c>
      <c r="AB211" s="88">
        <f t="shared" si="139"/>
        <v>279.74925000000002</v>
      </c>
      <c r="AC211" s="114">
        <f t="shared" si="140"/>
        <v>278.09497981270727</v>
      </c>
      <c r="AD211" s="88">
        <f t="shared" si="141"/>
        <v>270</v>
      </c>
      <c r="AE211" s="88" t="s">
        <v>2891</v>
      </c>
      <c r="AF211" s="40"/>
      <c r="AG211" s="19">
        <f t="shared" si="172"/>
        <v>276</v>
      </c>
      <c r="AH211" s="18">
        <v>1.46E-12</v>
      </c>
      <c r="AI211" s="34">
        <v>1.0556244210402E-17</v>
      </c>
      <c r="AJ211" s="16">
        <v>1.9054607179632392E-11</v>
      </c>
      <c r="AK211" s="16">
        <v>6.6069344800759387E-12</v>
      </c>
      <c r="AL211" s="16">
        <v>2.4547089156850233E-12</v>
      </c>
      <c r="AM211" s="16">
        <v>3.4673685045253057E-11</v>
      </c>
      <c r="AN211" s="94"/>
      <c r="AO211" s="34">
        <v>6.3970599999999997E-11</v>
      </c>
      <c r="AP211" s="94">
        <f t="shared" si="142"/>
        <v>1.8317220882412947E-11</v>
      </c>
      <c r="AQ211" s="114">
        <f t="shared" si="143"/>
        <v>1.400435928276968E-12</v>
      </c>
      <c r="AR211" s="94">
        <f t="shared" si="144"/>
        <v>6.6069344800759387E-12</v>
      </c>
      <c r="AS211" s="114" t="s">
        <v>2891</v>
      </c>
      <c r="AT211" s="98"/>
      <c r="AU211" s="33">
        <v>6.2149999999999997E-10</v>
      </c>
      <c r="AV211" s="34">
        <v>1.3845E-5</v>
      </c>
      <c r="AW211" s="16">
        <v>1.5509675630350999E-10</v>
      </c>
      <c r="AX211" s="16">
        <v>2.9E-4</v>
      </c>
      <c r="AY211" s="16">
        <v>2.3499999999999999E-6</v>
      </c>
      <c r="AZ211" s="16">
        <v>2.0300000000000001E-3</v>
      </c>
      <c r="BA211" s="16">
        <v>1.57E-3</v>
      </c>
      <c r="BB211" s="68">
        <v>-11.34</v>
      </c>
      <c r="BC211" s="16">
        <f t="shared" si="135"/>
        <v>4.0236102067228527E-6</v>
      </c>
      <c r="BD211" s="67">
        <v>-13.32</v>
      </c>
      <c r="BE211" s="16">
        <f t="shared" si="136"/>
        <v>4.2132371136884705E-8</v>
      </c>
      <c r="BF211" s="16">
        <v>5.2999999999999999E-2</v>
      </c>
      <c r="BG211" s="16">
        <v>5.9500000000000004E-4</v>
      </c>
      <c r="BH211" s="16">
        <v>1.13E-4</v>
      </c>
      <c r="BI211" s="68">
        <v>1.5400000000000001E-10</v>
      </c>
      <c r="BJ211" s="94">
        <f t="shared" si="145"/>
        <v>1.3556158000000001E-4</v>
      </c>
      <c r="BK211" s="68">
        <v>5.5651900000000005E-10</v>
      </c>
      <c r="BL211" s="39">
        <f t="shared" si="173"/>
        <v>4.8988698013000009E-4</v>
      </c>
      <c r="BM211" s="94">
        <f t="shared" si="174"/>
        <v>4.1602650056646153E-3</v>
      </c>
      <c r="BN211" s="114">
        <f t="shared" si="175"/>
        <v>1.6556430536696052E-5</v>
      </c>
      <c r="BO211" s="94">
        <f t="shared" si="176"/>
        <v>1.2428079000000001E-4</v>
      </c>
      <c r="BP211" s="114" t="s">
        <v>2891</v>
      </c>
      <c r="BQ211" s="98"/>
      <c r="BR211" s="18">
        <f t="shared" si="146"/>
        <v>-11.835647144215564</v>
      </c>
      <c r="BS211" s="114">
        <f t="shared" si="147"/>
        <v>-16.976490571274724</v>
      </c>
      <c r="BT211" s="114">
        <f t="shared" si="148"/>
        <v>-10.720000000000002</v>
      </c>
      <c r="BU211" s="114">
        <f t="shared" si="149"/>
        <v>-11.180000000000001</v>
      </c>
      <c r="BV211" s="114">
        <f t="shared" si="150"/>
        <v>-11.610000000000001</v>
      </c>
      <c r="BW211" s="114">
        <f t="shared" si="151"/>
        <v>-10.46</v>
      </c>
      <c r="BX211" s="114" t="str">
        <f t="shared" si="152"/>
        <v>N/A</v>
      </c>
      <c r="BY211" s="114">
        <f t="shared" si="153"/>
        <v>-10.194019575881358</v>
      </c>
      <c r="BZ211" s="114">
        <f t="shared" si="154"/>
        <v>-11.853736755910235</v>
      </c>
      <c r="CA211" s="114">
        <f t="shared" si="155"/>
        <v>-11.180000000000001</v>
      </c>
      <c r="CB211" s="98" t="str">
        <f t="shared" si="156"/>
        <v>---</v>
      </c>
      <c r="CC211" s="18">
        <f t="shared" si="157"/>
        <v>-9.2065588670223359</v>
      </c>
      <c r="CD211" s="114">
        <f t="shared" si="158"/>
        <v>-4.8587070399184071</v>
      </c>
      <c r="CE211" s="114">
        <f t="shared" si="159"/>
        <v>-9.8093972849344127</v>
      </c>
      <c r="CF211" s="114">
        <f t="shared" si="160"/>
        <v>-3.5376020021010439</v>
      </c>
      <c r="CG211" s="114">
        <f t="shared" si="161"/>
        <v>-5.6289321377282642</v>
      </c>
      <c r="CH211" s="114">
        <f t="shared" si="162"/>
        <v>-2.692503962086787</v>
      </c>
      <c r="CI211" s="114">
        <f t="shared" si="163"/>
        <v>-2.8041003475907664</v>
      </c>
      <c r="CJ211" s="114">
        <f t="shared" si="164"/>
        <v>-5.3953840988440165</v>
      </c>
      <c r="CK211" s="114">
        <f t="shared" si="165"/>
        <v>-7.3753840988440178</v>
      </c>
      <c r="CL211" s="114">
        <f t="shared" si="166"/>
        <v>-1.2757241303992111</v>
      </c>
      <c r="CM211" s="114">
        <f t="shared" si="167"/>
        <v>-3.2254830342714502</v>
      </c>
      <c r="CN211" s="114">
        <f t="shared" si="168"/>
        <v>-3.9469215565165805</v>
      </c>
      <c r="CO211" s="114">
        <f t="shared" si="169"/>
        <v>-3.8678633780075526</v>
      </c>
      <c r="CP211" s="114">
        <f t="shared" si="170"/>
        <v>-3.3099041027621539</v>
      </c>
      <c r="CQ211" s="114">
        <f t="shared" si="177"/>
        <v>-4.7810332886447862</v>
      </c>
      <c r="CR211" s="114">
        <f t="shared" si="178"/>
        <v>-3.9073924672620666</v>
      </c>
      <c r="CS211" s="98" t="str">
        <f t="shared" si="179"/>
        <v>---</v>
      </c>
    </row>
    <row r="212" spans="1:97" x14ac:dyDescent="0.25">
      <c r="A212" s="15" t="s">
        <v>2747</v>
      </c>
      <c r="B212" s="1" t="s">
        <v>638</v>
      </c>
      <c r="C212" s="1">
        <v>880.27</v>
      </c>
      <c r="D212" s="27">
        <v>11.22</v>
      </c>
      <c r="E212" s="16">
        <v>11.1654276589746</v>
      </c>
      <c r="F212" s="16">
        <v>10.670350168999899</v>
      </c>
      <c r="G212" s="16">
        <v>9.9047697120000002</v>
      </c>
      <c r="H212" s="16">
        <v>10.6017999999999</v>
      </c>
      <c r="I212" s="16">
        <v>9.827</v>
      </c>
      <c r="J212" s="16">
        <v>7.54</v>
      </c>
      <c r="K212" s="16">
        <v>8.82</v>
      </c>
      <c r="L212" s="16"/>
      <c r="M212" s="16">
        <v>7.84694</v>
      </c>
      <c r="N212" s="16">
        <f t="shared" si="137"/>
        <v>9.7329208377749339</v>
      </c>
      <c r="O212" s="16">
        <f t="shared" si="171"/>
        <v>10.663406398354422</v>
      </c>
      <c r="P212" s="16">
        <f t="shared" si="138"/>
        <v>9.9047697120000002</v>
      </c>
      <c r="Q212" s="16" t="s">
        <v>2891</v>
      </c>
      <c r="R212" s="36"/>
      <c r="S212" s="18">
        <v>240.16</v>
      </c>
      <c r="T212" s="16">
        <v>266.56</v>
      </c>
      <c r="U212" s="16">
        <v>295.3</v>
      </c>
      <c r="V212" s="16">
        <v>277.87</v>
      </c>
      <c r="W212" s="16">
        <v>348.67</v>
      </c>
      <c r="X212" s="16">
        <v>275</v>
      </c>
      <c r="Y212" s="16">
        <v>264</v>
      </c>
      <c r="Z212" s="85"/>
      <c r="AA212" s="16">
        <v>294.93099999999998</v>
      </c>
      <c r="AB212" s="88">
        <f t="shared" si="139"/>
        <v>282.811375</v>
      </c>
      <c r="AC212" s="114">
        <f t="shared" si="140"/>
        <v>281.30927312636072</v>
      </c>
      <c r="AD212" s="88">
        <f t="shared" si="141"/>
        <v>276.435</v>
      </c>
      <c r="AE212" s="88" t="s">
        <v>2891</v>
      </c>
      <c r="AF212" s="40"/>
      <c r="AG212" s="19">
        <f t="shared" si="172"/>
        <v>275</v>
      </c>
      <c r="AH212" s="18">
        <v>1.5000000000000001E-12</v>
      </c>
      <c r="AI212" s="34">
        <v>1.0065582889769899E-17</v>
      </c>
      <c r="AJ212" s="16">
        <v>1.5488166189124763E-11</v>
      </c>
      <c r="AK212" s="16">
        <v>6.6069344800759387E-12</v>
      </c>
      <c r="AL212" s="16">
        <v>4.3651583224016522E-12</v>
      </c>
      <c r="AM212" s="16">
        <v>3.4673685045253057E-11</v>
      </c>
      <c r="AN212" s="94"/>
      <c r="AO212" s="16">
        <v>6.2191499999999994E-11</v>
      </c>
      <c r="AP212" s="94">
        <f t="shared" si="142"/>
        <v>1.7832207728919759E-11</v>
      </c>
      <c r="AQ212" s="114">
        <f t="shared" si="143"/>
        <v>1.4658666356602663E-12</v>
      </c>
      <c r="AR212" s="94">
        <f t="shared" si="144"/>
        <v>6.6069344800759387E-12</v>
      </c>
      <c r="AS212" s="114" t="s">
        <v>2891</v>
      </c>
      <c r="AT212" s="98"/>
      <c r="AU212" s="33">
        <v>6.3480000000000002E-10</v>
      </c>
      <c r="AV212" s="34">
        <v>1.3845E-5</v>
      </c>
      <c r="AW212" s="16">
        <v>1.64204747176231E-10</v>
      </c>
      <c r="AX212" s="16">
        <v>2.6899999999999998E-4</v>
      </c>
      <c r="AY212" s="16">
        <v>2.3499999999999999E-6</v>
      </c>
      <c r="AZ212" s="16">
        <v>1.72E-3</v>
      </c>
      <c r="BA212" s="16">
        <v>1.57E-3</v>
      </c>
      <c r="BB212" s="68">
        <v>-11.34</v>
      </c>
      <c r="BC212" s="16">
        <f t="shared" si="135"/>
        <v>4.0236102067228527E-6</v>
      </c>
      <c r="BD212" s="67">
        <v>-13.43</v>
      </c>
      <c r="BE212" s="16">
        <f t="shared" si="136"/>
        <v>3.2705131611736703E-8</v>
      </c>
      <c r="BF212" s="16">
        <v>5.4300000000000001E-2</v>
      </c>
      <c r="BG212" s="16">
        <v>5.9500000000000004E-4</v>
      </c>
      <c r="BH212" s="16">
        <v>1.13E-4</v>
      </c>
      <c r="BI212" s="68">
        <v>1.8E-10</v>
      </c>
      <c r="BJ212" s="94">
        <f t="shared" si="145"/>
        <v>1.5844859999999999E-4</v>
      </c>
      <c r="BK212" s="68">
        <v>5.5760599999999997E-10</v>
      </c>
      <c r="BL212" s="39">
        <f t="shared" si="173"/>
        <v>4.9084383361999999E-4</v>
      </c>
      <c r="BM212" s="94">
        <f t="shared" si="174"/>
        <v>4.2311817534259341E-3</v>
      </c>
      <c r="BN212" s="114">
        <f t="shared" si="175"/>
        <v>1.6282305576902125E-5</v>
      </c>
      <c r="BO212" s="94">
        <f t="shared" si="176"/>
        <v>1.3572429999999998E-4</v>
      </c>
      <c r="BP212" s="114" t="s">
        <v>2891</v>
      </c>
      <c r="BQ212" s="98"/>
      <c r="BR212" s="18">
        <f t="shared" si="146"/>
        <v>-11.823908740944319</v>
      </c>
      <c r="BS212" s="114">
        <f t="shared" si="147"/>
        <v>-16.997161070404662</v>
      </c>
      <c r="BT212" s="114">
        <f t="shared" si="148"/>
        <v>-10.810000000000002</v>
      </c>
      <c r="BU212" s="114">
        <f t="shared" si="149"/>
        <v>-11.180000000000001</v>
      </c>
      <c r="BV212" s="114">
        <f t="shared" si="150"/>
        <v>-11.360000000000001</v>
      </c>
      <c r="BW212" s="114">
        <f t="shared" si="151"/>
        <v>-10.46</v>
      </c>
      <c r="BX212" s="114" t="str">
        <f t="shared" si="152"/>
        <v>N/A</v>
      </c>
      <c r="BY212" s="114">
        <f t="shared" si="153"/>
        <v>-10.206268968289118</v>
      </c>
      <c r="BZ212" s="114">
        <f t="shared" si="154"/>
        <v>-11.833905539948301</v>
      </c>
      <c r="CA212" s="114">
        <f t="shared" si="155"/>
        <v>-11.180000000000001</v>
      </c>
      <c r="CB212" s="98" t="str">
        <f t="shared" si="156"/>
        <v>---</v>
      </c>
      <c r="CC212" s="18">
        <f t="shared" si="157"/>
        <v>-9.1973630819171888</v>
      </c>
      <c r="CD212" s="114">
        <f t="shared" si="158"/>
        <v>-4.8587070399184071</v>
      </c>
      <c r="CE212" s="114">
        <f t="shared" si="159"/>
        <v>-9.7846142915366769</v>
      </c>
      <c r="CF212" s="114">
        <f t="shared" si="160"/>
        <v>-3.5702477199975919</v>
      </c>
      <c r="CG212" s="114">
        <f t="shared" si="161"/>
        <v>-5.6289321377282642</v>
      </c>
      <c r="CH212" s="114">
        <f t="shared" si="162"/>
        <v>-2.7644715530924513</v>
      </c>
      <c r="CI212" s="114">
        <f t="shared" si="163"/>
        <v>-2.8041003475907664</v>
      </c>
      <c r="CJ212" s="114">
        <f t="shared" si="164"/>
        <v>-5.3953840988440165</v>
      </c>
      <c r="CK212" s="114">
        <f t="shared" si="165"/>
        <v>-7.4853840988440172</v>
      </c>
      <c r="CL212" s="114">
        <f t="shared" si="166"/>
        <v>-1.2652001704111531</v>
      </c>
      <c r="CM212" s="114">
        <f t="shared" si="167"/>
        <v>-3.2254830342714502</v>
      </c>
      <c r="CN212" s="114">
        <f t="shared" si="168"/>
        <v>-3.9469215565165805</v>
      </c>
      <c r="CO212" s="114">
        <f t="shared" si="169"/>
        <v>-3.8001115937407097</v>
      </c>
      <c r="CP212" s="114">
        <f t="shared" si="170"/>
        <v>-3.3090566605961147</v>
      </c>
      <c r="CQ212" s="114">
        <f t="shared" si="177"/>
        <v>-4.7882840989289566</v>
      </c>
      <c r="CR212" s="114">
        <f t="shared" si="178"/>
        <v>-3.8735165751286451</v>
      </c>
      <c r="CS212" s="98" t="str">
        <f t="shared" si="179"/>
        <v>---</v>
      </c>
    </row>
    <row r="213" spans="1:97" x14ac:dyDescent="0.25">
      <c r="A213" s="15" t="s">
        <v>2748</v>
      </c>
      <c r="B213" s="2" t="s">
        <v>639</v>
      </c>
      <c r="C213" s="2">
        <v>959.17</v>
      </c>
      <c r="D213" s="27">
        <v>12.11</v>
      </c>
      <c r="E213" s="16">
        <v>12.008524399997199</v>
      </c>
      <c r="F213" s="16">
        <v>11.4531708669999</v>
      </c>
      <c r="G213" s="16">
        <v>10.63640689</v>
      </c>
      <c r="H213" s="16">
        <v>11.393599999999999</v>
      </c>
      <c r="I213" s="16">
        <v>10.4201</v>
      </c>
      <c r="J213" s="16">
        <v>7.68</v>
      </c>
      <c r="K213" s="16">
        <v>8.91</v>
      </c>
      <c r="L213" s="16"/>
      <c r="M213" s="39">
        <v>7.7230800000000004</v>
      </c>
      <c r="N213" s="16">
        <f t="shared" si="137"/>
        <v>10.259431350777454</v>
      </c>
      <c r="O213" s="16">
        <f t="shared" si="171"/>
        <v>11.509651005842242</v>
      </c>
      <c r="P213" s="16">
        <f t="shared" si="138"/>
        <v>10.63640689</v>
      </c>
      <c r="Q213" s="16" t="s">
        <v>2891</v>
      </c>
      <c r="R213" s="36"/>
      <c r="S213" s="18">
        <v>254.5</v>
      </c>
      <c r="T213" s="16">
        <v>321.64999999999998</v>
      </c>
      <c r="U213" s="16">
        <v>324.19</v>
      </c>
      <c r="V213" s="16">
        <v>355.94</v>
      </c>
      <c r="W213" s="16">
        <v>296.33</v>
      </c>
      <c r="X213" s="16">
        <v>295</v>
      </c>
      <c r="Y213" s="16">
        <v>290</v>
      </c>
      <c r="Z213" s="85">
        <v>313</v>
      </c>
      <c r="AA213" s="39">
        <v>303.22399999999999</v>
      </c>
      <c r="AB213" s="88">
        <f t="shared" si="139"/>
        <v>305.98155555555553</v>
      </c>
      <c r="AC213" s="114">
        <f t="shared" si="140"/>
        <v>304.8324912063386</v>
      </c>
      <c r="AD213" s="88">
        <f t="shared" si="141"/>
        <v>303.22399999999999</v>
      </c>
      <c r="AE213" s="88">
        <v>307.25</v>
      </c>
      <c r="AF213" s="150" t="s">
        <v>2937</v>
      </c>
      <c r="AG213" s="19">
        <f t="shared" si="172"/>
        <v>307.25</v>
      </c>
      <c r="AH213" s="18">
        <v>3.27E-12</v>
      </c>
      <c r="AI213" s="34">
        <v>1.5187798098500199E-19</v>
      </c>
      <c r="AJ213" s="16">
        <v>3.3113112148258976E-12</v>
      </c>
      <c r="AK213" s="16">
        <v>6.7608297539198111E-13</v>
      </c>
      <c r="AL213" s="16">
        <v>1.0471285480508967E-12</v>
      </c>
      <c r="AM213" s="16">
        <v>3.4673685045253057E-11</v>
      </c>
      <c r="AN213" s="94">
        <v>2.9200000000000001E-12</v>
      </c>
      <c r="AO213" s="34">
        <v>2.5937999999999999E-11</v>
      </c>
      <c r="AP213" s="94">
        <f t="shared" si="142"/>
        <v>8.9795259919249776E-12</v>
      </c>
      <c r="AQ213" s="114">
        <f t="shared" si="143"/>
        <v>4.8492015816832909E-13</v>
      </c>
      <c r="AR213" s="94">
        <f t="shared" si="144"/>
        <v>3.095E-12</v>
      </c>
      <c r="AS213" s="114">
        <v>6.7655562978665921E-15</v>
      </c>
      <c r="AT213" s="156" t="s">
        <v>2937</v>
      </c>
      <c r="AU213" s="33">
        <v>2.7609999999999999E-11</v>
      </c>
      <c r="AV213" s="34">
        <v>2.5606000000000001E-6</v>
      </c>
      <c r="AW213" s="16">
        <v>5.3589530465598298E-12</v>
      </c>
      <c r="AX213" s="16">
        <v>1.7000000000000001E-4</v>
      </c>
      <c r="AY213" s="16">
        <v>3.3700000000000001E-7</v>
      </c>
      <c r="AZ213" s="16" t="s">
        <v>2762</v>
      </c>
      <c r="BA213" s="16">
        <v>2.4099999999999998E-3</v>
      </c>
      <c r="BB213" s="68">
        <v>-11.94</v>
      </c>
      <c r="BC213" s="16">
        <f t="shared" si="135"/>
        <v>1.1012745091311617E-6</v>
      </c>
      <c r="BD213" s="67">
        <v>-14.41</v>
      </c>
      <c r="BE213" s="16">
        <f t="shared" si="136"/>
        <v>3.731604317241624E-9</v>
      </c>
      <c r="BF213" s="16">
        <v>5.0299999999999997E-2</v>
      </c>
      <c r="BG213" s="16">
        <v>4.8099999999999998E-4</v>
      </c>
      <c r="BH213" s="16">
        <v>4.8099999999999997E-5</v>
      </c>
      <c r="BI213" s="68">
        <v>1.8799999999999999E-11</v>
      </c>
      <c r="BJ213" s="94">
        <f t="shared" si="145"/>
        <v>1.8032395999999999E-5</v>
      </c>
      <c r="BK213" s="68">
        <v>4.3891400000000002E-10</v>
      </c>
      <c r="BL213" s="39">
        <f t="shared" si="173"/>
        <v>4.2099314138000003E-4</v>
      </c>
      <c r="BM213" s="94">
        <f t="shared" si="174"/>
        <v>4.1424713981894155E-3</v>
      </c>
      <c r="BN213" s="114">
        <f t="shared" si="175"/>
        <v>3.0406489808376063E-6</v>
      </c>
      <c r="BO213" s="94">
        <f t="shared" si="176"/>
        <v>1.8032395999999999E-5</v>
      </c>
      <c r="BP213" s="114" t="s">
        <v>2891</v>
      </c>
      <c r="BQ213" s="98"/>
      <c r="BR213" s="18">
        <f t="shared" si="146"/>
        <v>-11.485452247339714</v>
      </c>
      <c r="BS213" s="114">
        <f t="shared" si="147"/>
        <v>-18.818505184859212</v>
      </c>
      <c r="BT213" s="114">
        <f t="shared" si="148"/>
        <v>-11.480000000000002</v>
      </c>
      <c r="BU213" s="114">
        <f t="shared" si="149"/>
        <v>-12.17</v>
      </c>
      <c r="BV213" s="114">
        <f t="shared" si="150"/>
        <v>-11.98</v>
      </c>
      <c r="BW213" s="114">
        <f t="shared" si="151"/>
        <v>-10.46</v>
      </c>
      <c r="BX213" s="114">
        <f t="shared" si="152"/>
        <v>-11.534617148551582</v>
      </c>
      <c r="BY213" s="114">
        <f t="shared" si="153"/>
        <v>-10.586063514082705</v>
      </c>
      <c r="BZ213" s="114">
        <f t="shared" si="154"/>
        <v>-12.314329761854152</v>
      </c>
      <c r="CA213" s="114">
        <f t="shared" si="155"/>
        <v>-11.510034697945649</v>
      </c>
      <c r="CB213" s="98">
        <f t="shared" si="156"/>
        <v>-14.169696487734381</v>
      </c>
      <c r="CC213" s="18">
        <f t="shared" si="157"/>
        <v>-10.558933593360736</v>
      </c>
      <c r="CD213" s="114">
        <f t="shared" si="158"/>
        <v>-5.591658258845345</v>
      </c>
      <c r="CE213" s="114">
        <f t="shared" si="159"/>
        <v>-11.270920048089678</v>
      </c>
      <c r="CF213" s="114">
        <f t="shared" si="160"/>
        <v>-3.7695510786217259</v>
      </c>
      <c r="CG213" s="114">
        <f t="shared" si="161"/>
        <v>-6.4723700991286615</v>
      </c>
      <c r="CH213" s="114" t="str">
        <f t="shared" si="162"/>
        <v>N/A</v>
      </c>
      <c r="CI213" s="114">
        <f t="shared" si="163"/>
        <v>-2.6179829574251317</v>
      </c>
      <c r="CJ213" s="114">
        <f t="shared" si="164"/>
        <v>-5.9581044131433698</v>
      </c>
      <c r="CK213" s="114">
        <f t="shared" si="165"/>
        <v>-8.4281044131433696</v>
      </c>
      <c r="CL213" s="114">
        <f t="shared" si="166"/>
        <v>-1.2984320149440727</v>
      </c>
      <c r="CM213" s="114">
        <f t="shared" si="167"/>
        <v>-3.3178549236261681</v>
      </c>
      <c r="CN213" s="114">
        <f t="shared" si="168"/>
        <v>-4.3178549236261681</v>
      </c>
      <c r="CO213" s="114">
        <f t="shared" si="169"/>
        <v>-4.743946563879688</v>
      </c>
      <c r="CP213" s="114">
        <f t="shared" si="170"/>
        <v>-3.3757249794258111</v>
      </c>
      <c r="CQ213" s="114">
        <f t="shared" si="177"/>
        <v>-5.517033712866148</v>
      </c>
      <c r="CR213" s="114">
        <f t="shared" si="178"/>
        <v>-4.743946563879688</v>
      </c>
      <c r="CS213" s="98" t="str">
        <f t="shared" si="179"/>
        <v>---</v>
      </c>
    </row>
    <row r="215" spans="1:97" x14ac:dyDescent="0.25">
      <c r="N215" s="191" t="s">
        <v>2315</v>
      </c>
      <c r="O215" s="191" t="s">
        <v>2316</v>
      </c>
      <c r="P215" s="191" t="s">
        <v>2941</v>
      </c>
    </row>
    <row r="216" spans="1:97" ht="28.9" customHeight="1" x14ac:dyDescent="0.25">
      <c r="D216" s="27" t="s">
        <v>2308</v>
      </c>
      <c r="E216" s="16" t="s">
        <v>2309</v>
      </c>
      <c r="F216" s="42" t="s">
        <v>2311</v>
      </c>
      <c r="G216" s="42" t="s">
        <v>2312</v>
      </c>
      <c r="H216" s="42" t="s">
        <v>2313</v>
      </c>
      <c r="I216" s="42" t="s">
        <v>2314</v>
      </c>
      <c r="J216" s="43" t="s">
        <v>3003</v>
      </c>
      <c r="K216" s="43" t="s">
        <v>3004</v>
      </c>
      <c r="L216" s="79" t="s">
        <v>3033</v>
      </c>
      <c r="M216" s="63" t="s">
        <v>3028</v>
      </c>
      <c r="N216" s="191"/>
      <c r="O216" s="191"/>
      <c r="P216" s="191"/>
      <c r="S216" s="18" t="s">
        <v>2317</v>
      </c>
      <c r="T216" s="14" t="s">
        <v>2319</v>
      </c>
      <c r="U216" s="14" t="s">
        <v>2320</v>
      </c>
      <c r="V216" s="13" t="s">
        <v>2321</v>
      </c>
      <c r="W216" s="14" t="s">
        <v>2322</v>
      </c>
      <c r="X216" s="14" t="s">
        <v>3005</v>
      </c>
      <c r="Y216" s="14" t="s">
        <v>3006</v>
      </c>
      <c r="Z216" s="91" t="s">
        <v>3033</v>
      </c>
      <c r="AA216" s="63" t="s">
        <v>3028</v>
      </c>
      <c r="AB216" s="14" t="s">
        <v>2911</v>
      </c>
      <c r="AC216" s="14" t="s">
        <v>3673</v>
      </c>
      <c r="AD216" s="14" t="s">
        <v>2943</v>
      </c>
      <c r="AH216" s="18" t="s">
        <v>2317</v>
      </c>
      <c r="AI216" s="16" t="s">
        <v>2309</v>
      </c>
      <c r="AJ216" s="14" t="s">
        <v>2319</v>
      </c>
      <c r="AK216" s="14" t="s">
        <v>2320</v>
      </c>
      <c r="AL216" s="13" t="s">
        <v>2321</v>
      </c>
      <c r="AM216" s="14" t="s">
        <v>2322</v>
      </c>
      <c r="AN216" s="95" t="s">
        <v>3033</v>
      </c>
      <c r="AO216" s="69" t="s">
        <v>3028</v>
      </c>
      <c r="AP216" s="38" t="s">
        <v>2913</v>
      </c>
      <c r="AQ216" s="14" t="s">
        <v>3675</v>
      </c>
      <c r="AR216" s="38" t="s">
        <v>2945</v>
      </c>
      <c r="AU216" s="35" t="s">
        <v>2323</v>
      </c>
      <c r="AV216" s="17" t="s">
        <v>2324</v>
      </c>
      <c r="AW216" s="16" t="s">
        <v>2309</v>
      </c>
      <c r="AX216" s="14" t="s">
        <v>2319</v>
      </c>
      <c r="AY216" s="14" t="s">
        <v>2320</v>
      </c>
      <c r="AZ216" s="13" t="s">
        <v>2321</v>
      </c>
      <c r="BA216" s="14" t="s">
        <v>2322</v>
      </c>
      <c r="BB216" s="38"/>
      <c r="BC216" s="38" t="s">
        <v>2325</v>
      </c>
      <c r="BD216" s="14"/>
      <c r="BE216" s="14" t="s">
        <v>2314</v>
      </c>
      <c r="BF216" s="38" t="s">
        <v>3003</v>
      </c>
      <c r="BG216" s="38" t="s">
        <v>3004</v>
      </c>
      <c r="BH216" s="38" t="s">
        <v>3007</v>
      </c>
      <c r="BI216" s="92"/>
      <c r="BJ216" s="95" t="s">
        <v>3033</v>
      </c>
      <c r="BK216" s="38"/>
      <c r="BL216" s="74" t="s">
        <v>3028</v>
      </c>
      <c r="BM216" s="38" t="s">
        <v>2913</v>
      </c>
      <c r="BN216" s="14" t="s">
        <v>3675</v>
      </c>
      <c r="BO216" s="38" t="s">
        <v>2945</v>
      </c>
      <c r="BP216" s="110"/>
      <c r="BR216" s="18" t="s">
        <v>2317</v>
      </c>
      <c r="BS216" s="114" t="s">
        <v>2309</v>
      </c>
      <c r="BT216" s="14" t="s">
        <v>2319</v>
      </c>
      <c r="BU216" s="14" t="s">
        <v>2320</v>
      </c>
      <c r="BV216" s="113" t="s">
        <v>2321</v>
      </c>
      <c r="BW216" s="14" t="s">
        <v>2322</v>
      </c>
      <c r="BX216" s="14" t="s">
        <v>3033</v>
      </c>
      <c r="BY216" s="14" t="s">
        <v>3028</v>
      </c>
      <c r="BZ216" s="92" t="s">
        <v>2913</v>
      </c>
      <c r="CA216" s="92" t="s">
        <v>2945</v>
      </c>
      <c r="CB216" s="110"/>
      <c r="CC216" s="35" t="s">
        <v>2323</v>
      </c>
      <c r="CD216" s="17" t="s">
        <v>2324</v>
      </c>
      <c r="CE216" s="114" t="s">
        <v>2309</v>
      </c>
      <c r="CF216" s="14" t="s">
        <v>2319</v>
      </c>
      <c r="CG216" s="14" t="s">
        <v>2320</v>
      </c>
      <c r="CH216" s="113" t="s">
        <v>2321</v>
      </c>
      <c r="CI216" s="14" t="s">
        <v>2322</v>
      </c>
      <c r="CJ216" s="92" t="s">
        <v>2325</v>
      </c>
      <c r="CK216" s="14" t="s">
        <v>2314</v>
      </c>
      <c r="CL216" s="92" t="s">
        <v>3003</v>
      </c>
      <c r="CM216" s="92" t="s">
        <v>3004</v>
      </c>
      <c r="CN216" s="92" t="s">
        <v>3007</v>
      </c>
      <c r="CO216" s="14" t="s">
        <v>3033</v>
      </c>
      <c r="CP216" s="14" t="s">
        <v>3028</v>
      </c>
      <c r="CQ216" s="92" t="s">
        <v>2913</v>
      </c>
      <c r="CR216" s="92" t="s">
        <v>2945</v>
      </c>
    </row>
    <row r="217" spans="1:97" x14ac:dyDescent="0.25">
      <c r="C217" s="9" t="s">
        <v>2929</v>
      </c>
      <c r="R217" s="139" t="s">
        <v>2929</v>
      </c>
      <c r="S217" s="22"/>
      <c r="T217" s="23"/>
      <c r="U217" s="23"/>
      <c r="V217" s="24"/>
      <c r="W217" s="23"/>
      <c r="X217" s="23"/>
      <c r="Y217" s="23"/>
      <c r="Z217" s="23"/>
      <c r="AA217" s="23"/>
      <c r="AB217" s="23"/>
      <c r="AC217" s="23"/>
      <c r="AD217" s="23"/>
      <c r="AG217" s="9" t="s">
        <v>2929</v>
      </c>
      <c r="AT217" s="139" t="s">
        <v>2929</v>
      </c>
      <c r="AU217" s="22"/>
      <c r="AV217" s="23"/>
      <c r="AW217" s="23"/>
      <c r="BQ217" s="139" t="s">
        <v>2929</v>
      </c>
      <c r="BR217" s="110"/>
      <c r="BS217" s="110"/>
      <c r="BT217" s="110"/>
      <c r="BU217" s="110"/>
      <c r="BV217" s="110"/>
      <c r="BW217" s="110"/>
      <c r="BX217" s="110"/>
      <c r="BY217" s="110"/>
      <c r="BZ217" s="110"/>
      <c r="CA217" s="110"/>
      <c r="CB217" s="139" t="s">
        <v>2929</v>
      </c>
      <c r="CC217" s="110"/>
      <c r="CD217" s="110"/>
      <c r="CE217" s="110"/>
      <c r="CF217" s="110"/>
      <c r="CG217" s="110"/>
      <c r="CH217" s="110"/>
      <c r="CI217" s="110"/>
      <c r="CJ217" s="110"/>
      <c r="CK217" s="110"/>
      <c r="CL217" s="110"/>
      <c r="CM217" s="110"/>
      <c r="CN217" s="110"/>
      <c r="CO217" s="110"/>
      <c r="CP217" s="110"/>
      <c r="CQ217" s="110"/>
      <c r="CR217" s="110"/>
    </row>
    <row r="218" spans="1:97" x14ac:dyDescent="0.25">
      <c r="C218" s="72" t="s">
        <v>3026</v>
      </c>
      <c r="D218" s="103">
        <f t="shared" ref="D218:K218" si="180">COUNTIFS(D$4:D$213,"&gt;0",$Q$4:$Q$213,"&gt;0")</f>
        <v>9</v>
      </c>
      <c r="E218" s="103">
        <f t="shared" si="180"/>
        <v>9</v>
      </c>
      <c r="F218" s="103">
        <f t="shared" si="180"/>
        <v>9</v>
      </c>
      <c r="G218" s="103">
        <f t="shared" si="180"/>
        <v>9</v>
      </c>
      <c r="H218" s="103">
        <f t="shared" si="180"/>
        <v>9</v>
      </c>
      <c r="I218" s="103">
        <f t="shared" si="180"/>
        <v>9</v>
      </c>
      <c r="J218" s="103">
        <f t="shared" si="180"/>
        <v>9</v>
      </c>
      <c r="K218" s="103">
        <f t="shared" si="180"/>
        <v>9</v>
      </c>
      <c r="L218" s="103">
        <f>COUNTIFS(L$4:L$213,"&gt;0",$Q$4:$Q$213,"&gt;0")</f>
        <v>8</v>
      </c>
      <c r="M218" s="103">
        <f t="shared" ref="M218:P218" si="181">COUNTIFS(M$4:M$213,"&gt;0",$Q$4:$Q$213,"&gt;0")</f>
        <v>9</v>
      </c>
      <c r="N218" s="103">
        <f t="shared" si="181"/>
        <v>9</v>
      </c>
      <c r="O218" s="103">
        <f t="shared" si="181"/>
        <v>9</v>
      </c>
      <c r="P218" s="103">
        <f t="shared" si="181"/>
        <v>9</v>
      </c>
      <c r="Q218" s="140" t="s">
        <v>3042</v>
      </c>
      <c r="R218" s="72" t="s">
        <v>3026</v>
      </c>
      <c r="S218" s="103">
        <f t="shared" ref="S218:Z218" si="182">COUNTIFS(S$4:S$213,"&gt;0",$AE$4:$AE$213,"&gt;0")</f>
        <v>36</v>
      </c>
      <c r="T218" s="103">
        <f t="shared" si="182"/>
        <v>36</v>
      </c>
      <c r="U218" s="103">
        <f t="shared" si="182"/>
        <v>36</v>
      </c>
      <c r="V218" s="103">
        <f t="shared" si="182"/>
        <v>36</v>
      </c>
      <c r="W218" s="103">
        <f t="shared" si="182"/>
        <v>36</v>
      </c>
      <c r="X218" s="103">
        <f t="shared" si="182"/>
        <v>36</v>
      </c>
      <c r="Y218" s="103">
        <f t="shared" si="182"/>
        <v>36</v>
      </c>
      <c r="Z218" s="103">
        <f t="shared" si="182"/>
        <v>25</v>
      </c>
      <c r="AA218" s="103">
        <f>COUNTIFS(AA$4:AA$213,"&gt;0",$AE$4:$AE$213,"&gt;0")</f>
        <v>35</v>
      </c>
      <c r="AB218" s="103">
        <f t="shared" ref="AB218:AD218" si="183">COUNTIFS(AB$4:AB$213,"&gt;0",$AE$4:$AE$213,"&gt;0")</f>
        <v>36</v>
      </c>
      <c r="AC218" s="103">
        <f t="shared" si="183"/>
        <v>36</v>
      </c>
      <c r="AD218" s="103">
        <f t="shared" si="183"/>
        <v>36</v>
      </c>
      <c r="AE218" s="140" t="s">
        <v>3042</v>
      </c>
      <c r="AG218" s="72" t="s">
        <v>3026</v>
      </c>
      <c r="AH218" s="103">
        <f t="shared" ref="AH218:AM218" si="184">COUNTIFS(AH$4:AH$213,"&gt;0",$AS$4:$AS$213,"&gt;0")</f>
        <v>31</v>
      </c>
      <c r="AI218" s="103">
        <f t="shared" si="184"/>
        <v>31</v>
      </c>
      <c r="AJ218" s="103">
        <f t="shared" si="184"/>
        <v>31</v>
      </c>
      <c r="AK218" s="103">
        <f t="shared" si="184"/>
        <v>31</v>
      </c>
      <c r="AL218" s="103">
        <f t="shared" si="184"/>
        <v>31</v>
      </c>
      <c r="AM218" s="103">
        <f t="shared" si="184"/>
        <v>31</v>
      </c>
      <c r="AN218" s="103">
        <f>COUNTIFS(AN$4:AN$213,"&gt;0",$AS$4:$AS$213,"&gt;0")</f>
        <v>24</v>
      </c>
      <c r="AO218" s="103">
        <f t="shared" ref="AO218:AR218" si="185">COUNTIFS(AO$4:AO$213,"&gt;0",$AS$4:$AS$213,"&gt;0")</f>
        <v>31</v>
      </c>
      <c r="AP218" s="103">
        <f t="shared" si="185"/>
        <v>31</v>
      </c>
      <c r="AQ218" s="103">
        <f t="shared" si="185"/>
        <v>31</v>
      </c>
      <c r="AR218" s="103">
        <f t="shared" si="185"/>
        <v>31</v>
      </c>
      <c r="AS218" s="140" t="s">
        <v>3042</v>
      </c>
      <c r="AT218" s="72" t="s">
        <v>3026</v>
      </c>
      <c r="AU218" s="103">
        <f t="shared" ref="AU218:AY218" si="186">COUNTIFS(AU$4:AU$213,"&gt;0",$BP$4:$BP$213,"&gt;0")</f>
        <v>11</v>
      </c>
      <c r="AV218" s="103">
        <f t="shared" si="186"/>
        <v>11</v>
      </c>
      <c r="AW218" s="103">
        <f t="shared" si="186"/>
        <v>11</v>
      </c>
      <c r="AX218" s="103">
        <f t="shared" si="186"/>
        <v>11</v>
      </c>
      <c r="AY218" s="103">
        <f t="shared" si="186"/>
        <v>11</v>
      </c>
      <c r="AZ218" s="103">
        <f>COUNTIFS(AZ$4:AZ$213,"&gt;0",$BP$4:$BP$213,"&gt;0")</f>
        <v>11</v>
      </c>
      <c r="BA218" s="103">
        <f t="shared" ref="BA218" si="187">COUNTIFS(BA$4:BA$213,"&gt;0",$BP$4:$BP$213,"&gt;0")</f>
        <v>11</v>
      </c>
      <c r="BC218" s="103">
        <f>COUNTIFS(BC$4:BC$213,"&gt;0",$BP$4:$BP$213,"&gt;0")</f>
        <v>11</v>
      </c>
      <c r="BE218" s="103">
        <f t="shared" ref="BE218:BH218" si="188">COUNTIFS(BE$4:BE$213,"&gt;0",$BP$4:$BP$213,"&gt;0")</f>
        <v>11</v>
      </c>
      <c r="BF218" s="103">
        <f t="shared" si="188"/>
        <v>11</v>
      </c>
      <c r="BG218" s="103">
        <f t="shared" si="188"/>
        <v>11</v>
      </c>
      <c r="BH218" s="103">
        <f t="shared" si="188"/>
        <v>11</v>
      </c>
      <c r="BI218" s="103"/>
      <c r="BJ218" s="103">
        <f>COUNTIFS(BJ$4:BJ$213,"&gt;0",$BP$4:$BP$213,"&gt;0")</f>
        <v>10</v>
      </c>
      <c r="BK218" s="103"/>
      <c r="BL218" s="103">
        <f>COUNTIFS(BL$4:BL$213,"&gt;0",$BP$4:$BP$213,"&gt;0")</f>
        <v>11</v>
      </c>
      <c r="BM218" s="103">
        <f t="shared" ref="BM218:BO218" si="189">COUNTIFS(BM$4:BM$213,"&gt;0",$BP$4:$BP$213,"&gt;0")</f>
        <v>11</v>
      </c>
      <c r="BN218" s="103">
        <f t="shared" si="189"/>
        <v>11</v>
      </c>
      <c r="BO218" s="103">
        <f t="shared" si="189"/>
        <v>11</v>
      </c>
      <c r="BP218" s="140" t="s">
        <v>3042</v>
      </c>
      <c r="BQ218" s="117" t="s">
        <v>3026</v>
      </c>
      <c r="BR218" s="103">
        <f t="shared" ref="BR218:BW218" si="190">COUNTIFS(BR$4:BR$213,"&lt;0",$CB$4:$CB$213,"&lt;0")</f>
        <v>31</v>
      </c>
      <c r="BS218" s="103">
        <f t="shared" si="190"/>
        <v>31</v>
      </c>
      <c r="BT218" s="103">
        <f t="shared" si="190"/>
        <v>31</v>
      </c>
      <c r="BU218" s="103">
        <f t="shared" si="190"/>
        <v>31</v>
      </c>
      <c r="BV218" s="103">
        <f t="shared" si="190"/>
        <v>31</v>
      </c>
      <c r="BW218" s="103">
        <f t="shared" si="190"/>
        <v>31</v>
      </c>
      <c r="BX218" s="103">
        <f>COUNTIFS(BX$4:BX$213,"&lt;0",$CB$4:$CB$213,"&lt;0")</f>
        <v>24</v>
      </c>
      <c r="BY218" s="103">
        <f t="shared" ref="BY218:CA218" si="191">COUNTIFS(BY$4:BY$213,"&lt;0",$CB$4:$CB$213,"&lt;0")</f>
        <v>31</v>
      </c>
      <c r="BZ218" s="103">
        <f t="shared" si="191"/>
        <v>31</v>
      </c>
      <c r="CA218" s="103">
        <f t="shared" si="191"/>
        <v>31</v>
      </c>
      <c r="CB218" s="117" t="s">
        <v>3026</v>
      </c>
      <c r="CC218" s="103">
        <f t="shared" ref="CC218:CG218" si="192">COUNTIFS(CC$4:CC$213,"&lt;100",$CS$4:$CS$213,"&lt;100")</f>
        <v>11</v>
      </c>
      <c r="CD218" s="103">
        <f t="shared" si="192"/>
        <v>11</v>
      </c>
      <c r="CE218" s="103">
        <f t="shared" si="192"/>
        <v>11</v>
      </c>
      <c r="CF218" s="103">
        <f t="shared" si="192"/>
        <v>11</v>
      </c>
      <c r="CG218" s="103">
        <f t="shared" si="192"/>
        <v>11</v>
      </c>
      <c r="CH218" s="103">
        <f>COUNTIFS(CH$4:CH$213,"&lt;100",$CS$4:$CS$213,"&lt;100")</f>
        <v>11</v>
      </c>
      <c r="CI218" s="103">
        <f t="shared" ref="CI218:CR218" si="193">COUNTIFS(CI$4:CI$213,"&lt;100",$CS$4:$CS$213,"&lt;100")</f>
        <v>11</v>
      </c>
      <c r="CJ218" s="103">
        <f t="shared" si="193"/>
        <v>11</v>
      </c>
      <c r="CK218" s="103">
        <f t="shared" si="193"/>
        <v>11</v>
      </c>
      <c r="CL218" s="103">
        <f t="shared" si="193"/>
        <v>11</v>
      </c>
      <c r="CM218" s="103">
        <f t="shared" si="193"/>
        <v>11</v>
      </c>
      <c r="CN218" s="103">
        <f t="shared" si="193"/>
        <v>11</v>
      </c>
      <c r="CO218" s="103">
        <f t="shared" si="193"/>
        <v>10</v>
      </c>
      <c r="CP218" s="103">
        <f t="shared" si="193"/>
        <v>11</v>
      </c>
      <c r="CQ218" s="103">
        <f t="shared" si="193"/>
        <v>11</v>
      </c>
      <c r="CR218" s="103">
        <f t="shared" si="193"/>
        <v>11</v>
      </c>
    </row>
    <row r="219" spans="1:97" x14ac:dyDescent="0.25">
      <c r="C219" s="20" t="s">
        <v>2894</v>
      </c>
      <c r="D219" s="21">
        <f t="shared" ref="D219:P219" si="194">SUMXMY2(D$4:D$213,$Q$4:$Q$213)</f>
        <v>2.725200000000001</v>
      </c>
      <c r="E219" s="21">
        <f t="shared" si="194"/>
        <v>5.1202730761374005</v>
      </c>
      <c r="F219" s="21">
        <f t="shared" si="194"/>
        <v>1.3511299173246978</v>
      </c>
      <c r="G219" s="21">
        <f t="shared" si="194"/>
        <v>0.96528486320538109</v>
      </c>
      <c r="H219" s="21">
        <f t="shared" si="194"/>
        <v>0.93487448000000284</v>
      </c>
      <c r="I219" s="21">
        <f t="shared" si="194"/>
        <v>0.23662299000000081</v>
      </c>
      <c r="J219" s="21">
        <f t="shared" si="194"/>
        <v>4.1514999999999986</v>
      </c>
      <c r="K219" s="21">
        <f t="shared" si="194"/>
        <v>1.2769000000000008</v>
      </c>
      <c r="L219" s="21">
        <f t="shared" si="194"/>
        <v>17.697600000000005</v>
      </c>
      <c r="M219" s="21">
        <f t="shared" si="194"/>
        <v>0.11895607519999958</v>
      </c>
      <c r="N219" s="21">
        <f t="shared" si="194"/>
        <v>0.31537168838771923</v>
      </c>
      <c r="O219" s="21">
        <f t="shared" si="194"/>
        <v>0.7731716325557173</v>
      </c>
      <c r="P219" s="21">
        <f t="shared" si="194"/>
        <v>0.16046914189479319</v>
      </c>
      <c r="Q219" s="114">
        <f>MIN(Q$4:Q$213)</f>
        <v>5.74</v>
      </c>
      <c r="R219" s="20" t="s">
        <v>2893</v>
      </c>
      <c r="S219" s="21">
        <f t="shared" ref="S219:AD219" si="195">SUMXMY2(S$4:S$213,$AE$4:$AE$213)</f>
        <v>113881.75653958331</v>
      </c>
      <c r="T219" s="21">
        <f t="shared" si="195"/>
        <v>149909.84475625001</v>
      </c>
      <c r="U219" s="21">
        <f t="shared" si="195"/>
        <v>126689.28912291669</v>
      </c>
      <c r="V219" s="21">
        <f t="shared" si="195"/>
        <v>87698.534172916683</v>
      </c>
      <c r="W219" s="21">
        <f t="shared" si="195"/>
        <v>1383815.5717895832</v>
      </c>
      <c r="X219" s="21">
        <f t="shared" si="195"/>
        <v>32221.598906250001</v>
      </c>
      <c r="Y219" s="21">
        <f t="shared" si="195"/>
        <v>34498.277239583331</v>
      </c>
      <c r="Z219" s="89">
        <f t="shared" si="195"/>
        <v>59425.676614583339</v>
      </c>
      <c r="AA219" s="21">
        <f t="shared" si="195"/>
        <v>227333.04964972669</v>
      </c>
      <c r="AB219" s="21">
        <f t="shared" si="195"/>
        <v>137637.53528066856</v>
      </c>
      <c r="AC219" s="102">
        <f t="shared" si="195"/>
        <v>105731.40042067597</v>
      </c>
      <c r="AD219" s="21">
        <f t="shared" si="195"/>
        <v>106075.19964058332</v>
      </c>
      <c r="AE219" s="114">
        <f>MIN(AE$4:AE$213)</f>
        <v>18.75</v>
      </c>
      <c r="AG219" s="20" t="s">
        <v>2931</v>
      </c>
      <c r="AH219" s="21">
        <f t="shared" ref="AH219:AR219" si="196">SUMXMY2(AH$4:AH$213,$AS$4:$AS$213)</f>
        <v>1.2668562688417166E-6</v>
      </c>
      <c r="AI219" s="21">
        <f t="shared" si="196"/>
        <v>2.8398958667978908E-6</v>
      </c>
      <c r="AJ219" s="21">
        <f t="shared" si="196"/>
        <v>6.2170041939754899E-6</v>
      </c>
      <c r="AK219" s="21">
        <f t="shared" si="196"/>
        <v>3.2721614827533405E-6</v>
      </c>
      <c r="AL219" s="21">
        <f t="shared" si="196"/>
        <v>9.6208239783223026E-6</v>
      </c>
      <c r="AM219" s="21">
        <f t="shared" si="196"/>
        <v>3.7848748731137986E-6</v>
      </c>
      <c r="AN219" s="89">
        <f t="shared" si="196"/>
        <v>1.9116246308144451E-5</v>
      </c>
      <c r="AO219" s="21">
        <f t="shared" si="196"/>
        <v>2.7822400070362041E-6</v>
      </c>
      <c r="AP219" s="21">
        <f t="shared" si="196"/>
        <v>1.9708404291254272E-6</v>
      </c>
      <c r="AQ219" s="102">
        <f t="shared" si="196"/>
        <v>2.3942207636849573E-6</v>
      </c>
      <c r="AR219" s="21">
        <f t="shared" si="196"/>
        <v>2.1342822960749741E-6</v>
      </c>
      <c r="AS219" s="114">
        <f>MIN(AS$4:AS$213)</f>
        <v>6.7655562978665921E-15</v>
      </c>
      <c r="AT219" s="20" t="s">
        <v>2932</v>
      </c>
      <c r="AU219" s="21">
        <f t="shared" ref="AU219:BA219" si="197">SUMXMY2(AU$4:AU$213,$BP$4:$BP$213)</f>
        <v>9.0467046031194997E-3</v>
      </c>
      <c r="AV219" s="21">
        <f t="shared" si="197"/>
        <v>1.3470037174751361</v>
      </c>
      <c r="AW219" s="21">
        <f t="shared" si="197"/>
        <v>6.1226159067483462E-3</v>
      </c>
      <c r="AX219" s="21">
        <f t="shared" si="197"/>
        <v>7.6184074219000003E-2</v>
      </c>
      <c r="AY219" s="21">
        <f t="shared" si="197"/>
        <v>1.3677101157940008</v>
      </c>
      <c r="AZ219" s="21">
        <f t="shared" si="197"/>
        <v>651.27201190976893</v>
      </c>
      <c r="BA219" s="21">
        <f t="shared" si="197"/>
        <v>2.368200139699999E-2</v>
      </c>
      <c r="BC219" s="21">
        <f>SUMXMY2(BC$4:BC$213,$BP$4:$BP$213)</f>
        <v>0.63469207159643171</v>
      </c>
      <c r="BE219" s="21">
        <f>SUMXMY2(BE$4:BE$213,$BP$4:$BP$213)</f>
        <v>2.4114140982630263</v>
      </c>
      <c r="BF219" s="21">
        <f>SUMXMY2(BF$4:BF$213,$BP$4:$BP$213)</f>
        <v>1.3772390818000002</v>
      </c>
      <c r="BG219" s="21">
        <f>SUMXMY2(BG$4:BG$213,$BP$4:$BP$213)</f>
        <v>1.7388147600000011E-2</v>
      </c>
      <c r="BH219" s="21">
        <f>SUMXMY2(BH$4:BH$213,$BP$4:$BP$213)</f>
        <v>0.92734535450000011</v>
      </c>
      <c r="BI219" s="89"/>
      <c r="BJ219" s="89">
        <f>SUMXMY2(BJ$4:BJ$213,$BP$4:$BP$213)</f>
        <v>20.352513573559676</v>
      </c>
      <c r="BK219" s="21"/>
      <c r="BL219" s="21">
        <f>SUMXMY2(BL$4:BL$213,$BP$4:$BP$213)</f>
        <v>75.01886625598307</v>
      </c>
      <c r="BM219" s="21">
        <f>SUMXMY2(BM$4:BM$213,$BP$4:$BP$213)</f>
        <v>10.57310640258928</v>
      </c>
      <c r="BN219" s="102">
        <f>SUMXMY2(BN$4:BN$213,$BP$4:$BP$213)</f>
        <v>0.27167627821460977</v>
      </c>
      <c r="BO219" s="21">
        <f>SUMXMY2(BO$4:BO$213,$BP$4:$BP$213)</f>
        <v>1.0549036921987729</v>
      </c>
      <c r="BP219" s="114">
        <f>MIN(BP$4:BP$213)</f>
        <v>8.7000000000000001E-4</v>
      </c>
      <c r="BQ219" s="115" t="s">
        <v>3683</v>
      </c>
      <c r="BR219" s="102">
        <f t="shared" ref="BR219:CA219" si="198">SUMXMY2(BR$4:BR$213,$CB$4:$CB$213)</f>
        <v>16.853390339016585</v>
      </c>
      <c r="BS219" s="102">
        <f t="shared" si="198"/>
        <v>102.18674519802752</v>
      </c>
      <c r="BT219" s="102">
        <f t="shared" si="198"/>
        <v>28.837898479528405</v>
      </c>
      <c r="BU219" s="102">
        <f t="shared" si="198"/>
        <v>8.993474715074333</v>
      </c>
      <c r="BV219" s="102">
        <f t="shared" si="198"/>
        <v>17.256091060684746</v>
      </c>
      <c r="BW219" s="102">
        <f t="shared" si="198"/>
        <v>78.022392900482444</v>
      </c>
      <c r="BX219" s="102">
        <f t="shared" si="198"/>
        <v>11.712096127469316</v>
      </c>
      <c r="BY219" s="102">
        <f t="shared" si="198"/>
        <v>38.520989677827068</v>
      </c>
      <c r="BZ219" s="102">
        <f t="shared" si="198"/>
        <v>10.49209451573153</v>
      </c>
      <c r="CA219" s="102">
        <f t="shared" si="198"/>
        <v>15.115388954145807</v>
      </c>
      <c r="CB219" s="134" t="s">
        <v>3688</v>
      </c>
      <c r="CC219" s="102">
        <f>SUMXMY2(CC$4:CC$213,$CS$4:$CS$213)</f>
        <v>24.825816060936091</v>
      </c>
      <c r="CD219" s="102">
        <f t="shared" ref="CD219:CR219" si="199">SUMXMY2(CD$4:CD$213,$CS$4:$CS$213)</f>
        <v>3.789129590100297</v>
      </c>
      <c r="CE219" s="102">
        <f t="shared" si="199"/>
        <v>44.822399957919245</v>
      </c>
      <c r="CF219" s="102">
        <f t="shared" si="199"/>
        <v>11.111387616690406</v>
      </c>
      <c r="CG219" s="102">
        <f t="shared" si="199"/>
        <v>4.1178612916027957</v>
      </c>
      <c r="CH219" s="102">
        <f t="shared" si="199"/>
        <v>7.3559053707099746</v>
      </c>
      <c r="CI219" s="102">
        <f t="shared" si="199"/>
        <v>17.532683867092654</v>
      </c>
      <c r="CJ219" s="102">
        <f t="shared" si="199"/>
        <v>4.8988532328233498</v>
      </c>
      <c r="CK219" s="102">
        <f t="shared" si="199"/>
        <v>23.560178097248397</v>
      </c>
      <c r="CL219" s="102">
        <f t="shared" si="199"/>
        <v>18.325183607143206</v>
      </c>
      <c r="CM219" s="102">
        <f t="shared" si="199"/>
        <v>1.5700117600708039</v>
      </c>
      <c r="CN219" s="102">
        <f t="shared" si="199"/>
        <v>2.7038710389054654</v>
      </c>
      <c r="CO219" s="102">
        <f t="shared" si="199"/>
        <v>8.0227026371538699</v>
      </c>
      <c r="CP219" s="102">
        <f t="shared" si="199"/>
        <v>7.5392977926641462</v>
      </c>
      <c r="CQ219" s="102">
        <f t="shared" si="199"/>
        <v>2.5546869493220097</v>
      </c>
      <c r="CR219" s="102">
        <f t="shared" si="199"/>
        <v>2.3607991859865392</v>
      </c>
    </row>
    <row r="220" spans="1:97" x14ac:dyDescent="0.25">
      <c r="C220" s="115" t="s">
        <v>3027</v>
      </c>
      <c r="D220" s="93">
        <f t="shared" ref="D220:K220" si="200">SQRT(D219/D218)</f>
        <v>0.55027265968790429</v>
      </c>
      <c r="E220" s="93">
        <f t="shared" si="200"/>
        <v>0.75426734695460163</v>
      </c>
      <c r="F220" s="93">
        <f t="shared" si="200"/>
        <v>0.38746038038670594</v>
      </c>
      <c r="G220" s="93">
        <f t="shared" si="200"/>
        <v>0.32749637202492304</v>
      </c>
      <c r="H220" s="93">
        <f t="shared" si="200"/>
        <v>0.32229635775512971</v>
      </c>
      <c r="I220" s="93">
        <f t="shared" si="200"/>
        <v>0.16214636392264065</v>
      </c>
      <c r="J220" s="93">
        <f t="shared" si="200"/>
        <v>0.67917433533502836</v>
      </c>
      <c r="K220" s="93">
        <f t="shared" si="200"/>
        <v>0.37666666666666682</v>
      </c>
      <c r="L220" s="93">
        <f>SQRT(L219/L218)</f>
        <v>1.487346630748865</v>
      </c>
      <c r="M220" s="93">
        <f>SQRT(M219/M218)</f>
        <v>0.11496669817337907</v>
      </c>
      <c r="N220" s="93">
        <f t="shared" ref="N220:P220" si="201">SQRT(N219/N218)</f>
        <v>0.18719321224271615</v>
      </c>
      <c r="O220" s="93">
        <f t="shared" si="201"/>
        <v>0.29310059565421814</v>
      </c>
      <c r="P220" s="93">
        <f t="shared" si="201"/>
        <v>0.13352866604207886</v>
      </c>
      <c r="Q220" s="141" t="s">
        <v>3043</v>
      </c>
      <c r="R220" s="115" t="s">
        <v>3027</v>
      </c>
      <c r="S220" s="93">
        <f t="shared" ref="S220:Z220" si="202">SQRT(S219/S218)</f>
        <v>56.243951906845382</v>
      </c>
      <c r="T220" s="93">
        <f t="shared" si="202"/>
        <v>64.530321201279307</v>
      </c>
      <c r="U220" s="93">
        <f t="shared" si="202"/>
        <v>59.322398131574374</v>
      </c>
      <c r="V220" s="93">
        <f t="shared" si="202"/>
        <v>49.356563835949217</v>
      </c>
      <c r="W220" s="93">
        <f t="shared" si="202"/>
        <v>196.0594844392883</v>
      </c>
      <c r="X220" s="93">
        <f t="shared" si="202"/>
        <v>29.91729289328331</v>
      </c>
      <c r="Y220" s="93">
        <f t="shared" si="202"/>
        <v>30.956186439503732</v>
      </c>
      <c r="Z220" s="93">
        <f t="shared" si="202"/>
        <v>48.754764532128895</v>
      </c>
      <c r="AA220" s="93">
        <f>SQRT(AA219/AA218)</f>
        <v>80.592989707493729</v>
      </c>
      <c r="AB220" s="93">
        <f t="shared" ref="AB220:AD220" si="203">SQRT(AB219/AB218)</f>
        <v>61.832555089592248</v>
      </c>
      <c r="AC220" s="93">
        <f t="shared" si="203"/>
        <v>54.193941958661554</v>
      </c>
      <c r="AD220" s="93">
        <f t="shared" si="203"/>
        <v>54.281979729460282</v>
      </c>
      <c r="AE220" s="141" t="s">
        <v>3043</v>
      </c>
      <c r="AF220" s="148"/>
      <c r="AG220" s="115" t="s">
        <v>3027</v>
      </c>
      <c r="AH220" s="93">
        <f t="shared" ref="AH220:AM220" si="204">SQRT(AH219/AH218)</f>
        <v>2.0215422640389836E-4</v>
      </c>
      <c r="AI220" s="93">
        <f t="shared" si="204"/>
        <v>3.0267068587865352E-4</v>
      </c>
      <c r="AJ220" s="93">
        <f t="shared" si="204"/>
        <v>4.4782644225894715E-4</v>
      </c>
      <c r="AK220" s="93">
        <f t="shared" si="204"/>
        <v>3.2489012945586653E-4</v>
      </c>
      <c r="AL220" s="93">
        <f t="shared" si="204"/>
        <v>5.5708990350843916E-4</v>
      </c>
      <c r="AM220" s="93">
        <f t="shared" si="204"/>
        <v>3.4941771254814861E-4</v>
      </c>
      <c r="AN220" s="93">
        <f>SQRT(AN219/AN218)</f>
        <v>8.9247423651293834E-4</v>
      </c>
      <c r="AO220" s="93">
        <f t="shared" ref="AO220:AR220" si="205">SQRT(AO219/AO218)</f>
        <v>2.9958250557455646E-4</v>
      </c>
      <c r="AP220" s="93">
        <f t="shared" si="205"/>
        <v>2.5214182063617186E-4</v>
      </c>
      <c r="AQ220" s="93">
        <f t="shared" si="205"/>
        <v>2.779081284540002E-4</v>
      </c>
      <c r="AR220" s="93">
        <f t="shared" si="205"/>
        <v>2.6238867354064373E-4</v>
      </c>
      <c r="AS220" s="141" t="s">
        <v>3043</v>
      </c>
      <c r="AT220" s="115" t="s">
        <v>3027</v>
      </c>
      <c r="AU220" s="135">
        <f t="shared" ref="AU220:AY220" si="206">SQRT(AU219/AU218)</f>
        <v>2.8678000125404172E-2</v>
      </c>
      <c r="AV220" s="135">
        <f t="shared" si="206"/>
        <v>0.34993554178852793</v>
      </c>
      <c r="AW220" s="135">
        <f t="shared" si="206"/>
        <v>2.3592402295400768E-2</v>
      </c>
      <c r="AX220" s="135">
        <f t="shared" si="206"/>
        <v>8.3221541255855139E-2</v>
      </c>
      <c r="AY220" s="135">
        <f t="shared" si="206"/>
        <v>0.35261492205237155</v>
      </c>
      <c r="AZ220" s="135">
        <f>SQRT(AZ219/AZ218)</f>
        <v>7.6945790357401433</v>
      </c>
      <c r="BA220" s="135">
        <f>SQRT(BA219/BA218)</f>
        <v>4.6399452775965903E-2</v>
      </c>
      <c r="BB220" s="138"/>
      <c r="BC220" s="135">
        <f>SQRT(BC219/BC218)</f>
        <v>0.24020674269478623</v>
      </c>
      <c r="BD220" s="138"/>
      <c r="BE220" s="135">
        <f t="shared" ref="BE220:BH220" si="207">SQRT(BE219/BE218)</f>
        <v>0.46820878193222404</v>
      </c>
      <c r="BF220" s="135">
        <f t="shared" si="207"/>
        <v>0.3538411407551546</v>
      </c>
      <c r="BG220" s="135">
        <f t="shared" si="207"/>
        <v>3.9758529788073045E-2</v>
      </c>
      <c r="BH220" s="135">
        <f t="shared" si="207"/>
        <v>0.29035172315032615</v>
      </c>
      <c r="BI220" s="135"/>
      <c r="BJ220" s="135">
        <f>SQRT(BJ219/BJ218)</f>
        <v>1.4266223597560665</v>
      </c>
      <c r="BK220" s="135"/>
      <c r="BL220" s="135">
        <f t="shared" ref="BL220:BO220" si="208">SQRT(BL219/BL218)</f>
        <v>2.6114932380464051</v>
      </c>
      <c r="BM220" s="135">
        <f t="shared" si="208"/>
        <v>0.98040373884664478</v>
      </c>
      <c r="BN220" s="135">
        <f t="shared" si="208"/>
        <v>0.15715547548226066</v>
      </c>
      <c r="BO220" s="135">
        <f t="shared" si="208"/>
        <v>0.30967779328591499</v>
      </c>
      <c r="BP220" s="141" t="s">
        <v>3043</v>
      </c>
      <c r="BQ220" s="115" t="s">
        <v>3027</v>
      </c>
      <c r="BR220" s="135">
        <f t="shared" ref="BR220:BX220" si="209">SQRT(BR219/BR218)</f>
        <v>0.73733150812338322</v>
      </c>
      <c r="BS220" s="135">
        <f t="shared" si="209"/>
        <v>1.8155843740490858</v>
      </c>
      <c r="BT220" s="135">
        <f t="shared" si="209"/>
        <v>0.96449716933861795</v>
      </c>
      <c r="BU220" s="135">
        <f t="shared" si="209"/>
        <v>0.53862054136752247</v>
      </c>
      <c r="BV220" s="135">
        <f t="shared" si="209"/>
        <v>0.74608853277058618</v>
      </c>
      <c r="BW220" s="135">
        <f t="shared" si="209"/>
        <v>1.5864587558101</v>
      </c>
      <c r="BX220" s="135">
        <f t="shared" si="209"/>
        <v>0.69857283465020414</v>
      </c>
      <c r="BY220" s="135">
        <f>SQRT(BY219/BY218)</f>
        <v>1.1147253339959966</v>
      </c>
      <c r="BZ220" s="135">
        <f t="shared" ref="BZ220:CA220" si="210">SQRT(BZ219/BZ218)</f>
        <v>0.58176856377582942</v>
      </c>
      <c r="CA220" s="135">
        <f t="shared" si="210"/>
        <v>0.69827873522628459</v>
      </c>
      <c r="CB220" s="115" t="s">
        <v>3027</v>
      </c>
      <c r="CC220" s="135">
        <f t="shared" ref="CC220:CR220" si="211">SQRT(CC219/CC218)</f>
        <v>1.5022956996463805</v>
      </c>
      <c r="CD220" s="135">
        <f t="shared" si="211"/>
        <v>0.58691253724277714</v>
      </c>
      <c r="CE220" s="135">
        <f t="shared" si="211"/>
        <v>2.0186043774197344</v>
      </c>
      <c r="CF220" s="135">
        <f t="shared" si="211"/>
        <v>1.0050503206167614</v>
      </c>
      <c r="CG220" s="135">
        <f t="shared" si="211"/>
        <v>0.61184232160691943</v>
      </c>
      <c r="CH220" s="135">
        <f t="shared" si="211"/>
        <v>0.81775220578396679</v>
      </c>
      <c r="CI220" s="135">
        <f t="shared" si="211"/>
        <v>1.26248974314799</v>
      </c>
      <c r="CJ220" s="135">
        <f t="shared" si="211"/>
        <v>0.66734570793032888</v>
      </c>
      <c r="CK220" s="135">
        <f t="shared" si="211"/>
        <v>1.4635007251372059</v>
      </c>
      <c r="CL220" s="135">
        <f t="shared" si="211"/>
        <v>1.2907074736235025</v>
      </c>
      <c r="CM220" s="135">
        <f t="shared" si="211"/>
        <v>0.37779404683586337</v>
      </c>
      <c r="CN220" s="135">
        <f t="shared" si="211"/>
        <v>0.49578872323028389</v>
      </c>
      <c r="CO220" s="135">
        <f t="shared" si="211"/>
        <v>0.89569540789008573</v>
      </c>
      <c r="CP220" s="135">
        <f t="shared" si="211"/>
        <v>0.8278832698056009</v>
      </c>
      <c r="CQ220" s="135">
        <f t="shared" si="211"/>
        <v>0.4819172834835691</v>
      </c>
      <c r="CR220" s="135">
        <f t="shared" si="211"/>
        <v>0.46326893681419878</v>
      </c>
    </row>
    <row r="221" spans="1:97" x14ac:dyDescent="0.25">
      <c r="D221" s="25">
        <f t="shared" ref="D221:P221" si="212">RANK(D220,$D220:$P220,1)</f>
        <v>10</v>
      </c>
      <c r="E221" s="25">
        <f t="shared" si="212"/>
        <v>12</v>
      </c>
      <c r="F221" s="25">
        <f t="shared" si="212"/>
        <v>9</v>
      </c>
      <c r="G221" s="25">
        <f t="shared" si="212"/>
        <v>7</v>
      </c>
      <c r="H221" s="25">
        <f t="shared" si="212"/>
        <v>6</v>
      </c>
      <c r="I221" s="97">
        <f t="shared" si="212"/>
        <v>3</v>
      </c>
      <c r="J221" s="25">
        <f t="shared" si="212"/>
        <v>11</v>
      </c>
      <c r="K221" s="25">
        <f t="shared" si="212"/>
        <v>8</v>
      </c>
      <c r="L221" s="25">
        <f t="shared" si="212"/>
        <v>13</v>
      </c>
      <c r="M221" s="97">
        <f t="shared" si="212"/>
        <v>1</v>
      </c>
      <c r="N221" s="25">
        <f t="shared" si="212"/>
        <v>4</v>
      </c>
      <c r="O221" s="25">
        <f t="shared" si="212"/>
        <v>5</v>
      </c>
      <c r="P221" s="97">
        <f t="shared" si="212"/>
        <v>2</v>
      </c>
      <c r="Q221" s="142">
        <f>MAX(Q$4:Q$213)</f>
        <v>8.27</v>
      </c>
      <c r="S221" s="25">
        <f t="shared" ref="S221:AD221" si="213">RANK(S220,$S220:$AD220,1)</f>
        <v>7</v>
      </c>
      <c r="T221" s="25">
        <f t="shared" si="213"/>
        <v>10</v>
      </c>
      <c r="U221" s="25">
        <f t="shared" si="213"/>
        <v>8</v>
      </c>
      <c r="V221" s="25">
        <f t="shared" si="213"/>
        <v>4</v>
      </c>
      <c r="W221" s="25">
        <f t="shared" si="213"/>
        <v>12</v>
      </c>
      <c r="X221" s="97">
        <f t="shared" si="213"/>
        <v>1</v>
      </c>
      <c r="Y221" s="97">
        <f t="shared" si="213"/>
        <v>2</v>
      </c>
      <c r="Z221" s="97">
        <f t="shared" si="213"/>
        <v>3</v>
      </c>
      <c r="AA221" s="25">
        <f t="shared" si="213"/>
        <v>11</v>
      </c>
      <c r="AB221" s="25">
        <f t="shared" si="213"/>
        <v>9</v>
      </c>
      <c r="AC221" s="90">
        <f t="shared" si="213"/>
        <v>5</v>
      </c>
      <c r="AD221" s="25">
        <f t="shared" si="213"/>
        <v>6</v>
      </c>
      <c r="AE221" s="142">
        <f>MAX(AE$4:AE$213)</f>
        <v>307.25</v>
      </c>
      <c r="AH221" s="97">
        <f t="shared" ref="AH221:AR221" si="214">RANK(AH220,$AH220:$AR220,1)</f>
        <v>1</v>
      </c>
      <c r="AI221" s="90">
        <f t="shared" si="214"/>
        <v>6</v>
      </c>
      <c r="AJ221" s="25">
        <f t="shared" si="214"/>
        <v>9</v>
      </c>
      <c r="AK221" s="25">
        <f t="shared" si="214"/>
        <v>7</v>
      </c>
      <c r="AL221" s="25">
        <f t="shared" si="214"/>
        <v>10</v>
      </c>
      <c r="AM221" s="25">
        <f t="shared" si="214"/>
        <v>8</v>
      </c>
      <c r="AN221" s="90">
        <f t="shared" si="214"/>
        <v>11</v>
      </c>
      <c r="AO221" s="90">
        <f t="shared" si="214"/>
        <v>5</v>
      </c>
      <c r="AP221" s="97">
        <f t="shared" si="214"/>
        <v>2</v>
      </c>
      <c r="AQ221" s="90">
        <f t="shared" si="214"/>
        <v>4</v>
      </c>
      <c r="AR221" s="97">
        <f t="shared" si="214"/>
        <v>3</v>
      </c>
      <c r="AS221" s="142">
        <f>MAX(AS$4:AS$213)</f>
        <v>2.2372478876401323E-3</v>
      </c>
      <c r="AU221" s="184">
        <f t="shared" ref="AU221:BA221" si="215">RANK(AU220,$AU220:$BO220,1)</f>
        <v>2</v>
      </c>
      <c r="AV221" s="122">
        <f t="shared" si="215"/>
        <v>10</v>
      </c>
      <c r="AW221" s="184">
        <f t="shared" si="215"/>
        <v>1</v>
      </c>
      <c r="AX221" s="122">
        <f t="shared" si="215"/>
        <v>5</v>
      </c>
      <c r="AY221" s="122">
        <f t="shared" si="215"/>
        <v>11</v>
      </c>
      <c r="AZ221" s="122">
        <f t="shared" si="215"/>
        <v>17</v>
      </c>
      <c r="BA221" s="122">
        <f t="shared" si="215"/>
        <v>4</v>
      </c>
      <c r="BB221" s="122"/>
      <c r="BC221" s="122">
        <f>RANK(BC220,$AU220:$BO220,1)</f>
        <v>7</v>
      </c>
      <c r="BD221" s="122"/>
      <c r="BE221" s="122">
        <f t="shared" ref="BE221:BO221" si="216">RANK(BE220,$AU220:$BO220,1)</f>
        <v>13</v>
      </c>
      <c r="BF221" s="122">
        <f t="shared" si="216"/>
        <v>12</v>
      </c>
      <c r="BG221" s="184">
        <f t="shared" si="216"/>
        <v>3</v>
      </c>
      <c r="BH221" s="122">
        <f t="shared" si="216"/>
        <v>8</v>
      </c>
      <c r="BI221" s="122"/>
      <c r="BJ221" s="122">
        <f t="shared" ref="BJ221" si="217">RANK(BJ220,$AU220:$BO220,1)</f>
        <v>15</v>
      </c>
      <c r="BK221" s="122"/>
      <c r="BL221" s="122">
        <f t="shared" ref="BL221" si="218">RANK(BL220,$AU220:$BO220,1)</f>
        <v>16</v>
      </c>
      <c r="BM221" s="122">
        <f t="shared" si="216"/>
        <v>14</v>
      </c>
      <c r="BN221" s="122">
        <f>RANK(BN220,$AU220:$BO220,1)</f>
        <v>6</v>
      </c>
      <c r="BO221" s="122">
        <f t="shared" si="216"/>
        <v>9</v>
      </c>
      <c r="BP221" s="142">
        <f>MAX(BP$4:BP$213)</f>
        <v>0.12999999999999998</v>
      </c>
      <c r="BR221" s="90">
        <f t="shared" ref="BR221:CA221" si="219">RANK(BR220,$BR220:$CA220,1)</f>
        <v>5</v>
      </c>
      <c r="BS221" s="90">
        <f t="shared" si="219"/>
        <v>10</v>
      </c>
      <c r="BT221" s="90">
        <f t="shared" si="219"/>
        <v>7</v>
      </c>
      <c r="BU221" s="97">
        <f t="shared" si="219"/>
        <v>1</v>
      </c>
      <c r="BV221" s="90">
        <f t="shared" si="219"/>
        <v>6</v>
      </c>
      <c r="BW221" s="90">
        <f t="shared" si="219"/>
        <v>9</v>
      </c>
      <c r="BX221" s="90">
        <f t="shared" si="219"/>
        <v>4</v>
      </c>
      <c r="BY221" s="90">
        <f t="shared" si="219"/>
        <v>8</v>
      </c>
      <c r="BZ221" s="97">
        <f t="shared" si="219"/>
        <v>2</v>
      </c>
      <c r="CA221" s="97">
        <f t="shared" si="219"/>
        <v>3</v>
      </c>
      <c r="CB221" s="110"/>
      <c r="CC221" s="90">
        <f>RANK(CC220,$CC220:$CR220,1)</f>
        <v>15</v>
      </c>
      <c r="CD221" s="90">
        <f t="shared" ref="CD221:CR221" si="220">RANK(CD220,$CC220:$CR220,1)</f>
        <v>5</v>
      </c>
      <c r="CE221" s="90">
        <f t="shared" si="220"/>
        <v>16</v>
      </c>
      <c r="CF221" s="90">
        <f t="shared" si="220"/>
        <v>11</v>
      </c>
      <c r="CG221" s="90">
        <f t="shared" si="220"/>
        <v>6</v>
      </c>
      <c r="CH221" s="90">
        <f t="shared" si="220"/>
        <v>8</v>
      </c>
      <c r="CI221" s="90">
        <f t="shared" si="220"/>
        <v>12</v>
      </c>
      <c r="CJ221" s="90">
        <f t="shared" si="220"/>
        <v>7</v>
      </c>
      <c r="CK221" s="90">
        <f t="shared" si="220"/>
        <v>14</v>
      </c>
      <c r="CL221" s="90">
        <f t="shared" si="220"/>
        <v>13</v>
      </c>
      <c r="CM221" s="97">
        <f t="shared" si="220"/>
        <v>1</v>
      </c>
      <c r="CN221" s="90">
        <f t="shared" si="220"/>
        <v>4</v>
      </c>
      <c r="CO221" s="90">
        <f t="shared" si="220"/>
        <v>10</v>
      </c>
      <c r="CP221" s="90">
        <f t="shared" si="220"/>
        <v>9</v>
      </c>
      <c r="CQ221" s="97">
        <f t="shared" si="220"/>
        <v>3</v>
      </c>
      <c r="CR221" s="97">
        <f t="shared" si="220"/>
        <v>2</v>
      </c>
    </row>
    <row r="222" spans="1:97" x14ac:dyDescent="0.25"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  <c r="BH222" s="110"/>
      <c r="BI222" s="110"/>
      <c r="BJ222" s="110"/>
      <c r="BK222" s="110"/>
      <c r="BL222" s="110"/>
      <c r="BM222" s="110"/>
      <c r="BO222" s="110"/>
    </row>
  </sheetData>
  <mergeCells count="31">
    <mergeCell ref="D2:M2"/>
    <mergeCell ref="N215:N216"/>
    <mergeCell ref="O215:O216"/>
    <mergeCell ref="P215:P216"/>
    <mergeCell ref="BO2:BO3"/>
    <mergeCell ref="AB2:AB3"/>
    <mergeCell ref="AD2:AD3"/>
    <mergeCell ref="S2:AA2"/>
    <mergeCell ref="N2:N3"/>
    <mergeCell ref="O2:O3"/>
    <mergeCell ref="P2:P3"/>
    <mergeCell ref="Q2:R2"/>
    <mergeCell ref="AG2:AG3"/>
    <mergeCell ref="AH2:AM2"/>
    <mergeCell ref="AP2:AP3"/>
    <mergeCell ref="AR2:AR3"/>
    <mergeCell ref="CQ2:CQ3"/>
    <mergeCell ref="CR2:CR3"/>
    <mergeCell ref="CS2:CS3"/>
    <mergeCell ref="BR2:BY2"/>
    <mergeCell ref="BZ2:BZ3"/>
    <mergeCell ref="CA2:CA3"/>
    <mergeCell ref="CB2:CB3"/>
    <mergeCell ref="CC2:CP2"/>
    <mergeCell ref="AE2:AF2"/>
    <mergeCell ref="AC2:AC3"/>
    <mergeCell ref="AQ2:AQ3"/>
    <mergeCell ref="AS2:AT2"/>
    <mergeCell ref="BP2:BQ2"/>
    <mergeCell ref="BM2:BM3"/>
    <mergeCell ref="AU2:BL2"/>
  </mergeCells>
  <hyperlinks>
    <hyperlink ref="J1:K1" r:id="rId1" display="OCHEM"/>
    <hyperlink ref="X1:Y1" r:id="rId2" display="OCHEM"/>
    <hyperlink ref="BF1:BH1" r:id="rId3" display="OCHEM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8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7.28515625" style="15" bestFit="1" customWidth="1"/>
    <col min="2" max="2" width="48.28515625" style="1" bestFit="1" customWidth="1"/>
    <col min="3" max="3" width="9.7109375" style="1" customWidth="1"/>
    <col min="10" max="12" width="10.42578125" customWidth="1"/>
    <col min="13" max="13" width="9" customWidth="1"/>
    <col min="14" max="16" width="9.7109375" customWidth="1"/>
    <col min="18" max="18" width="25.7109375" customWidth="1"/>
    <col min="20" max="20" width="10.7109375" customWidth="1"/>
    <col min="25" max="27" width="9.42578125" customWidth="1"/>
    <col min="28" max="28" width="9.5703125" customWidth="1"/>
    <col min="29" max="29" width="12.85546875" style="110" bestFit="1" customWidth="1"/>
    <col min="30" max="30" width="9.5703125" customWidth="1"/>
    <col min="32" max="32" width="20.7109375" style="110" bestFit="1" customWidth="1"/>
    <col min="36" max="36" width="10.5703125" customWidth="1"/>
    <col min="37" max="37" width="10.140625" customWidth="1"/>
    <col min="40" max="40" width="9.28515625" style="87" customWidth="1"/>
    <col min="42" max="42" width="10.28515625" customWidth="1"/>
    <col min="43" max="43" width="12.42578125" style="110" customWidth="1"/>
    <col min="44" max="45" width="10.28515625" customWidth="1"/>
    <col min="46" max="46" width="18.7109375" style="110" customWidth="1"/>
    <col min="50" max="50" width="10.5703125" customWidth="1"/>
    <col min="57" max="57" width="8.85546875" customWidth="1"/>
    <col min="58" max="59" width="10.42578125" customWidth="1"/>
    <col min="61" max="62" width="8.85546875" style="87"/>
    <col min="65" max="65" width="9.7109375" customWidth="1"/>
    <col min="66" max="66" width="12.85546875" style="110" customWidth="1"/>
    <col min="67" max="67" width="9.7109375" customWidth="1"/>
    <col min="68" max="68" width="10.7109375" customWidth="1"/>
    <col min="69" max="69" width="25.7109375" style="110" customWidth="1"/>
    <col min="72" max="72" width="10.5703125" customWidth="1"/>
    <col min="73" max="73" width="10.42578125" customWidth="1"/>
    <col min="78" max="79" width="10.140625" customWidth="1"/>
    <col min="80" max="80" width="10.42578125" customWidth="1"/>
    <col min="84" max="84" width="10.5703125" customWidth="1"/>
    <col min="85" max="85" width="9.5703125" customWidth="1"/>
    <col min="95" max="97" width="10" customWidth="1"/>
  </cols>
  <sheetData>
    <row r="1" spans="1:97" x14ac:dyDescent="0.25">
      <c r="J1" s="26" t="s">
        <v>2890</v>
      </c>
      <c r="K1" s="26" t="s">
        <v>2890</v>
      </c>
      <c r="M1" s="26"/>
      <c r="X1" s="26" t="s">
        <v>2890</v>
      </c>
      <c r="Y1" s="26" t="s">
        <v>2890</v>
      </c>
      <c r="AA1" s="26"/>
      <c r="AT1" s="99"/>
      <c r="BF1" s="26" t="s">
        <v>2890</v>
      </c>
      <c r="BG1" s="26" t="s">
        <v>2890</v>
      </c>
      <c r="BH1" s="26" t="s">
        <v>2890</v>
      </c>
      <c r="BI1" s="26"/>
      <c r="BJ1" s="26"/>
      <c r="BK1" s="26"/>
      <c r="BL1" s="26"/>
      <c r="BR1" s="83" t="s">
        <v>3689</v>
      </c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83" t="s">
        <v>3692</v>
      </c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</row>
    <row r="2" spans="1:97" ht="14.45" customHeight="1" x14ac:dyDescent="0.25">
      <c r="A2" s="50"/>
      <c r="B2" s="51"/>
      <c r="C2" s="51"/>
      <c r="D2" s="204" t="s">
        <v>2310</v>
      </c>
      <c r="E2" s="205"/>
      <c r="F2" s="205"/>
      <c r="G2" s="205"/>
      <c r="H2" s="205"/>
      <c r="I2" s="205"/>
      <c r="J2" s="206"/>
      <c r="K2" s="44"/>
      <c r="L2" s="81"/>
      <c r="M2" s="65"/>
      <c r="N2" s="191" t="s">
        <v>2315</v>
      </c>
      <c r="O2" s="191" t="s">
        <v>2316</v>
      </c>
      <c r="P2" s="191" t="s">
        <v>2941</v>
      </c>
      <c r="Q2" s="210" t="s">
        <v>3693</v>
      </c>
      <c r="R2" s="211"/>
      <c r="S2" s="207" t="s">
        <v>2327</v>
      </c>
      <c r="T2" s="208"/>
      <c r="U2" s="208"/>
      <c r="V2" s="208"/>
      <c r="W2" s="208"/>
      <c r="X2" s="208"/>
      <c r="Y2" s="208"/>
      <c r="Z2" s="208"/>
      <c r="AA2" s="209"/>
      <c r="AB2" s="189" t="s">
        <v>2910</v>
      </c>
      <c r="AC2" s="189" t="s">
        <v>3672</v>
      </c>
      <c r="AD2" s="189" t="s">
        <v>2942</v>
      </c>
      <c r="AE2" s="212" t="s">
        <v>3697</v>
      </c>
      <c r="AF2" s="213"/>
      <c r="AG2" s="214" t="s">
        <v>3698</v>
      </c>
      <c r="AH2" s="218" t="s">
        <v>2892</v>
      </c>
      <c r="AI2" s="219"/>
      <c r="AJ2" s="219"/>
      <c r="AK2" s="219"/>
      <c r="AL2" s="219"/>
      <c r="AM2" s="219"/>
      <c r="AN2" s="84"/>
      <c r="AO2" s="71"/>
      <c r="AP2" s="191" t="s">
        <v>2915</v>
      </c>
      <c r="AQ2" s="119"/>
      <c r="AR2" s="191" t="s">
        <v>2944</v>
      </c>
      <c r="AS2" s="216" t="s">
        <v>3705</v>
      </c>
      <c r="AT2" s="217"/>
      <c r="AU2" s="200" t="s">
        <v>2326</v>
      </c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2"/>
      <c r="BM2" s="189" t="s">
        <v>2909</v>
      </c>
      <c r="BN2" s="189" t="s">
        <v>3676</v>
      </c>
      <c r="BO2" s="220" t="s">
        <v>2946</v>
      </c>
      <c r="BP2" s="187" t="s">
        <v>3706</v>
      </c>
      <c r="BQ2" s="188"/>
      <c r="BR2" s="195" t="s">
        <v>3682</v>
      </c>
      <c r="BS2" s="196"/>
      <c r="BT2" s="196"/>
      <c r="BU2" s="196"/>
      <c r="BV2" s="196"/>
      <c r="BW2" s="196"/>
      <c r="BX2" s="196"/>
      <c r="BY2" s="197"/>
      <c r="BZ2" s="191" t="s">
        <v>3679</v>
      </c>
      <c r="CA2" s="191" t="s">
        <v>3680</v>
      </c>
      <c r="CB2" s="198" t="s">
        <v>3681</v>
      </c>
      <c r="CC2" s="200" t="s">
        <v>3687</v>
      </c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2"/>
      <c r="CQ2" s="191" t="s">
        <v>3684</v>
      </c>
      <c r="CR2" s="191" t="s">
        <v>3685</v>
      </c>
      <c r="CS2" s="193" t="s">
        <v>3686</v>
      </c>
    </row>
    <row r="3" spans="1:97" ht="45.75" thickBot="1" x14ac:dyDescent="0.3">
      <c r="A3" s="52"/>
      <c r="B3" s="53" t="s">
        <v>420</v>
      </c>
      <c r="C3" s="54" t="s">
        <v>2328</v>
      </c>
      <c r="D3" s="55" t="s">
        <v>2308</v>
      </c>
      <c r="E3" s="56" t="s">
        <v>2309</v>
      </c>
      <c r="F3" s="47" t="s">
        <v>2311</v>
      </c>
      <c r="G3" s="47" t="s">
        <v>2312</v>
      </c>
      <c r="H3" s="47" t="s">
        <v>2313</v>
      </c>
      <c r="I3" s="47" t="s">
        <v>2314</v>
      </c>
      <c r="J3" s="47" t="s">
        <v>3003</v>
      </c>
      <c r="K3" s="47" t="s">
        <v>3004</v>
      </c>
      <c r="L3" s="80" t="s">
        <v>3033</v>
      </c>
      <c r="M3" s="64" t="s">
        <v>3028</v>
      </c>
      <c r="N3" s="192"/>
      <c r="O3" s="192"/>
      <c r="P3" s="192"/>
      <c r="Q3" s="57" t="s">
        <v>2902</v>
      </c>
      <c r="R3" s="143" t="s">
        <v>2901</v>
      </c>
      <c r="S3" s="59" t="s">
        <v>2317</v>
      </c>
      <c r="T3" s="46" t="s">
        <v>2319</v>
      </c>
      <c r="U3" s="46" t="s">
        <v>2320</v>
      </c>
      <c r="V3" s="60" t="s">
        <v>2321</v>
      </c>
      <c r="W3" s="46" t="s">
        <v>2322</v>
      </c>
      <c r="X3" s="46" t="s">
        <v>3005</v>
      </c>
      <c r="Y3" s="46" t="s">
        <v>3006</v>
      </c>
      <c r="Z3" s="86" t="s">
        <v>3033</v>
      </c>
      <c r="AA3" s="64" t="s">
        <v>3028</v>
      </c>
      <c r="AB3" s="203"/>
      <c r="AC3" s="203"/>
      <c r="AD3" s="203"/>
      <c r="AE3" s="57" t="s">
        <v>3696</v>
      </c>
      <c r="AF3" s="58" t="s">
        <v>2901</v>
      </c>
      <c r="AG3" s="215"/>
      <c r="AH3" s="59" t="s">
        <v>2317</v>
      </c>
      <c r="AI3" s="56" t="s">
        <v>2309</v>
      </c>
      <c r="AJ3" s="46" t="s">
        <v>2319</v>
      </c>
      <c r="AK3" s="46" t="s">
        <v>2320</v>
      </c>
      <c r="AL3" s="60" t="s">
        <v>2321</v>
      </c>
      <c r="AM3" s="46" t="s">
        <v>2322</v>
      </c>
      <c r="AN3" s="86" t="s">
        <v>3033</v>
      </c>
      <c r="AO3" s="70" t="s">
        <v>3028</v>
      </c>
      <c r="AP3" s="221"/>
      <c r="AQ3" s="120" t="s">
        <v>3674</v>
      </c>
      <c r="AR3" s="221"/>
      <c r="AS3" s="57" t="s">
        <v>3703</v>
      </c>
      <c r="AT3" s="58" t="s">
        <v>2901</v>
      </c>
      <c r="AU3" s="61" t="s">
        <v>2323</v>
      </c>
      <c r="AV3" s="48" t="s">
        <v>2324</v>
      </c>
      <c r="AW3" s="56" t="s">
        <v>2309</v>
      </c>
      <c r="AX3" s="46" t="s">
        <v>2319</v>
      </c>
      <c r="AY3" s="46" t="s">
        <v>2320</v>
      </c>
      <c r="AZ3" s="60" t="s">
        <v>2321</v>
      </c>
      <c r="BA3" s="46" t="s">
        <v>2322</v>
      </c>
      <c r="BB3" s="77" t="s">
        <v>3032</v>
      </c>
      <c r="BC3" s="62" t="s">
        <v>2325</v>
      </c>
      <c r="BD3" s="77" t="s">
        <v>3031</v>
      </c>
      <c r="BE3" s="46" t="s">
        <v>2314</v>
      </c>
      <c r="BF3" s="47" t="s">
        <v>3003</v>
      </c>
      <c r="BG3" s="47" t="s">
        <v>3004</v>
      </c>
      <c r="BH3" s="49" t="s">
        <v>3007</v>
      </c>
      <c r="BI3" s="78" t="s">
        <v>3035</v>
      </c>
      <c r="BJ3" s="86" t="s">
        <v>3033</v>
      </c>
      <c r="BK3" s="78" t="s">
        <v>3030</v>
      </c>
      <c r="BL3" s="64" t="s">
        <v>3028</v>
      </c>
      <c r="BM3" s="203"/>
      <c r="BN3" s="203"/>
      <c r="BO3" s="190"/>
      <c r="BP3" s="57" t="s">
        <v>3704</v>
      </c>
      <c r="BQ3" s="58" t="s">
        <v>2901</v>
      </c>
      <c r="BR3" s="59" t="s">
        <v>2317</v>
      </c>
      <c r="BS3" s="56" t="s">
        <v>2309</v>
      </c>
      <c r="BT3" s="46" t="s">
        <v>2319</v>
      </c>
      <c r="BU3" s="46" t="s">
        <v>2320</v>
      </c>
      <c r="BV3" s="60" t="s">
        <v>2321</v>
      </c>
      <c r="BW3" s="46" t="s">
        <v>2322</v>
      </c>
      <c r="BX3" s="130" t="s">
        <v>3033</v>
      </c>
      <c r="BY3" s="130" t="s">
        <v>3028</v>
      </c>
      <c r="BZ3" s="192"/>
      <c r="CA3" s="192"/>
      <c r="CB3" s="199"/>
      <c r="CC3" s="61" t="s">
        <v>2323</v>
      </c>
      <c r="CD3" s="48" t="s">
        <v>2324</v>
      </c>
      <c r="CE3" s="56" t="s">
        <v>2309</v>
      </c>
      <c r="CF3" s="46" t="s">
        <v>2319</v>
      </c>
      <c r="CG3" s="46" t="s">
        <v>2320</v>
      </c>
      <c r="CH3" s="60" t="s">
        <v>2321</v>
      </c>
      <c r="CI3" s="46" t="s">
        <v>2322</v>
      </c>
      <c r="CJ3" s="62" t="s">
        <v>2325</v>
      </c>
      <c r="CK3" s="46" t="s">
        <v>2314</v>
      </c>
      <c r="CL3" s="130" t="s">
        <v>3003</v>
      </c>
      <c r="CM3" s="130" t="s">
        <v>3004</v>
      </c>
      <c r="CN3" s="49" t="s">
        <v>3007</v>
      </c>
      <c r="CO3" s="130" t="s">
        <v>3033</v>
      </c>
      <c r="CP3" s="130" t="s">
        <v>3028</v>
      </c>
      <c r="CQ3" s="192"/>
      <c r="CR3" s="192"/>
      <c r="CS3" s="194"/>
    </row>
    <row r="4" spans="1:97" x14ac:dyDescent="0.25">
      <c r="B4" s="2" t="s">
        <v>660</v>
      </c>
      <c r="C4" s="2">
        <v>184.19</v>
      </c>
      <c r="D4" s="27">
        <v>4.34</v>
      </c>
      <c r="E4" s="16">
        <v>3.9131398814002898</v>
      </c>
      <c r="F4" s="16">
        <v>3.1267722579999999</v>
      </c>
      <c r="G4" s="16">
        <v>3.0169508399999998</v>
      </c>
      <c r="H4" s="16">
        <v>2.8579999999999899</v>
      </c>
      <c r="I4" s="16">
        <v>4.1391999999999998</v>
      </c>
      <c r="J4" s="16">
        <v>4.1500000000000004</v>
      </c>
      <c r="K4" s="16">
        <v>4.07</v>
      </c>
      <c r="L4" s="16">
        <v>4.5800000000000002E-5</v>
      </c>
      <c r="M4" s="39">
        <v>4.2890199999999998</v>
      </c>
      <c r="N4" s="16">
        <f t="shared" ref="N4:N35" si="0">AVERAGE(D4:M4)</f>
        <v>3.3903128779400276</v>
      </c>
      <c r="O4" s="16">
        <f>IF(ISNUMBER(M4),IF(ISNUMBER(L4),LOG10(AVERAGE(10^D4,10^E4,10^F4,10^G4,10^H4,10^I4,10^J4,10^K4,10^L4,10^M4)),LOG10(AVERAGE(10^D4,10^E4,10^F4,10^G4,10^H4,10^I4,10^J4,10^K4,10^M4))),LOG10(AVERAGE(10^D4,10^E4,10^F4,10^G4,10^H4,10^I4,10^J4,10^K4)))</f>
        <v>3.9650749761176156</v>
      </c>
      <c r="P4" s="16">
        <f t="shared" ref="P4:P35" si="1">MEDIAN(D4:M4)</f>
        <v>3.991569940700145</v>
      </c>
      <c r="Q4" s="16" t="s">
        <v>2891</v>
      </c>
      <c r="R4" s="36"/>
      <c r="S4" s="18">
        <v>76.73</v>
      </c>
      <c r="T4" s="16">
        <v>118.04</v>
      </c>
      <c r="U4" s="16">
        <v>77.75</v>
      </c>
      <c r="V4" s="16">
        <v>128.11000000000001</v>
      </c>
      <c r="W4" s="16">
        <v>120.33</v>
      </c>
      <c r="X4" s="16">
        <v>72.900000000000006</v>
      </c>
      <c r="Y4" s="16">
        <v>62</v>
      </c>
      <c r="Z4" s="85">
        <v>120</v>
      </c>
      <c r="AA4" s="39">
        <v>117.845</v>
      </c>
      <c r="AB4" s="88">
        <f t="shared" ref="AB4:AB35" si="2">AVERAGE(S4,T4,U4,V4,W4,X4,Y4,Z4,AA4)</f>
        <v>99.300555555555562</v>
      </c>
      <c r="AC4" s="114">
        <f t="shared" ref="AC4:AC35" si="3">GEOMEAN(S4,T4,U4,V4,W4,X4,Y4,Z4,AA4)</f>
        <v>96.020197867839272</v>
      </c>
      <c r="AD4" s="88">
        <f t="shared" ref="AD4:AD35" si="4">MEDIAN(S4,T4,U4,V4,W4,X4,Y4,Z4,AA4)</f>
        <v>117.845</v>
      </c>
      <c r="AE4" s="16">
        <v>122.55000000000001</v>
      </c>
      <c r="AF4" s="150" t="s">
        <v>2329</v>
      </c>
      <c r="AG4" s="19">
        <f t="shared" ref="AG4:AG35" si="5">IF(ISNUMBER(AE4),AE4,T4)</f>
        <v>122.55000000000001</v>
      </c>
      <c r="AH4" s="18">
        <v>2.23E-4</v>
      </c>
      <c r="AI4" s="16">
        <v>2.41071003333101E-4</v>
      </c>
      <c r="AJ4" s="16">
        <v>1.3489628825916523E-3</v>
      </c>
      <c r="AK4" s="16">
        <v>8.3176377110266955E-5</v>
      </c>
      <c r="AL4" s="16">
        <v>1.4125375446227527E-3</v>
      </c>
      <c r="AM4" s="16">
        <v>1.2882495516931315E-4</v>
      </c>
      <c r="AN4" s="94">
        <v>5.4000000000000001E-4</v>
      </c>
      <c r="AO4" s="39">
        <v>1.4929900000000001E-4</v>
      </c>
      <c r="AP4" s="16">
        <f t="shared" ref="AP4:AP35" si="6">AVERAGE($AH4:$AM4,$AN4,$AO4)</f>
        <v>5.1585897035338576E-4</v>
      </c>
      <c r="AQ4" s="114">
        <f t="shared" ref="AQ4:AQ35" si="7">GEOMEAN($AH4:$AM4,$AN4,$AO4)</f>
        <v>3.1143151764639806E-4</v>
      </c>
      <c r="AR4" s="16">
        <f t="shared" ref="AR4:AR35" si="8">MEDIAN($AH4:$AM4,$AN4,$AO4)</f>
        <v>2.3203550166655049E-4</v>
      </c>
      <c r="AS4" s="114">
        <v>4.4758635440548839E-4</v>
      </c>
      <c r="AT4" s="156" t="s">
        <v>2916</v>
      </c>
      <c r="AU4" s="18">
        <v>2.262</v>
      </c>
      <c r="AV4" s="16">
        <v>1.2721</v>
      </c>
      <c r="AW4" s="16">
        <v>3.6186885003135498</v>
      </c>
      <c r="AX4" s="16">
        <v>0.82</v>
      </c>
      <c r="AY4" s="16">
        <v>2.84</v>
      </c>
      <c r="AZ4" s="16">
        <v>8.2400000000000001E-2</v>
      </c>
      <c r="BA4" s="16">
        <v>0.27</v>
      </c>
      <c r="BB4" s="68">
        <v>-3.78</v>
      </c>
      <c r="BC4" s="16">
        <f t="shared" ref="BC4:BC32" si="9">1000*$C4*10^BB4</f>
        <v>30.567931248092389</v>
      </c>
      <c r="BD4" s="67">
        <v>-4.93</v>
      </c>
      <c r="BE4" s="16">
        <f t="shared" ref="BE4:BE32" si="10">1000*$C4*10^BD4</f>
        <v>2.1640438064431176</v>
      </c>
      <c r="BF4" s="16">
        <v>193</v>
      </c>
      <c r="BG4" s="16">
        <v>1.72</v>
      </c>
      <c r="BH4" s="16">
        <v>5.56</v>
      </c>
      <c r="BI4" s="68">
        <v>4.5800000000000002E-5</v>
      </c>
      <c r="BJ4" s="94">
        <f t="shared" ref="BJ4:BJ35" si="11">IF(ISNUMBER(BI4),1000*$C4*BI4,"")</f>
        <v>8.4359020000000005</v>
      </c>
      <c r="BK4" s="68">
        <v>2.22616E-5</v>
      </c>
      <c r="BL4" s="39">
        <f t="shared" ref="BL4:BL35" si="12">IF(ISNUMBER(BK4),1000*$C4*BK4,"---")</f>
        <v>4.1003641040000005</v>
      </c>
      <c r="BM4" s="94">
        <f t="shared" ref="BM4:BM67" si="13">AVERAGE($AU4,$AV4,$AW4,$AX4,$AY4,$AZ4,$BA4,$BC4,$BE4,$BF4,$BG4,$BH4,$BJ4,$BL4)</f>
        <v>18.336673547060649</v>
      </c>
      <c r="BN4" s="114">
        <f>GEOMEAN($AU4,$AV4,$AW4,$AX4,$AY4,$AZ4,$BA4,$BC4,$BE4,$BF4,$BG4,$BH4,$BJ4,$BL4)</f>
        <v>2.8452260245100827</v>
      </c>
      <c r="BO4" s="94">
        <f t="shared" ref="BO4" si="14">MEDIAN($AU4,$AV4,$AW4,$AX4,$AY4,$AZ4,$BA4,$BC4,$BE4,$BF4,$BG4,$BH4,$BJ4,$BL4)</f>
        <v>2.5510000000000002</v>
      </c>
      <c r="BP4" s="114">
        <v>1.0609999999999999</v>
      </c>
      <c r="BQ4" s="156" t="s">
        <v>2922</v>
      </c>
      <c r="BR4" s="132">
        <f t="shared" ref="BR4:BR35" si="15">LOG(AH4)</f>
        <v>-3.6516951369518393</v>
      </c>
      <c r="BS4" s="96">
        <f t="shared" ref="BS4:BS35" si="16">LOG(AI4)</f>
        <v>-3.6178550245863081</v>
      </c>
      <c r="BT4" s="96">
        <f t="shared" ref="BT4:BT35" si="17">LOG(AJ4)</f>
        <v>-2.8700000000000006</v>
      </c>
      <c r="BU4" s="96">
        <f t="shared" ref="BU4:BU35" si="18">LOG(AK4)</f>
        <v>-4.080000000000001</v>
      </c>
      <c r="BV4" s="96">
        <f t="shared" ref="BV4:BV35" si="19">LOG(AL4)</f>
        <v>-2.8500000000000005</v>
      </c>
      <c r="BW4" s="96">
        <f t="shared" ref="BW4:BW35" si="20">LOG(AM4)</f>
        <v>-3.890000000000001</v>
      </c>
      <c r="BX4" s="96">
        <f t="shared" ref="BX4:BX35" si="21">IF(ISNUMBER(AN4),LOG(AN4),"N/A")</f>
        <v>-3.2676062401770314</v>
      </c>
      <c r="BY4" s="96">
        <f t="shared" ref="BY4:BY35" si="22">IF(ISNUMBER(AO4),LOG(AO4),"N/A")</f>
        <v>-3.8259431011559948</v>
      </c>
      <c r="BZ4" s="96">
        <f t="shared" ref="BZ4:BZ35" si="23">AVERAGE(BR4:BY4)</f>
        <v>-3.5066374378588971</v>
      </c>
      <c r="CA4" s="96">
        <f t="shared" ref="CA4:CA35" si="24">MEDIAN(BR4:BY4)</f>
        <v>-3.6347750807690735</v>
      </c>
      <c r="CB4" s="133">
        <f t="shared" ref="CB4:CB35" si="25">IF(ISNUMBER(AS4),LOG(AS4),AS4)</f>
        <v>-3.3491231623061855</v>
      </c>
      <c r="CC4" s="132">
        <f t="shared" ref="CC4:CC35" si="26">LOG(AU4)</f>
        <v>0.35449260058943649</v>
      </c>
      <c r="CD4" s="96">
        <f t="shared" ref="CD4:CD35" si="27">LOG(AV4)</f>
        <v>0.10452125261832856</v>
      </c>
      <c r="CE4" s="96">
        <f t="shared" ref="CE4:CE35" si="28">LOG(AW4)</f>
        <v>0.55855120029046201</v>
      </c>
      <c r="CF4" s="96">
        <f t="shared" ref="CF4:CF35" si="29">LOG(AX4)</f>
        <v>-8.6186147616283335E-2</v>
      </c>
      <c r="CG4" s="96">
        <f t="shared" ref="CG4:CG35" si="30">LOG(AY4)</f>
        <v>0.45331834004703764</v>
      </c>
      <c r="CH4" s="96">
        <f t="shared" ref="CH4:CH35" si="31">IF(ISNUMBER(AZ4),LOG(AZ4),"N/A")</f>
        <v>-1.0840727883028842</v>
      </c>
      <c r="CI4" s="96">
        <f t="shared" ref="CI4:CI35" si="32">LOG(BA4)</f>
        <v>-0.56863623584101264</v>
      </c>
      <c r="CJ4" s="96">
        <f t="shared" ref="CJ4:CJ35" si="33">LOG(BC4)</f>
        <v>1.4852660478873769</v>
      </c>
      <c r="CK4" s="96">
        <f t="shared" ref="CK4:CK35" si="34">LOG(BE4)</f>
        <v>0.33526604788737713</v>
      </c>
      <c r="CL4" s="96">
        <f t="shared" ref="CL4:CL35" si="35">LOG(BF4)</f>
        <v>2.2855573090077739</v>
      </c>
      <c r="CM4" s="96">
        <f t="shared" ref="CM4:CM35" si="36">LOG(BG4)</f>
        <v>0.2355284469075489</v>
      </c>
      <c r="CN4" s="96">
        <f t="shared" ref="CN4:CN35" si="37">LOG(BH4)</f>
        <v>0.74507479158205747</v>
      </c>
      <c r="CO4" s="96">
        <f t="shared" ref="CO4:CO35" si="38">IF(ISNUMBER(BJ4),LOG(BJ4),"N/A")</f>
        <v>0.9261315258912467</v>
      </c>
      <c r="CP4" s="96">
        <f t="shared" ref="CP4:CP35" si="39">IF(ISNUMBER(BL4),LOG(BL4),"N/A")</f>
        <v>0.61282242289951427</v>
      </c>
      <c r="CQ4" s="96">
        <f>AVERAGE(CC4:CP4)</f>
        <v>0.45411677241771281</v>
      </c>
      <c r="CR4" s="96">
        <f>MEDIAN(CC4:CP4)</f>
        <v>0.40390547031823709</v>
      </c>
      <c r="CS4" s="133">
        <f>IF(ISNUMBER(BP4),LOG(BP4),BP4)</f>
        <v>2.5715383901340642E-2</v>
      </c>
    </row>
    <row r="5" spans="1:97" x14ac:dyDescent="0.25">
      <c r="B5" s="2" t="s">
        <v>658</v>
      </c>
      <c r="C5" s="2">
        <v>218.64</v>
      </c>
      <c r="D5" s="27">
        <v>4.99</v>
      </c>
      <c r="E5" s="16">
        <v>4.5647484060286097</v>
      </c>
      <c r="F5" s="16">
        <v>3.7643419429999998</v>
      </c>
      <c r="G5" s="16">
        <v>3.6735151840000002</v>
      </c>
      <c r="H5" s="16">
        <v>3.3759999999999999</v>
      </c>
      <c r="I5" s="16">
        <v>5.0669000000000004</v>
      </c>
      <c r="J5" s="16">
        <v>4.96</v>
      </c>
      <c r="K5" s="16">
        <v>4.83</v>
      </c>
      <c r="L5" s="16" t="s">
        <v>3034</v>
      </c>
      <c r="M5" s="16">
        <v>4.7594000000000003</v>
      </c>
      <c r="N5" s="16">
        <f t="shared" si="0"/>
        <v>4.4427672814476233</v>
      </c>
      <c r="O5" s="16">
        <f t="shared" ref="O5:O68" si="40">IF(ISNUMBER(M5),IF(ISNUMBER(L5),LOG10(AVERAGE(10^D5,10^E5,10^F5,10^G5,10^H5,10^I5,10^J5,10^K5,10^L5,10^M5)),LOG10(AVERAGE(10^D5,10^E5,10^F5,10^G5,10^H5,10^I5,10^J5,10^K5,10^M5))),LOG10(AVERAGE(10^D5,10^E5,10^F5,10^G5,10^H5,10^I5,10^J5,10^K5)))</f>
        <v>4.7272367390350514</v>
      </c>
      <c r="P5" s="16">
        <f t="shared" si="1"/>
        <v>4.7594000000000003</v>
      </c>
      <c r="Q5" s="16" t="s">
        <v>2891</v>
      </c>
      <c r="R5" s="36"/>
      <c r="S5" s="18">
        <v>99.68</v>
      </c>
      <c r="T5" s="16">
        <v>106.48</v>
      </c>
      <c r="U5" s="16">
        <v>96.63</v>
      </c>
      <c r="V5" s="16">
        <v>120.22</v>
      </c>
      <c r="W5" s="16">
        <v>131.66999999999999</v>
      </c>
      <c r="X5" s="16">
        <v>97.5</v>
      </c>
      <c r="Y5" s="16">
        <v>84</v>
      </c>
      <c r="Z5" s="85" t="s">
        <v>3034</v>
      </c>
      <c r="AA5" s="16">
        <v>98.527799999999999</v>
      </c>
      <c r="AB5" s="88">
        <f t="shared" si="2"/>
        <v>104.33847499999999</v>
      </c>
      <c r="AC5" s="114">
        <f t="shared" si="3"/>
        <v>103.43363493934807</v>
      </c>
      <c r="AD5" s="88">
        <f t="shared" si="4"/>
        <v>99.10390000000001</v>
      </c>
      <c r="AE5" s="16">
        <v>104.85000000000002</v>
      </c>
      <c r="AF5" s="150" t="s">
        <v>2329</v>
      </c>
      <c r="AG5" s="19">
        <f t="shared" si="5"/>
        <v>104.85000000000002</v>
      </c>
      <c r="AH5" s="18">
        <v>1.03E-4</v>
      </c>
      <c r="AI5" s="34">
        <v>2.70037756745718E-5</v>
      </c>
      <c r="AJ5" s="16">
        <v>6.4565422903465383E-5</v>
      </c>
      <c r="AK5" s="16">
        <v>1.2882495516931347E-5</v>
      </c>
      <c r="AL5" s="16">
        <v>1.4454397707459275E-5</v>
      </c>
      <c r="AM5" s="16">
        <v>4.1686938347033493E-7</v>
      </c>
      <c r="AN5" s="94" t="s">
        <v>3034</v>
      </c>
      <c r="AO5" s="16">
        <v>4.5538899999999999E-5</v>
      </c>
      <c r="AP5" s="16">
        <f t="shared" si="6"/>
        <v>3.8265980169414017E-5</v>
      </c>
      <c r="AQ5" s="114">
        <f t="shared" si="7"/>
        <v>1.8093417622612274E-5</v>
      </c>
      <c r="AR5" s="16">
        <f t="shared" si="8"/>
        <v>2.70037756745718E-5</v>
      </c>
      <c r="AS5" s="114">
        <v>8.7922163271440763E-5</v>
      </c>
      <c r="AT5" s="156" t="s">
        <v>2916</v>
      </c>
      <c r="AU5" s="18">
        <v>1.1259999999999999</v>
      </c>
      <c r="AV5" s="16">
        <v>0.30695</v>
      </c>
      <c r="AW5" s="16">
        <v>0.53824340954882299</v>
      </c>
      <c r="AX5" s="16">
        <v>0.41</v>
      </c>
      <c r="AY5" s="16">
        <v>0.55000000000000004</v>
      </c>
      <c r="AZ5" s="16">
        <v>0.4</v>
      </c>
      <c r="BA5" s="16">
        <v>6.6800000000000002E-3</v>
      </c>
      <c r="BB5" s="68">
        <v>-4.53</v>
      </c>
      <c r="BC5" s="16">
        <f t="shared" si="9"/>
        <v>6.4525238531833793</v>
      </c>
      <c r="BD5" s="67">
        <v>-5.72</v>
      </c>
      <c r="BE5" s="16">
        <f t="shared" si="10"/>
        <v>0.41660993137548413</v>
      </c>
      <c r="BF5" s="16">
        <v>22.9</v>
      </c>
      <c r="BG5" s="16">
        <v>0.251</v>
      </c>
      <c r="BH5" s="16">
        <v>0.61599999999999999</v>
      </c>
      <c r="BI5" s="68" t="s">
        <v>3034</v>
      </c>
      <c r="BJ5" s="94" t="str">
        <f t="shared" si="11"/>
        <v/>
      </c>
      <c r="BK5" s="68">
        <v>1.0874299999999999E-6</v>
      </c>
      <c r="BL5" s="16">
        <f t="shared" si="12"/>
        <v>0.23775569519999998</v>
      </c>
      <c r="BM5" s="94">
        <f t="shared" si="13"/>
        <v>2.6316740684082833</v>
      </c>
      <c r="BN5" s="114">
        <f t="shared" ref="BN5:BN68" si="41">GEOMEAN($AU5,$AV5,$AW5,$AX5,$AY5,$AZ5,$BA5,$BC5,$BE5,$BF5,$BG5,$BH5,$BJ5,$BL5)</f>
        <v>0.52893667316594672</v>
      </c>
      <c r="BO5" s="94">
        <f>MEDIAN($AU5,$AV5,$AW5,$AX5,$AY5,$AZ5,$BA5,$BC5,$BE5,$BF5,$BG5,$BH5,$BJ5,$BL5)</f>
        <v>0.41660993137548413</v>
      </c>
      <c r="BP5" s="114">
        <v>0.41699999999999998</v>
      </c>
      <c r="BQ5" s="156" t="s">
        <v>2917</v>
      </c>
      <c r="BR5" s="18">
        <f t="shared" si="15"/>
        <v>-3.987162775294828</v>
      </c>
      <c r="BS5" s="114">
        <f t="shared" si="16"/>
        <v>-4.5685755084339315</v>
      </c>
      <c r="BT5" s="114">
        <f t="shared" si="17"/>
        <v>-4.1900000000000013</v>
      </c>
      <c r="BU5" s="114">
        <f t="shared" si="18"/>
        <v>-4.8899999999999997</v>
      </c>
      <c r="BV5" s="114">
        <f t="shared" si="19"/>
        <v>-4.84</v>
      </c>
      <c r="BW5" s="114">
        <f t="shared" si="20"/>
        <v>-6.3800000000000008</v>
      </c>
      <c r="BX5" s="114" t="str">
        <f t="shared" si="21"/>
        <v>N/A</v>
      </c>
      <c r="BY5" s="114">
        <f t="shared" si="22"/>
        <v>-4.3416174640524483</v>
      </c>
      <c r="BZ5" s="114">
        <f t="shared" si="23"/>
        <v>-4.7424793925401731</v>
      </c>
      <c r="CA5" s="114">
        <f t="shared" si="24"/>
        <v>-4.5685755084339315</v>
      </c>
      <c r="CB5" s="98">
        <f t="shared" si="25"/>
        <v>-4.055901634901085</v>
      </c>
      <c r="CC5" s="18">
        <f t="shared" si="26"/>
        <v>5.1538390515327381E-2</v>
      </c>
      <c r="CD5" s="114">
        <f t="shared" si="27"/>
        <v>-0.51293236228368388</v>
      </c>
      <c r="CE5" s="114">
        <f t="shared" si="28"/>
        <v>-0.26902127913401958</v>
      </c>
      <c r="CF5" s="114">
        <f t="shared" si="29"/>
        <v>-0.38721614328026455</v>
      </c>
      <c r="CG5" s="114">
        <f t="shared" si="30"/>
        <v>-0.25963731050575611</v>
      </c>
      <c r="CH5" s="114">
        <f t="shared" si="31"/>
        <v>-0.3979400086720376</v>
      </c>
      <c r="CI5" s="114">
        <f t="shared" si="32"/>
        <v>-2.1752235375244542</v>
      </c>
      <c r="CJ5" s="114">
        <f t="shared" si="33"/>
        <v>0.8097296186846038</v>
      </c>
      <c r="CK5" s="114">
        <f t="shared" si="34"/>
        <v>-0.38027038131539598</v>
      </c>
      <c r="CL5" s="114">
        <f t="shared" si="35"/>
        <v>1.3598354823398879</v>
      </c>
      <c r="CM5" s="114">
        <f t="shared" si="36"/>
        <v>-0.60032627851896181</v>
      </c>
      <c r="CN5" s="114">
        <f t="shared" si="37"/>
        <v>-0.21041928783557454</v>
      </c>
      <c r="CO5" s="114" t="str">
        <f t="shared" si="38"/>
        <v>N/A</v>
      </c>
      <c r="CP5" s="114">
        <f t="shared" si="39"/>
        <v>-0.62386907117578816</v>
      </c>
      <c r="CQ5" s="114">
        <f>AVERAGE(CC5:CP5)</f>
        <v>-0.27659632066970136</v>
      </c>
      <c r="CR5" s="114">
        <f>MEDIAN(CC5:CP5)</f>
        <v>-0.38027038131539598</v>
      </c>
      <c r="CS5" s="98">
        <f>IF(ISNUMBER(BP5),LOG(BP5),BP5)</f>
        <v>-0.37986394502624249</v>
      </c>
    </row>
    <row r="6" spans="1:97" x14ac:dyDescent="0.25">
      <c r="B6" s="2" t="s">
        <v>659</v>
      </c>
      <c r="C6" s="2">
        <v>218.64</v>
      </c>
      <c r="D6" s="27">
        <v>4.99</v>
      </c>
      <c r="E6" s="16">
        <v>4.5731152200766596</v>
      </c>
      <c r="F6" s="16">
        <v>3.7643419429999998</v>
      </c>
      <c r="G6" s="16">
        <v>3.6735151840000002</v>
      </c>
      <c r="H6" s="16">
        <v>3.3759999999999999</v>
      </c>
      <c r="I6" s="16">
        <v>5.1664000000000003</v>
      </c>
      <c r="J6" s="16">
        <v>4.8600000000000003</v>
      </c>
      <c r="K6" s="16">
        <v>4.88</v>
      </c>
      <c r="L6" s="16">
        <v>3.71</v>
      </c>
      <c r="M6" s="39">
        <v>4.9075600000000001</v>
      </c>
      <c r="N6" s="16">
        <f t="shared" si="0"/>
        <v>4.390093234707666</v>
      </c>
      <c r="O6" s="16">
        <f t="shared" si="40"/>
        <v>4.7234528680006784</v>
      </c>
      <c r="P6" s="16">
        <f t="shared" si="1"/>
        <v>4.71655761003833</v>
      </c>
      <c r="Q6" s="16" t="s">
        <v>2891</v>
      </c>
      <c r="R6" s="36"/>
      <c r="S6" s="18">
        <v>99.68</v>
      </c>
      <c r="T6" s="16">
        <v>91.05</v>
      </c>
      <c r="U6" s="16">
        <v>96.63</v>
      </c>
      <c r="V6" s="16">
        <v>84.16</v>
      </c>
      <c r="W6" s="16">
        <v>154</v>
      </c>
      <c r="X6" s="16">
        <v>106</v>
      </c>
      <c r="Y6" s="16">
        <v>78</v>
      </c>
      <c r="Z6" s="85">
        <v>106</v>
      </c>
      <c r="AA6" s="39">
        <v>94.490700000000004</v>
      </c>
      <c r="AB6" s="88">
        <f t="shared" si="2"/>
        <v>101.1123</v>
      </c>
      <c r="AC6" s="114">
        <f t="shared" si="3"/>
        <v>99.329946300602813</v>
      </c>
      <c r="AD6" s="88">
        <f t="shared" si="4"/>
        <v>96.63</v>
      </c>
      <c r="AE6" s="16">
        <v>88.850000000000023</v>
      </c>
      <c r="AF6" s="150" t="s">
        <v>2329</v>
      </c>
      <c r="AG6" s="19">
        <f t="shared" si="5"/>
        <v>88.850000000000023</v>
      </c>
      <c r="AH6" s="18">
        <v>1.5100000000000001E-4</v>
      </c>
      <c r="AI6" s="34">
        <v>3.5850817989882498E-5</v>
      </c>
      <c r="AJ6" s="16">
        <v>5.7543993733715576E-5</v>
      </c>
      <c r="AK6" s="16">
        <v>1.2882495516931347E-5</v>
      </c>
      <c r="AL6" s="16">
        <v>3.8904514499428046E-5</v>
      </c>
      <c r="AM6" s="16">
        <v>4.2657951880159181E-6</v>
      </c>
      <c r="AN6" s="94">
        <v>2.6800000000000001E-5</v>
      </c>
      <c r="AO6" s="34">
        <v>1.9355699999999998E-5</v>
      </c>
      <c r="AP6" s="94">
        <f t="shared" si="6"/>
        <v>4.3325414615996669E-5</v>
      </c>
      <c r="AQ6" s="114">
        <f t="shared" si="7"/>
        <v>2.7688693352698731E-5</v>
      </c>
      <c r="AR6" s="94">
        <f t="shared" si="8"/>
        <v>3.1325408994941249E-5</v>
      </c>
      <c r="AS6" s="114">
        <v>1.3624717471380444E-4</v>
      </c>
      <c r="AT6" s="156" t="s">
        <v>2916</v>
      </c>
      <c r="AU6" s="18">
        <v>0.90949999999999998</v>
      </c>
      <c r="AV6" s="16">
        <v>0.30695</v>
      </c>
      <c r="AW6" s="16">
        <v>0.67313244459326504</v>
      </c>
      <c r="AX6" s="16">
        <v>0.25</v>
      </c>
      <c r="AY6" s="16">
        <v>0.55000000000000004</v>
      </c>
      <c r="AZ6" s="16">
        <v>0.65</v>
      </c>
      <c r="BA6" s="16">
        <v>2.0500000000000001E-2</v>
      </c>
      <c r="BB6" s="68">
        <v>-4.53</v>
      </c>
      <c r="BC6" s="16">
        <f t="shared" si="9"/>
        <v>6.4525238531833793</v>
      </c>
      <c r="BD6" s="67">
        <v>-6.22</v>
      </c>
      <c r="BE6" s="16">
        <f t="shared" si="10"/>
        <v>0.13174362789929747</v>
      </c>
      <c r="BF6" s="16">
        <v>22.4</v>
      </c>
      <c r="BG6" s="16">
        <v>0.182</v>
      </c>
      <c r="BH6" s="16">
        <v>0.89100000000000001</v>
      </c>
      <c r="BI6" s="68">
        <v>2.34E-6</v>
      </c>
      <c r="BJ6" s="94">
        <f t="shared" si="11"/>
        <v>0.51161760000000001</v>
      </c>
      <c r="BK6" s="68">
        <v>1.0651E-6</v>
      </c>
      <c r="BL6" s="16">
        <f t="shared" si="12"/>
        <v>0.232873464</v>
      </c>
      <c r="BM6" s="94">
        <f t="shared" si="13"/>
        <v>2.4401314992625673</v>
      </c>
      <c r="BN6" s="114">
        <f t="shared" si="41"/>
        <v>0.52676723956502591</v>
      </c>
      <c r="BO6" s="94">
        <f t="shared" ref="BO6:BO69" si="42">MEDIAN($AU6,$AV6,$AW6,$AX6,$AY6,$AZ6,$BA6,$BC6,$BE6,$BF6,$BG6,$BH6,$BJ6,$BL6)</f>
        <v>0.53080879999999997</v>
      </c>
      <c r="BP6" s="114">
        <v>0.35399999999999998</v>
      </c>
      <c r="BQ6" s="156" t="s">
        <v>2922</v>
      </c>
      <c r="BR6" s="18">
        <f t="shared" si="15"/>
        <v>-3.8210230527068307</v>
      </c>
      <c r="BS6" s="114">
        <f t="shared" si="16"/>
        <v>-4.445500930806797</v>
      </c>
      <c r="BT6" s="114">
        <f t="shared" si="17"/>
        <v>-4.2400000000000011</v>
      </c>
      <c r="BU6" s="114">
        <f t="shared" si="18"/>
        <v>-4.8899999999999997</v>
      </c>
      <c r="BV6" s="114">
        <f t="shared" si="19"/>
        <v>-4.41</v>
      </c>
      <c r="BW6" s="114">
        <f t="shared" si="20"/>
        <v>-5.370000000000001</v>
      </c>
      <c r="BX6" s="114">
        <f t="shared" si="21"/>
        <v>-4.5718652059712115</v>
      </c>
      <c r="BY6" s="114">
        <f t="shared" si="22"/>
        <v>-4.7131911177761774</v>
      </c>
      <c r="BZ6" s="114">
        <f t="shared" si="23"/>
        <v>-4.557697538407627</v>
      </c>
      <c r="CA6" s="114">
        <f t="shared" si="24"/>
        <v>-4.5086830683890042</v>
      </c>
      <c r="CB6" s="98">
        <f t="shared" si="25"/>
        <v>-3.8656724946948158</v>
      </c>
      <c r="CC6" s="18">
        <f t="shared" si="26"/>
        <v>-4.1197296600497639E-2</v>
      </c>
      <c r="CD6" s="114">
        <f t="shared" si="27"/>
        <v>-0.51293236228368388</v>
      </c>
      <c r="CE6" s="114">
        <f t="shared" si="28"/>
        <v>-0.17189947619672311</v>
      </c>
      <c r="CF6" s="114">
        <f t="shared" si="29"/>
        <v>-0.6020599913279624</v>
      </c>
      <c r="CG6" s="114">
        <f t="shared" si="30"/>
        <v>-0.25963731050575611</v>
      </c>
      <c r="CH6" s="114">
        <f t="shared" si="31"/>
        <v>-0.18708664335714442</v>
      </c>
      <c r="CI6" s="114">
        <f t="shared" si="32"/>
        <v>-1.6882461389442456</v>
      </c>
      <c r="CJ6" s="114">
        <f t="shared" si="33"/>
        <v>0.8097296186846038</v>
      </c>
      <c r="CK6" s="114">
        <f t="shared" si="34"/>
        <v>-0.88027038131539603</v>
      </c>
      <c r="CL6" s="114">
        <f t="shared" si="35"/>
        <v>1.3502480183341627</v>
      </c>
      <c r="CM6" s="114">
        <f t="shared" si="36"/>
        <v>-0.73992861201492521</v>
      </c>
      <c r="CN6" s="114">
        <f t="shared" si="37"/>
        <v>-5.0122295963125202E-2</v>
      </c>
      <c r="CO6" s="114">
        <f t="shared" si="38"/>
        <v>-0.29105452390525288</v>
      </c>
      <c r="CP6" s="114">
        <f t="shared" si="39"/>
        <v>-0.63287999663042627</v>
      </c>
      <c r="CQ6" s="114">
        <f t="shared" ref="CQ6:CQ69" si="43">AVERAGE(CC6:CP6)</f>
        <v>-0.27838124228759797</v>
      </c>
      <c r="CR6" s="114">
        <f t="shared" ref="CR6:CR69" si="44">MEDIAN(CC6:CP6)</f>
        <v>-0.2753459172055045</v>
      </c>
      <c r="CS6" s="98">
        <f t="shared" ref="CS6:CS69" si="45">IF(ISNUMBER(BP6),LOG(BP6),BP6)</f>
        <v>-0.45099673797421219</v>
      </c>
    </row>
    <row r="7" spans="1:97" x14ac:dyDescent="0.25">
      <c r="B7" s="2" t="s">
        <v>662</v>
      </c>
      <c r="C7" s="2">
        <v>253.08</v>
      </c>
      <c r="D7" s="27">
        <v>5.63</v>
      </c>
      <c r="E7" s="16">
        <v>5.2447222777446196</v>
      </c>
      <c r="F7" s="16">
        <v>4.4019116279999997</v>
      </c>
      <c r="G7" s="16">
        <v>4.3300795279999997</v>
      </c>
      <c r="H7" s="16">
        <v>3.8939999999999899</v>
      </c>
      <c r="I7" s="16">
        <v>5.8003</v>
      </c>
      <c r="J7" s="16">
        <v>5.6</v>
      </c>
      <c r="K7" s="16">
        <v>5.55</v>
      </c>
      <c r="L7" s="16">
        <v>4.3600000000000003</v>
      </c>
      <c r="M7" s="39">
        <v>5.4638600000000004</v>
      </c>
      <c r="N7" s="16">
        <f t="shared" si="0"/>
        <v>5.0274873433744602</v>
      </c>
      <c r="O7" s="16">
        <f t="shared" si="40"/>
        <v>5.371973849981865</v>
      </c>
      <c r="P7" s="16">
        <f t="shared" si="1"/>
        <v>5.35429113887231</v>
      </c>
      <c r="Q7" s="16" t="s">
        <v>2891</v>
      </c>
      <c r="R7" s="36"/>
      <c r="S7" s="18">
        <v>112.74</v>
      </c>
      <c r="T7" s="16">
        <v>169.33</v>
      </c>
      <c r="U7" s="16">
        <v>115.5</v>
      </c>
      <c r="V7" s="16">
        <v>140.28</v>
      </c>
      <c r="W7" s="16">
        <v>166.67</v>
      </c>
      <c r="X7" s="16">
        <v>138</v>
      </c>
      <c r="Y7" s="16">
        <v>110</v>
      </c>
      <c r="Z7" s="85">
        <v>142</v>
      </c>
      <c r="AA7" s="39">
        <v>164.745</v>
      </c>
      <c r="AB7" s="88">
        <f t="shared" si="2"/>
        <v>139.91833333333332</v>
      </c>
      <c r="AC7" s="114">
        <f t="shared" si="3"/>
        <v>138.13096717692386</v>
      </c>
      <c r="AD7" s="88">
        <f t="shared" si="4"/>
        <v>140.28</v>
      </c>
      <c r="AE7" s="16" t="s">
        <v>2891</v>
      </c>
      <c r="AF7" s="150" t="s">
        <v>3036</v>
      </c>
      <c r="AG7" s="19">
        <f t="shared" si="5"/>
        <v>169.33</v>
      </c>
      <c r="AH7" s="18">
        <v>6.72E-6</v>
      </c>
      <c r="AI7" s="34">
        <v>6.88145436994518E-7</v>
      </c>
      <c r="AJ7" s="16">
        <v>2.951209226666379E-6</v>
      </c>
      <c r="AK7" s="16">
        <v>1.9498445997580441E-6</v>
      </c>
      <c r="AL7" s="16">
        <v>4.8977881936844583E-6</v>
      </c>
      <c r="AM7" s="16">
        <v>1.2589254117941642E-6</v>
      </c>
      <c r="AN7" s="94">
        <v>2.9399999999999998E-6</v>
      </c>
      <c r="AO7" s="34">
        <v>4.4160900000000001E-6</v>
      </c>
      <c r="AP7" s="16">
        <f t="shared" si="6"/>
        <v>3.2277503586121956E-6</v>
      </c>
      <c r="AQ7" s="114">
        <f t="shared" si="7"/>
        <v>2.6064796840445852E-6</v>
      </c>
      <c r="AR7" s="16">
        <f t="shared" si="8"/>
        <v>2.9456046133331896E-6</v>
      </c>
      <c r="AS7" s="114" t="s">
        <v>2891</v>
      </c>
      <c r="AT7" s="156" t="s">
        <v>3036</v>
      </c>
      <c r="AU7" s="18">
        <v>3.7010000000000001E-2</v>
      </c>
      <c r="AV7" s="16">
        <v>7.2229000000000002E-2</v>
      </c>
      <c r="AW7" s="16">
        <v>3.75546327187661E-2</v>
      </c>
      <c r="AX7" s="16">
        <v>3.2300000000000002E-2</v>
      </c>
      <c r="AY7" s="16">
        <v>0.1</v>
      </c>
      <c r="AZ7" s="16">
        <v>4.1200000000000001E-2</v>
      </c>
      <c r="BA7" s="16">
        <v>2.1700000000000001E-2</v>
      </c>
      <c r="BB7" s="68">
        <v>-5.28</v>
      </c>
      <c r="BC7" s="16">
        <f t="shared" si="9"/>
        <v>1.3281827204001231</v>
      </c>
      <c r="BD7" s="67">
        <v>-6.73</v>
      </c>
      <c r="BE7" s="16">
        <f t="shared" si="10"/>
        <v>4.7125701254663692E-2</v>
      </c>
      <c r="BF7" s="16">
        <v>6.51</v>
      </c>
      <c r="BG7" s="16">
        <v>3.5700000000000003E-2</v>
      </c>
      <c r="BH7" s="16">
        <v>8.9800000000000005E-2</v>
      </c>
      <c r="BI7" s="68">
        <v>2.35E-7</v>
      </c>
      <c r="BJ7" s="94">
        <f t="shared" si="11"/>
        <v>5.94738E-2</v>
      </c>
      <c r="BK7" s="68">
        <v>8.3442100000000006E-8</v>
      </c>
      <c r="BL7" s="16">
        <f t="shared" si="12"/>
        <v>2.1117526668E-2</v>
      </c>
      <c r="BM7" s="94">
        <f t="shared" si="13"/>
        <v>0.60238524150296802</v>
      </c>
      <c r="BN7" s="114">
        <f t="shared" si="41"/>
        <v>8.0448662723938344E-2</v>
      </c>
      <c r="BO7" s="94">
        <f t="shared" si="42"/>
        <v>4.4162850627331843E-2</v>
      </c>
      <c r="BP7" s="114" t="s">
        <v>2891</v>
      </c>
      <c r="BQ7" s="156" t="s">
        <v>3036</v>
      </c>
      <c r="BR7" s="18">
        <f t="shared" si="15"/>
        <v>-5.1726307269461751</v>
      </c>
      <c r="BS7" s="114">
        <f t="shared" si="16"/>
        <v>-6.162319765530281</v>
      </c>
      <c r="BT7" s="114">
        <f t="shared" si="17"/>
        <v>-5.5300000000000011</v>
      </c>
      <c r="BU7" s="114">
        <f t="shared" si="18"/>
        <v>-5.71</v>
      </c>
      <c r="BV7" s="114">
        <f t="shared" si="19"/>
        <v>-5.3100000000000005</v>
      </c>
      <c r="BW7" s="114">
        <f t="shared" si="20"/>
        <v>-5.9000000000000012</v>
      </c>
      <c r="BX7" s="114">
        <f t="shared" si="21"/>
        <v>-5.5316526695878423</v>
      </c>
      <c r="BY7" s="114">
        <f t="shared" si="22"/>
        <v>-5.3549620842586858</v>
      </c>
      <c r="BZ7" s="114">
        <f t="shared" si="23"/>
        <v>-5.5839456557903731</v>
      </c>
      <c r="CA7" s="114">
        <f t="shared" si="24"/>
        <v>-5.5308263347939217</v>
      </c>
      <c r="CB7" s="98" t="str">
        <f t="shared" si="25"/>
        <v>---</v>
      </c>
      <c r="CC7" s="18">
        <f t="shared" si="26"/>
        <v>-1.4316809149048881</v>
      </c>
      <c r="CD7" s="114">
        <f t="shared" si="27"/>
        <v>-1.1412883978420241</v>
      </c>
      <c r="CE7" s="114">
        <f t="shared" si="28"/>
        <v>-1.4253364810274871</v>
      </c>
      <c r="CF7" s="114">
        <f t="shared" si="29"/>
        <v>-1.490797477668897</v>
      </c>
      <c r="CG7" s="114">
        <f t="shared" si="30"/>
        <v>-1</v>
      </c>
      <c r="CH7" s="114">
        <f t="shared" si="31"/>
        <v>-1.3851027839668655</v>
      </c>
      <c r="CI7" s="114">
        <f t="shared" si="32"/>
        <v>-1.6635402661514704</v>
      </c>
      <c r="CJ7" s="114">
        <f t="shared" si="33"/>
        <v>0.12325782578711077</v>
      </c>
      <c r="CK7" s="114">
        <f t="shared" si="34"/>
        <v>-1.3267421742128902</v>
      </c>
      <c r="CL7" s="114">
        <f t="shared" si="35"/>
        <v>0.81358098856819194</v>
      </c>
      <c r="CM7" s="114">
        <f t="shared" si="36"/>
        <v>-1.4473317838878068</v>
      </c>
      <c r="CN7" s="114">
        <f t="shared" si="37"/>
        <v>-1.0467236633326955</v>
      </c>
      <c r="CO7" s="114">
        <f t="shared" si="38"/>
        <v>-1.2256743119411524</v>
      </c>
      <c r="CP7" s="114">
        <f t="shared" si="39"/>
        <v>-1.6753569487017077</v>
      </c>
      <c r="CQ7" s="114">
        <f t="shared" si="43"/>
        <v>-1.0944811706630415</v>
      </c>
      <c r="CR7" s="114">
        <f t="shared" si="44"/>
        <v>-1.3559224790898778</v>
      </c>
      <c r="CS7" s="98" t="str">
        <f t="shared" si="45"/>
        <v>---</v>
      </c>
    </row>
    <row r="8" spans="1:97" x14ac:dyDescent="0.25">
      <c r="B8" s="2" t="s">
        <v>663</v>
      </c>
      <c r="C8" s="2">
        <v>253.08</v>
      </c>
      <c r="D8" s="27">
        <v>5.63</v>
      </c>
      <c r="E8" s="16">
        <v>5.1932546072858496</v>
      </c>
      <c r="F8" s="16">
        <v>4.4019116279999997</v>
      </c>
      <c r="G8" s="16">
        <v>4.3300795279999997</v>
      </c>
      <c r="H8" s="16">
        <v>3.8939999999999899</v>
      </c>
      <c r="I8" s="16">
        <v>5.8403</v>
      </c>
      <c r="J8" s="16">
        <v>5.6</v>
      </c>
      <c r="K8" s="16">
        <v>5.68</v>
      </c>
      <c r="L8" s="16">
        <v>4.21</v>
      </c>
      <c r="M8" s="39">
        <v>5.5016400000000001</v>
      </c>
      <c r="N8" s="16">
        <f t="shared" si="0"/>
        <v>5.0281185763285841</v>
      </c>
      <c r="O8" s="16">
        <f t="shared" si="40"/>
        <v>5.4047930734128915</v>
      </c>
      <c r="P8" s="16">
        <f t="shared" si="1"/>
        <v>5.3474473036429249</v>
      </c>
      <c r="Q8" s="16" t="s">
        <v>2891</v>
      </c>
      <c r="R8" s="36"/>
      <c r="S8" s="18">
        <v>112.74</v>
      </c>
      <c r="T8" s="16">
        <v>182.16</v>
      </c>
      <c r="U8" s="16">
        <v>115.5</v>
      </c>
      <c r="V8" s="16">
        <v>115.87</v>
      </c>
      <c r="W8" s="16">
        <v>166.67</v>
      </c>
      <c r="X8" s="16">
        <v>147</v>
      </c>
      <c r="Y8" s="16">
        <v>100</v>
      </c>
      <c r="Z8" s="85">
        <v>114</v>
      </c>
      <c r="AA8" s="39">
        <v>167.87299999999999</v>
      </c>
      <c r="AB8" s="88">
        <f t="shared" si="2"/>
        <v>135.75700000000001</v>
      </c>
      <c r="AC8" s="114">
        <f t="shared" si="3"/>
        <v>132.84627773373876</v>
      </c>
      <c r="AD8" s="88">
        <f t="shared" si="4"/>
        <v>115.87</v>
      </c>
      <c r="AE8" s="16" t="s">
        <v>2891</v>
      </c>
      <c r="AF8" s="150" t="s">
        <v>3036</v>
      </c>
      <c r="AG8" s="19">
        <f t="shared" si="5"/>
        <v>182.16</v>
      </c>
      <c r="AH8" s="18">
        <v>4.78E-6</v>
      </c>
      <c r="AI8" s="34">
        <v>1.85600154269962E-6</v>
      </c>
      <c r="AJ8" s="16">
        <v>3.3113112148259022E-6</v>
      </c>
      <c r="AK8" s="16">
        <v>1.9498445997580441E-6</v>
      </c>
      <c r="AL8" s="16">
        <v>3.4673685045253126E-6</v>
      </c>
      <c r="AM8" s="16">
        <v>1.2589254117941642E-6</v>
      </c>
      <c r="AN8" s="94">
        <v>3.4400000000000001E-6</v>
      </c>
      <c r="AO8" s="34">
        <v>3.9481299999999999E-6</v>
      </c>
      <c r="AP8" s="16">
        <f t="shared" si="6"/>
        <v>3.0014476592003804E-6</v>
      </c>
      <c r="AQ8" s="114">
        <f t="shared" si="7"/>
        <v>2.762927662102549E-6</v>
      </c>
      <c r="AR8" s="16">
        <f t="shared" si="8"/>
        <v>3.3756556074129512E-6</v>
      </c>
      <c r="AS8" s="114" t="s">
        <v>2891</v>
      </c>
      <c r="AT8" s="156" t="s">
        <v>3036</v>
      </c>
      <c r="AU8" s="18">
        <v>2.8209999999999999E-2</v>
      </c>
      <c r="AV8" s="16">
        <v>7.2229000000000002E-2</v>
      </c>
      <c r="AW8" s="16">
        <v>5.3034983612957602E-2</v>
      </c>
      <c r="AX8" s="16">
        <v>3.3099999999999997E-2</v>
      </c>
      <c r="AY8" s="16">
        <v>0.1</v>
      </c>
      <c r="AZ8" s="16">
        <v>1.54E-2</v>
      </c>
      <c r="BA8" s="16">
        <v>2.1700000000000001E-2</v>
      </c>
      <c r="BB8" s="68">
        <v>-5.28</v>
      </c>
      <c r="BC8" s="16">
        <f t="shared" si="9"/>
        <v>1.3281827204001231</v>
      </c>
      <c r="BD8" s="67">
        <v>-6.94</v>
      </c>
      <c r="BE8" s="16">
        <f t="shared" si="10"/>
        <v>2.9057471852843023E-2</v>
      </c>
      <c r="BF8" s="16">
        <v>6.81</v>
      </c>
      <c r="BG8" s="16">
        <v>2.01E-2</v>
      </c>
      <c r="BH8" s="16">
        <v>0.113</v>
      </c>
      <c r="BI8" s="68">
        <v>3.1199999999999999E-7</v>
      </c>
      <c r="BJ8" s="94">
        <f t="shared" si="11"/>
        <v>7.8960959999999997E-2</v>
      </c>
      <c r="BK8" s="68">
        <v>8.4655699999999997E-8</v>
      </c>
      <c r="BL8" s="16">
        <f t="shared" si="12"/>
        <v>2.1424664555999999E-2</v>
      </c>
      <c r="BM8" s="94">
        <f t="shared" si="13"/>
        <v>0.62317141431585144</v>
      </c>
      <c r="BN8" s="114">
        <f t="shared" si="41"/>
        <v>7.2942743226638421E-2</v>
      </c>
      <c r="BO8" s="94">
        <f t="shared" si="42"/>
        <v>4.30674918064788E-2</v>
      </c>
      <c r="BP8" s="114" t="s">
        <v>2891</v>
      </c>
      <c r="BQ8" s="156" t="s">
        <v>3036</v>
      </c>
      <c r="BR8" s="18">
        <f t="shared" si="15"/>
        <v>-5.3205721033878808</v>
      </c>
      <c r="BS8" s="114">
        <f t="shared" si="16"/>
        <v>-5.7314216671335068</v>
      </c>
      <c r="BT8" s="114">
        <f t="shared" si="17"/>
        <v>-5.4800000000000013</v>
      </c>
      <c r="BU8" s="114">
        <f t="shared" si="18"/>
        <v>-5.71</v>
      </c>
      <c r="BV8" s="114">
        <f t="shared" si="19"/>
        <v>-5.4600000000000009</v>
      </c>
      <c r="BW8" s="114">
        <f t="shared" si="20"/>
        <v>-5.9000000000000012</v>
      </c>
      <c r="BX8" s="114">
        <f t="shared" si="21"/>
        <v>-5.46344155742847</v>
      </c>
      <c r="BY8" s="114">
        <f t="shared" si="22"/>
        <v>-5.4036085557609779</v>
      </c>
      <c r="BZ8" s="114">
        <f t="shared" si="23"/>
        <v>-5.558630485463854</v>
      </c>
      <c r="CA8" s="114">
        <f t="shared" si="24"/>
        <v>-5.4717207787142357</v>
      </c>
      <c r="CB8" s="98" t="str">
        <f t="shared" si="25"/>
        <v>---</v>
      </c>
      <c r="CC8" s="18">
        <f t="shared" si="26"/>
        <v>-1.5495969138446337</v>
      </c>
      <c r="CD8" s="114">
        <f t="shared" si="27"/>
        <v>-1.1412883978420241</v>
      </c>
      <c r="CE8" s="114">
        <f t="shared" si="28"/>
        <v>-1.2754375610029964</v>
      </c>
      <c r="CF8" s="114">
        <f t="shared" si="29"/>
        <v>-1.4801720062242814</v>
      </c>
      <c r="CG8" s="114">
        <f t="shared" si="30"/>
        <v>-1</v>
      </c>
      <c r="CH8" s="114">
        <f t="shared" si="31"/>
        <v>-1.8124792791635369</v>
      </c>
      <c r="CI8" s="114">
        <f t="shared" si="32"/>
        <v>-1.6635402661514704</v>
      </c>
      <c r="CJ8" s="114">
        <f t="shared" si="33"/>
        <v>0.12325782578711077</v>
      </c>
      <c r="CK8" s="114">
        <f t="shared" si="34"/>
        <v>-1.5367421742128899</v>
      </c>
      <c r="CL8" s="114">
        <f t="shared" si="35"/>
        <v>0.83314711191278512</v>
      </c>
      <c r="CM8" s="114">
        <f t="shared" si="36"/>
        <v>-1.6968039425795112</v>
      </c>
      <c r="CN8" s="114">
        <f t="shared" si="37"/>
        <v>-0.94692155651658028</v>
      </c>
      <c r="CO8" s="114">
        <f t="shared" si="38"/>
        <v>-1.102587580194446</v>
      </c>
      <c r="CP8" s="114">
        <f t="shared" si="39"/>
        <v>-1.6690859690602435</v>
      </c>
      <c r="CQ8" s="114">
        <f t="shared" si="43"/>
        <v>-1.137017907792337</v>
      </c>
      <c r="CR8" s="114">
        <f t="shared" si="44"/>
        <v>-1.3778047836136389</v>
      </c>
      <c r="CS8" s="98" t="str">
        <f t="shared" si="45"/>
        <v>---</v>
      </c>
    </row>
    <row r="9" spans="1:97" x14ac:dyDescent="0.25">
      <c r="B9" s="2" t="s">
        <v>664</v>
      </c>
      <c r="C9" s="2">
        <v>253.08</v>
      </c>
      <c r="D9" s="27">
        <v>5.63</v>
      </c>
      <c r="E9" s="16">
        <v>5.2285849373751798</v>
      </c>
      <c r="F9" s="16">
        <v>4.4019116279999997</v>
      </c>
      <c r="G9" s="16">
        <v>4.3300795279999997</v>
      </c>
      <c r="H9" s="16">
        <v>3.8939999999999899</v>
      </c>
      <c r="I9" s="16">
        <v>5.7629999999999999</v>
      </c>
      <c r="J9" s="16">
        <v>5.6</v>
      </c>
      <c r="K9" s="16">
        <v>5.56</v>
      </c>
      <c r="L9" s="16">
        <v>3.99</v>
      </c>
      <c r="M9" s="39">
        <v>5.45756</v>
      </c>
      <c r="N9" s="16">
        <f t="shared" si="0"/>
        <v>4.9855136093375183</v>
      </c>
      <c r="O9" s="16">
        <f t="shared" si="40"/>
        <v>5.3593559009430942</v>
      </c>
      <c r="P9" s="16">
        <f t="shared" si="1"/>
        <v>5.3430724686875894</v>
      </c>
      <c r="Q9" s="16" t="s">
        <v>2891</v>
      </c>
      <c r="R9" s="36"/>
      <c r="S9" s="18">
        <v>112.74</v>
      </c>
      <c r="T9" s="16">
        <v>154.09</v>
      </c>
      <c r="U9" s="16">
        <v>115.5</v>
      </c>
      <c r="V9" s="16">
        <v>187.39</v>
      </c>
      <c r="W9" s="16">
        <v>131.83000000000001</v>
      </c>
      <c r="X9" s="16">
        <v>134</v>
      </c>
      <c r="Y9" s="16">
        <v>110</v>
      </c>
      <c r="Z9" s="85">
        <v>130</v>
      </c>
      <c r="AA9" s="39">
        <v>170.93299999999999</v>
      </c>
      <c r="AB9" s="88">
        <f t="shared" si="2"/>
        <v>138.49811111111114</v>
      </c>
      <c r="AC9" s="114">
        <f t="shared" si="3"/>
        <v>136.2999714527474</v>
      </c>
      <c r="AD9" s="88">
        <f t="shared" si="4"/>
        <v>131.83000000000001</v>
      </c>
      <c r="AE9" s="16" t="s">
        <v>2891</v>
      </c>
      <c r="AF9" s="150" t="s">
        <v>3036</v>
      </c>
      <c r="AG9" s="19">
        <f t="shared" si="5"/>
        <v>154.09</v>
      </c>
      <c r="AH9" s="18">
        <v>9.9899999999999992E-6</v>
      </c>
      <c r="AI9" s="34">
        <v>8.6564724833775396E-7</v>
      </c>
      <c r="AJ9" s="16">
        <v>5.011872336272719E-6</v>
      </c>
      <c r="AK9" s="16">
        <v>1.9498445997580441E-6</v>
      </c>
      <c r="AL9" s="16">
        <v>5.4954087385762383E-6</v>
      </c>
      <c r="AM9" s="16">
        <v>1.8197008586099798E-6</v>
      </c>
      <c r="AN9" s="94">
        <v>1.3200000000000001E-5</v>
      </c>
      <c r="AO9" s="34">
        <v>4.3498299999999998E-6</v>
      </c>
      <c r="AP9" s="16">
        <f t="shared" si="6"/>
        <v>5.3352879726943413E-6</v>
      </c>
      <c r="AQ9" s="114">
        <f t="shared" si="7"/>
        <v>3.8525127265646184E-6</v>
      </c>
      <c r="AR9" s="16">
        <f t="shared" si="8"/>
        <v>4.680851168136359E-6</v>
      </c>
      <c r="AS9" s="114" t="s">
        <v>2891</v>
      </c>
      <c r="AT9" s="156" t="s">
        <v>3036</v>
      </c>
      <c r="AU9" s="18">
        <v>5.1119999999999999E-2</v>
      </c>
      <c r="AV9" s="16">
        <v>7.2229000000000002E-2</v>
      </c>
      <c r="AW9" s="16">
        <v>4.8191766294928703E-2</v>
      </c>
      <c r="AX9" s="16">
        <v>2.6499999999999999E-2</v>
      </c>
      <c r="AY9" s="16">
        <v>0.1</v>
      </c>
      <c r="AZ9" s="16">
        <v>2.98E-2</v>
      </c>
      <c r="BA9" s="16">
        <v>3.9E-2</v>
      </c>
      <c r="BB9" s="68">
        <v>-5.28</v>
      </c>
      <c r="BC9" s="16">
        <f t="shared" si="9"/>
        <v>1.3281827204001231</v>
      </c>
      <c r="BD9" s="67">
        <v>-6.73</v>
      </c>
      <c r="BE9" s="16">
        <f t="shared" si="10"/>
        <v>4.7125701254663692E-2</v>
      </c>
      <c r="BF9" s="16">
        <v>6.51</v>
      </c>
      <c r="BG9" s="16">
        <v>3.49E-2</v>
      </c>
      <c r="BH9" s="16">
        <v>8.9800000000000005E-2</v>
      </c>
      <c r="BI9" s="68">
        <v>3.9000000000000002E-7</v>
      </c>
      <c r="BJ9" s="94">
        <f t="shared" si="11"/>
        <v>9.8701200000000003E-2</v>
      </c>
      <c r="BK9" s="68">
        <v>8.5673099999999994E-8</v>
      </c>
      <c r="BL9" s="16">
        <f t="shared" si="12"/>
        <v>2.1682148147999999E-2</v>
      </c>
      <c r="BM9" s="94">
        <f t="shared" si="13"/>
        <v>0.60694518114983698</v>
      </c>
      <c r="BN9" s="114">
        <f t="shared" si="41"/>
        <v>8.7317601682513207E-2</v>
      </c>
      <c r="BO9" s="94">
        <f t="shared" si="42"/>
        <v>4.9655883147464351E-2</v>
      </c>
      <c r="BP9" s="114" t="s">
        <v>2891</v>
      </c>
      <c r="BQ9" s="156" t="s">
        <v>3036</v>
      </c>
      <c r="BR9" s="18">
        <f t="shared" si="15"/>
        <v>-5.0004345117740181</v>
      </c>
      <c r="BS9" s="114">
        <f t="shared" si="16"/>
        <v>-6.0626590471400501</v>
      </c>
      <c r="BT9" s="114">
        <f t="shared" si="17"/>
        <v>-5.3000000000000007</v>
      </c>
      <c r="BU9" s="114">
        <f t="shared" si="18"/>
        <v>-5.71</v>
      </c>
      <c r="BV9" s="114">
        <f t="shared" si="19"/>
        <v>-5.2600000000000007</v>
      </c>
      <c r="BW9" s="114">
        <f t="shared" si="20"/>
        <v>-5.7400000000000011</v>
      </c>
      <c r="BX9" s="114">
        <f t="shared" si="21"/>
        <v>-4.8794260687941504</v>
      </c>
      <c r="BY9" s="114">
        <f t="shared" si="22"/>
        <v>-5.3615277158050452</v>
      </c>
      <c r="BZ9" s="114">
        <f t="shared" si="23"/>
        <v>-5.4142559179391592</v>
      </c>
      <c r="CA9" s="114">
        <f t="shared" si="24"/>
        <v>-5.3307638579025234</v>
      </c>
      <c r="CB9" s="98" t="str">
        <f t="shared" si="25"/>
        <v>---</v>
      </c>
      <c r="CC9" s="18">
        <f t="shared" si="26"/>
        <v>-1.2914091548496562</v>
      </c>
      <c r="CD9" s="114">
        <f t="shared" si="27"/>
        <v>-1.1412883978420241</v>
      </c>
      <c r="CE9" s="114">
        <f t="shared" si="28"/>
        <v>-1.3170271559132907</v>
      </c>
      <c r="CF9" s="114">
        <f t="shared" si="29"/>
        <v>-1.5767541260631921</v>
      </c>
      <c r="CG9" s="114">
        <f t="shared" si="30"/>
        <v>-1</v>
      </c>
      <c r="CH9" s="114">
        <f t="shared" si="31"/>
        <v>-1.5257837359237447</v>
      </c>
      <c r="CI9" s="114">
        <f t="shared" si="32"/>
        <v>-1.4089353929735009</v>
      </c>
      <c r="CJ9" s="114">
        <f t="shared" si="33"/>
        <v>0.12325782578711077</v>
      </c>
      <c r="CK9" s="114">
        <f t="shared" si="34"/>
        <v>-1.3267421742128902</v>
      </c>
      <c r="CL9" s="114">
        <f t="shared" si="35"/>
        <v>0.81358098856819194</v>
      </c>
      <c r="CM9" s="114">
        <f t="shared" si="36"/>
        <v>-1.4571745730408201</v>
      </c>
      <c r="CN9" s="114">
        <f t="shared" si="37"/>
        <v>-1.0467236633326955</v>
      </c>
      <c r="CO9" s="114">
        <f t="shared" si="38"/>
        <v>-1.0056775671863896</v>
      </c>
      <c r="CP9" s="114">
        <f t="shared" si="39"/>
        <v>-1.6638976924931315</v>
      </c>
      <c r="CQ9" s="114">
        <f t="shared" si="43"/>
        <v>-1.0588982013911452</v>
      </c>
      <c r="CR9" s="114">
        <f t="shared" si="44"/>
        <v>-1.3042181553814736</v>
      </c>
      <c r="CS9" s="98" t="str">
        <f t="shared" si="45"/>
        <v>---</v>
      </c>
    </row>
    <row r="10" spans="1:97" x14ac:dyDescent="0.25">
      <c r="B10" s="2" t="s">
        <v>665</v>
      </c>
      <c r="C10" s="2">
        <v>253.08</v>
      </c>
      <c r="D10" s="27">
        <v>5.63</v>
      </c>
      <c r="E10" s="16">
        <v>5.1822965894510302</v>
      </c>
      <c r="F10" s="16">
        <v>4.4019116279999997</v>
      </c>
      <c r="G10" s="16">
        <v>4.3300795279999997</v>
      </c>
      <c r="H10" s="16">
        <v>3.8939999999999899</v>
      </c>
      <c r="I10" s="16">
        <v>5.6334</v>
      </c>
      <c r="J10" s="16">
        <v>5.6</v>
      </c>
      <c r="K10" s="16">
        <v>5.55</v>
      </c>
      <c r="L10" s="16" t="s">
        <v>3034</v>
      </c>
      <c r="M10" s="16"/>
      <c r="N10" s="16">
        <f t="shared" si="0"/>
        <v>5.0277109681813776</v>
      </c>
      <c r="O10" s="16">
        <f t="shared" si="40"/>
        <v>5.3560350503146612</v>
      </c>
      <c r="P10" s="16">
        <f t="shared" si="1"/>
        <v>5.366148294725515</v>
      </c>
      <c r="Q10" s="16" t="s">
        <v>2891</v>
      </c>
      <c r="R10" s="36"/>
      <c r="S10" s="18">
        <v>112.74</v>
      </c>
      <c r="T10" s="16">
        <v>193.7</v>
      </c>
      <c r="U10" s="16">
        <v>115.5</v>
      </c>
      <c r="V10" s="16">
        <v>148.71</v>
      </c>
      <c r="W10" s="16">
        <v>150.5</v>
      </c>
      <c r="X10" s="16">
        <v>137</v>
      </c>
      <c r="Y10" s="16">
        <v>110</v>
      </c>
      <c r="Z10" s="85" t="s">
        <v>3034</v>
      </c>
      <c r="AA10" s="16"/>
      <c r="AB10" s="88">
        <f t="shared" si="2"/>
        <v>138.30714285714285</v>
      </c>
      <c r="AC10" s="114">
        <f t="shared" si="3"/>
        <v>135.77682583867377</v>
      </c>
      <c r="AD10" s="88">
        <f t="shared" si="4"/>
        <v>137</v>
      </c>
      <c r="AE10" s="16" t="s">
        <v>2891</v>
      </c>
      <c r="AF10" s="150" t="s">
        <v>3036</v>
      </c>
      <c r="AG10" s="19">
        <f t="shared" si="5"/>
        <v>193.7</v>
      </c>
      <c r="AH10" s="18">
        <v>3.5099999999999999E-6</v>
      </c>
      <c r="AI10" s="34">
        <v>1.2081217986604699E-6</v>
      </c>
      <c r="AJ10" s="16">
        <v>2.1877616239495505E-6</v>
      </c>
      <c r="AK10" s="16">
        <v>1.9498445997580441E-6</v>
      </c>
      <c r="AL10" s="16">
        <v>1.1220184543019627E-5</v>
      </c>
      <c r="AM10" s="16">
        <v>4.168693834703354E-6</v>
      </c>
      <c r="AN10" s="94" t="s">
        <v>3034</v>
      </c>
      <c r="AO10" s="16"/>
      <c r="AP10" s="16">
        <f t="shared" si="6"/>
        <v>4.0407677333485076E-6</v>
      </c>
      <c r="AQ10" s="114">
        <f t="shared" si="7"/>
        <v>3.0754096505706146E-6</v>
      </c>
      <c r="AR10" s="16">
        <f t="shared" si="8"/>
        <v>2.8488808119747752E-6</v>
      </c>
      <c r="AS10" s="114">
        <v>7.7135845994355957E-7</v>
      </c>
      <c r="AT10" s="156" t="s">
        <v>2916</v>
      </c>
      <c r="AU10" s="18">
        <v>2.2089999999999999E-2</v>
      </c>
      <c r="AV10" s="16">
        <v>7.2229000000000002E-2</v>
      </c>
      <c r="AW10" s="16">
        <v>4.44899117277026E-2</v>
      </c>
      <c r="AX10" s="16">
        <v>3.5900000000000001E-2</v>
      </c>
      <c r="AY10" s="16">
        <v>0.1</v>
      </c>
      <c r="AZ10" s="16">
        <v>1.24E-2</v>
      </c>
      <c r="BA10" s="16">
        <v>3.1099999999999999E-2</v>
      </c>
      <c r="BB10" s="68">
        <v>-5.28</v>
      </c>
      <c r="BC10" s="16">
        <f t="shared" si="9"/>
        <v>1.3281827204001231</v>
      </c>
      <c r="BD10" s="67">
        <v>-6.3</v>
      </c>
      <c r="BE10" s="16">
        <f t="shared" si="10"/>
        <v>0.12684046508639005</v>
      </c>
      <c r="BF10" s="16">
        <v>6.66</v>
      </c>
      <c r="BG10" s="16">
        <v>3.5700000000000003E-2</v>
      </c>
      <c r="BH10" s="16">
        <v>8.9800000000000005E-2</v>
      </c>
      <c r="BI10" s="68" t="s">
        <v>3034</v>
      </c>
      <c r="BJ10" s="94" t="str">
        <f t="shared" si="11"/>
        <v/>
      </c>
      <c r="BK10" s="68"/>
      <c r="BL10" s="16" t="str">
        <f t="shared" si="12"/>
        <v>---</v>
      </c>
      <c r="BM10" s="94">
        <f t="shared" si="13"/>
        <v>0.71322767476785132</v>
      </c>
      <c r="BN10" s="114">
        <f t="shared" si="41"/>
        <v>9.1699081345072833E-2</v>
      </c>
      <c r="BO10" s="94">
        <f t="shared" si="42"/>
        <v>5.8359455863851301E-2</v>
      </c>
      <c r="BP10" s="114" t="s">
        <v>2891</v>
      </c>
      <c r="BQ10" s="156" t="s">
        <v>3036</v>
      </c>
      <c r="BR10" s="18">
        <f t="shared" si="15"/>
        <v>-5.4546928835341761</v>
      </c>
      <c r="BS10" s="114">
        <f t="shared" si="16"/>
        <v>-5.9178892794403541</v>
      </c>
      <c r="BT10" s="114">
        <f t="shared" si="17"/>
        <v>-5.66</v>
      </c>
      <c r="BU10" s="114">
        <f t="shared" si="18"/>
        <v>-5.71</v>
      </c>
      <c r="BV10" s="114">
        <f t="shared" si="19"/>
        <v>-4.95</v>
      </c>
      <c r="BW10" s="114">
        <f t="shared" si="20"/>
        <v>-5.38</v>
      </c>
      <c r="BX10" s="114" t="str">
        <f t="shared" si="21"/>
        <v>N/A</v>
      </c>
      <c r="BY10" s="114" t="str">
        <f t="shared" si="22"/>
        <v>N/A</v>
      </c>
      <c r="BZ10" s="114">
        <f t="shared" si="23"/>
        <v>-5.5120970271624223</v>
      </c>
      <c r="CA10" s="114">
        <f t="shared" si="24"/>
        <v>-5.5573464417670877</v>
      </c>
      <c r="CB10" s="98">
        <f t="shared" si="25"/>
        <v>-6.1127437529512489</v>
      </c>
      <c r="CC10" s="18">
        <f t="shared" si="26"/>
        <v>-1.6558042841285652</v>
      </c>
      <c r="CD10" s="114">
        <f t="shared" si="27"/>
        <v>-1.1412883978420241</v>
      </c>
      <c r="CE10" s="114">
        <f t="shared" si="28"/>
        <v>-1.3517384559334502</v>
      </c>
      <c r="CF10" s="114">
        <f t="shared" si="29"/>
        <v>-1.4449055514216809</v>
      </c>
      <c r="CG10" s="114">
        <f t="shared" si="30"/>
        <v>-1</v>
      </c>
      <c r="CH10" s="114">
        <f t="shared" si="31"/>
        <v>-1.9065783148377649</v>
      </c>
      <c r="CI10" s="114">
        <f t="shared" si="32"/>
        <v>-1.5072396109731625</v>
      </c>
      <c r="CJ10" s="114">
        <f t="shared" si="33"/>
        <v>0.12325782578711077</v>
      </c>
      <c r="CK10" s="114">
        <f t="shared" si="34"/>
        <v>-0.89674217421288882</v>
      </c>
      <c r="CL10" s="114">
        <f t="shared" si="35"/>
        <v>0.82347422917030111</v>
      </c>
      <c r="CM10" s="114">
        <f t="shared" si="36"/>
        <v>-1.4473317838878068</v>
      </c>
      <c r="CN10" s="114">
        <f t="shared" si="37"/>
        <v>-1.0467236633326955</v>
      </c>
      <c r="CO10" s="114" t="str">
        <f t="shared" si="38"/>
        <v>N/A</v>
      </c>
      <c r="CP10" s="114" t="str">
        <f t="shared" si="39"/>
        <v>N/A</v>
      </c>
      <c r="CQ10" s="114">
        <f t="shared" si="43"/>
        <v>-1.0376350151343856</v>
      </c>
      <c r="CR10" s="114">
        <f t="shared" si="44"/>
        <v>-1.2465134268877371</v>
      </c>
      <c r="CS10" s="98" t="str">
        <f t="shared" si="45"/>
        <v>---</v>
      </c>
    </row>
    <row r="11" spans="1:97" x14ac:dyDescent="0.25">
      <c r="B11" s="2" t="s">
        <v>666</v>
      </c>
      <c r="C11" s="2">
        <v>253.08</v>
      </c>
      <c r="D11" s="27">
        <v>5.63</v>
      </c>
      <c r="E11" s="16">
        <v>5.1745192799737998</v>
      </c>
      <c r="F11" s="16">
        <v>4.4019116279999997</v>
      </c>
      <c r="G11" s="16">
        <v>4.3300795279999997</v>
      </c>
      <c r="H11" s="16">
        <v>3.8939999999999899</v>
      </c>
      <c r="I11" s="16">
        <v>5.7577999999999996</v>
      </c>
      <c r="J11" s="16">
        <v>5.6</v>
      </c>
      <c r="K11" s="16">
        <v>5.67</v>
      </c>
      <c r="L11" s="16">
        <v>4.18</v>
      </c>
      <c r="M11" s="39">
        <v>5.4922700000000004</v>
      </c>
      <c r="N11" s="16">
        <f t="shared" si="0"/>
        <v>5.0130580435973791</v>
      </c>
      <c r="O11" s="16">
        <f t="shared" si="40"/>
        <v>5.3792410173045386</v>
      </c>
      <c r="P11" s="16">
        <f t="shared" si="1"/>
        <v>5.3333946399869001</v>
      </c>
      <c r="Q11" s="16" t="s">
        <v>2891</v>
      </c>
      <c r="R11" s="36"/>
      <c r="S11" s="18">
        <v>112.74</v>
      </c>
      <c r="T11" s="16">
        <v>162.58000000000001</v>
      </c>
      <c r="U11" s="16">
        <v>115.5</v>
      </c>
      <c r="V11" s="16">
        <v>128.94999999999999</v>
      </c>
      <c r="W11" s="16">
        <v>156.83000000000001</v>
      </c>
      <c r="X11" s="16">
        <v>148</v>
      </c>
      <c r="Y11" s="16">
        <v>100</v>
      </c>
      <c r="Z11" s="85">
        <v>124</v>
      </c>
      <c r="AA11" s="39">
        <v>169.33799999999999</v>
      </c>
      <c r="AB11" s="88">
        <f t="shared" si="2"/>
        <v>135.32644444444443</v>
      </c>
      <c r="AC11" s="114">
        <f t="shared" si="3"/>
        <v>133.31855735792971</v>
      </c>
      <c r="AD11" s="88">
        <f t="shared" si="4"/>
        <v>128.94999999999999</v>
      </c>
      <c r="AE11" s="16" t="s">
        <v>2891</v>
      </c>
      <c r="AF11" s="150" t="s">
        <v>3036</v>
      </c>
      <c r="AG11" s="19">
        <f t="shared" si="5"/>
        <v>162.58000000000001</v>
      </c>
      <c r="AH11" s="18">
        <v>8.0099999999999995E-6</v>
      </c>
      <c r="AI11" s="34">
        <v>2.0371376422655998E-6</v>
      </c>
      <c r="AJ11" s="16">
        <v>1.9498445997580441E-6</v>
      </c>
      <c r="AK11" s="16">
        <v>1.9498445997580441E-6</v>
      </c>
      <c r="AL11" s="16">
        <v>5.011872336272719E-6</v>
      </c>
      <c r="AM11" s="16">
        <v>3.8018939632056113E-8</v>
      </c>
      <c r="AN11" s="94">
        <v>9.78E-7</v>
      </c>
      <c r="AO11" s="34">
        <v>2.6502699999999999E-6</v>
      </c>
      <c r="AP11" s="16">
        <f t="shared" si="6"/>
        <v>2.8281235147108076E-6</v>
      </c>
      <c r="AQ11" s="114">
        <f t="shared" si="7"/>
        <v>1.533858273227956E-6</v>
      </c>
      <c r="AR11" s="16">
        <f t="shared" si="8"/>
        <v>1.993491121011822E-6</v>
      </c>
      <c r="AS11" s="114" t="s">
        <v>2891</v>
      </c>
      <c r="AT11" s="156" t="s">
        <v>3036</v>
      </c>
      <c r="AU11" s="18">
        <v>4.2700000000000002E-2</v>
      </c>
      <c r="AV11" s="16">
        <v>7.2229000000000002E-2</v>
      </c>
      <c r="AW11" s="16">
        <v>6.6048614232603803E-2</v>
      </c>
      <c r="AX11" s="16">
        <v>3.8600000000000002E-2</v>
      </c>
      <c r="AY11" s="16">
        <v>0.1</v>
      </c>
      <c r="AZ11" s="16">
        <v>1.9199999999999998E-2</v>
      </c>
      <c r="BA11" s="16">
        <v>1.4E-2</v>
      </c>
      <c r="BB11" s="68">
        <v>-5.28</v>
      </c>
      <c r="BC11" s="16">
        <f t="shared" si="9"/>
        <v>1.3281827204001231</v>
      </c>
      <c r="BD11" s="67">
        <v>-6.8</v>
      </c>
      <c r="BE11" s="16">
        <f t="shared" si="10"/>
        <v>4.0110476914805827E-2</v>
      </c>
      <c r="BF11" s="16">
        <v>6.81</v>
      </c>
      <c r="BG11" s="16">
        <v>2.06E-2</v>
      </c>
      <c r="BH11" s="16">
        <v>0.113</v>
      </c>
      <c r="BI11" s="68">
        <v>2.2100000000000001E-7</v>
      </c>
      <c r="BJ11" s="94">
        <f t="shared" si="11"/>
        <v>5.5930680000000003E-2</v>
      </c>
      <c r="BK11" s="68">
        <v>8.7312999999999996E-8</v>
      </c>
      <c r="BL11" s="16">
        <f t="shared" si="12"/>
        <v>2.2097174040000001E-2</v>
      </c>
      <c r="BM11" s="94">
        <f t="shared" si="13"/>
        <v>0.62447847611339513</v>
      </c>
      <c r="BN11" s="114">
        <f t="shared" si="41"/>
        <v>7.6152959727756347E-2</v>
      </c>
      <c r="BO11" s="94">
        <f t="shared" si="42"/>
        <v>4.9315339999999999E-2</v>
      </c>
      <c r="BP11" s="114" t="s">
        <v>2891</v>
      </c>
      <c r="BQ11" s="156" t="s">
        <v>3036</v>
      </c>
      <c r="BR11" s="18">
        <f t="shared" si="15"/>
        <v>-5.0963674839157624</v>
      </c>
      <c r="BS11" s="114">
        <f t="shared" si="16"/>
        <v>-5.6909796262492662</v>
      </c>
      <c r="BT11" s="114">
        <f t="shared" si="17"/>
        <v>-5.71</v>
      </c>
      <c r="BU11" s="114">
        <f t="shared" si="18"/>
        <v>-5.71</v>
      </c>
      <c r="BV11" s="114">
        <f t="shared" si="19"/>
        <v>-5.3000000000000007</v>
      </c>
      <c r="BW11" s="114">
        <f t="shared" si="20"/>
        <v>-7.42</v>
      </c>
      <c r="BX11" s="114">
        <f t="shared" si="21"/>
        <v>-6.0096611452123989</v>
      </c>
      <c r="BY11" s="114">
        <f t="shared" si="22"/>
        <v>-5.5767098794454855</v>
      </c>
      <c r="BZ11" s="114">
        <f t="shared" si="23"/>
        <v>-5.8142147668528645</v>
      </c>
      <c r="CA11" s="114">
        <f t="shared" si="24"/>
        <v>-5.7004898131246335</v>
      </c>
      <c r="CB11" s="98" t="str">
        <f t="shared" si="25"/>
        <v>---</v>
      </c>
      <c r="CC11" s="18">
        <f t="shared" si="26"/>
        <v>-1.3695721249749762</v>
      </c>
      <c r="CD11" s="114">
        <f t="shared" si="27"/>
        <v>-1.1412883978420241</v>
      </c>
      <c r="CE11" s="114">
        <f t="shared" si="28"/>
        <v>-1.1801362898957346</v>
      </c>
      <c r="CF11" s="114">
        <f t="shared" si="29"/>
        <v>-1.4134126953282451</v>
      </c>
      <c r="CG11" s="114">
        <f t="shared" si="30"/>
        <v>-1</v>
      </c>
      <c r="CH11" s="114">
        <f t="shared" si="31"/>
        <v>-1.7166987712964503</v>
      </c>
      <c r="CI11" s="114">
        <f t="shared" si="32"/>
        <v>-1.853871964321762</v>
      </c>
      <c r="CJ11" s="114">
        <f t="shared" si="33"/>
        <v>0.12325782578711077</v>
      </c>
      <c r="CK11" s="114">
        <f t="shared" si="34"/>
        <v>-1.3967421742128892</v>
      </c>
      <c r="CL11" s="114">
        <f t="shared" si="35"/>
        <v>0.83314711191278512</v>
      </c>
      <c r="CM11" s="114">
        <f t="shared" si="36"/>
        <v>-1.6861327796308465</v>
      </c>
      <c r="CN11" s="114">
        <f t="shared" si="37"/>
        <v>-0.94692155651658028</v>
      </c>
      <c r="CO11" s="114">
        <f t="shared" si="38"/>
        <v>-1.2523499005277781</v>
      </c>
      <c r="CP11" s="114">
        <f t="shared" si="39"/>
        <v>-1.6556632637496873</v>
      </c>
      <c r="CQ11" s="114">
        <f t="shared" si="43"/>
        <v>-1.1183132128997912</v>
      </c>
      <c r="CR11" s="114">
        <f t="shared" si="44"/>
        <v>-1.3109610127513771</v>
      </c>
      <c r="CS11" s="98" t="str">
        <f t="shared" si="45"/>
        <v>---</v>
      </c>
    </row>
    <row r="12" spans="1:97" x14ac:dyDescent="0.25">
      <c r="B12" s="2" t="s">
        <v>667</v>
      </c>
      <c r="C12" s="2">
        <v>253.08</v>
      </c>
      <c r="D12" s="27">
        <v>5.63</v>
      </c>
      <c r="E12" s="16">
        <v>5.1844866395098501</v>
      </c>
      <c r="F12" s="16">
        <v>4.4019116279999997</v>
      </c>
      <c r="G12" s="16">
        <v>4.3300795279999997</v>
      </c>
      <c r="H12" s="16">
        <v>3.8939999999999899</v>
      </c>
      <c r="I12" s="16">
        <v>5.8140999999999998</v>
      </c>
      <c r="J12" s="16">
        <v>5.6</v>
      </c>
      <c r="K12" s="16">
        <v>5.67</v>
      </c>
      <c r="L12" s="16">
        <v>4.3499999999999996</v>
      </c>
      <c r="M12" s="39">
        <v>5.4927099999999998</v>
      </c>
      <c r="N12" s="16">
        <f t="shared" si="0"/>
        <v>5.0367287795509847</v>
      </c>
      <c r="O12" s="16">
        <f t="shared" si="40"/>
        <v>5.3953135983539013</v>
      </c>
      <c r="P12" s="16">
        <f t="shared" si="1"/>
        <v>5.3385983197549249</v>
      </c>
      <c r="Q12" s="16" t="s">
        <v>2891</v>
      </c>
      <c r="R12" s="36"/>
      <c r="S12" s="18">
        <v>112.74</v>
      </c>
      <c r="T12" s="16">
        <v>154.19</v>
      </c>
      <c r="U12" s="16">
        <v>115.5</v>
      </c>
      <c r="V12" s="16">
        <v>151.46</v>
      </c>
      <c r="W12" s="16">
        <v>166.67</v>
      </c>
      <c r="X12" s="16">
        <v>148</v>
      </c>
      <c r="Y12" s="16">
        <v>100</v>
      </c>
      <c r="Z12" s="85">
        <v>129</v>
      </c>
      <c r="AA12" s="39">
        <v>169.33799999999999</v>
      </c>
      <c r="AB12" s="88">
        <f t="shared" si="2"/>
        <v>138.5442222222222</v>
      </c>
      <c r="AC12" s="114">
        <f t="shared" si="3"/>
        <v>136.4400721280233</v>
      </c>
      <c r="AD12" s="88">
        <f t="shared" si="4"/>
        <v>148</v>
      </c>
      <c r="AE12" s="16" t="s">
        <v>2891</v>
      </c>
      <c r="AF12" s="150" t="s">
        <v>3036</v>
      </c>
      <c r="AG12" s="19">
        <f t="shared" si="5"/>
        <v>154.19</v>
      </c>
      <c r="AH12" s="18">
        <v>9.9699999999999994E-6</v>
      </c>
      <c r="AI12" s="34">
        <v>1.9088840321581501E-6</v>
      </c>
      <c r="AJ12" s="16">
        <v>2.1379620895022301E-6</v>
      </c>
      <c r="AK12" s="16">
        <v>1.9498445997580441E-6</v>
      </c>
      <c r="AL12" s="16">
        <v>3.5481338923357504E-6</v>
      </c>
      <c r="AM12" s="16">
        <v>1.2589254117941642E-6</v>
      </c>
      <c r="AN12" s="94">
        <v>1.7E-6</v>
      </c>
      <c r="AO12" s="34">
        <v>2.7565199999999999E-6</v>
      </c>
      <c r="AP12" s="16">
        <f t="shared" si="6"/>
        <v>3.1537837531935424E-6</v>
      </c>
      <c r="AQ12" s="114">
        <f t="shared" si="7"/>
        <v>2.5265947918529558E-6</v>
      </c>
      <c r="AR12" s="16">
        <f t="shared" si="8"/>
        <v>2.0439033446301369E-6</v>
      </c>
      <c r="AS12" s="114" t="s">
        <v>2891</v>
      </c>
      <c r="AT12" s="156" t="s">
        <v>3036</v>
      </c>
      <c r="AU12" s="18">
        <v>5.101E-2</v>
      </c>
      <c r="AV12" s="16">
        <v>7.2229000000000002E-2</v>
      </c>
      <c r="AW12" s="16">
        <v>6.6141677681852695E-2</v>
      </c>
      <c r="AX12" s="16">
        <v>2.58E-2</v>
      </c>
      <c r="AY12" s="16">
        <v>0.1</v>
      </c>
      <c r="AZ12" s="16">
        <v>2.8799999999999999E-2</v>
      </c>
      <c r="BA12" s="16">
        <v>2.1700000000000001E-2</v>
      </c>
      <c r="BB12" s="68">
        <v>-5.28</v>
      </c>
      <c r="BC12" s="16">
        <f t="shared" si="9"/>
        <v>1.3281827204001231</v>
      </c>
      <c r="BD12" s="67">
        <v>-6.82</v>
      </c>
      <c r="BE12" s="16">
        <f t="shared" si="10"/>
        <v>3.8305208075423466E-2</v>
      </c>
      <c r="BF12" s="16">
        <v>6.81</v>
      </c>
      <c r="BG12" s="16">
        <v>2.06E-2</v>
      </c>
      <c r="BH12" s="16">
        <v>0.113</v>
      </c>
      <c r="BI12" s="68">
        <v>1.54E-7</v>
      </c>
      <c r="BJ12" s="94">
        <f t="shared" si="11"/>
        <v>3.897432E-2</v>
      </c>
      <c r="BK12" s="68">
        <v>8.62217E-8</v>
      </c>
      <c r="BL12" s="16">
        <f t="shared" si="12"/>
        <v>2.1820987835999998E-2</v>
      </c>
      <c r="BM12" s="94">
        <f t="shared" si="13"/>
        <v>0.62404027957095687</v>
      </c>
      <c r="BN12" s="114">
        <f t="shared" si="41"/>
        <v>7.7249956899173092E-2</v>
      </c>
      <c r="BO12" s="94">
        <f t="shared" si="42"/>
        <v>4.4992160000000003E-2</v>
      </c>
      <c r="BP12" s="114" t="s">
        <v>2891</v>
      </c>
      <c r="BQ12" s="156" t="s">
        <v>3036</v>
      </c>
      <c r="BR12" s="18">
        <f t="shared" si="15"/>
        <v>-5.0013048416883441</v>
      </c>
      <c r="BS12" s="114">
        <f t="shared" si="16"/>
        <v>-5.7192204549083847</v>
      </c>
      <c r="BT12" s="114">
        <f t="shared" si="17"/>
        <v>-5.6700000000000008</v>
      </c>
      <c r="BU12" s="114">
        <f t="shared" si="18"/>
        <v>-5.71</v>
      </c>
      <c r="BV12" s="114">
        <f t="shared" si="19"/>
        <v>-5.45</v>
      </c>
      <c r="BW12" s="114">
        <f t="shared" si="20"/>
        <v>-5.9000000000000012</v>
      </c>
      <c r="BX12" s="114">
        <f t="shared" si="21"/>
        <v>-5.7695510786217259</v>
      </c>
      <c r="BY12" s="114">
        <f t="shared" si="22"/>
        <v>-5.5596388521387743</v>
      </c>
      <c r="BZ12" s="114">
        <f t="shared" si="23"/>
        <v>-5.5974644034196537</v>
      </c>
      <c r="CA12" s="114">
        <f t="shared" si="24"/>
        <v>-5.69</v>
      </c>
      <c r="CB12" s="98" t="str">
        <f t="shared" si="25"/>
        <v>---</v>
      </c>
      <c r="CC12" s="18">
        <f t="shared" si="26"/>
        <v>-1.2923446764688131</v>
      </c>
      <c r="CD12" s="114">
        <f t="shared" si="27"/>
        <v>-1.1412883978420241</v>
      </c>
      <c r="CE12" s="114">
        <f t="shared" si="28"/>
        <v>-1.1795247934149018</v>
      </c>
      <c r="CF12" s="114">
        <f t="shared" si="29"/>
        <v>-1.5883802940367699</v>
      </c>
      <c r="CG12" s="114">
        <f t="shared" si="30"/>
        <v>-1</v>
      </c>
      <c r="CH12" s="114">
        <f t="shared" si="31"/>
        <v>-1.5406075122407692</v>
      </c>
      <c r="CI12" s="114">
        <f t="shared" si="32"/>
        <v>-1.6635402661514704</v>
      </c>
      <c r="CJ12" s="114">
        <f t="shared" si="33"/>
        <v>0.12325782578711077</v>
      </c>
      <c r="CK12" s="114">
        <f t="shared" si="34"/>
        <v>-1.4167421742128898</v>
      </c>
      <c r="CL12" s="114">
        <f t="shared" si="35"/>
        <v>0.83314711191278512</v>
      </c>
      <c r="CM12" s="114">
        <f t="shared" si="36"/>
        <v>-1.6861327796308465</v>
      </c>
      <c r="CN12" s="114">
        <f t="shared" si="37"/>
        <v>-0.94692155651658028</v>
      </c>
      <c r="CO12" s="114">
        <f t="shared" si="38"/>
        <v>-1.4092214533764258</v>
      </c>
      <c r="CP12" s="114">
        <f t="shared" si="39"/>
        <v>-1.6611255927938273</v>
      </c>
      <c r="CQ12" s="114">
        <f t="shared" si="43"/>
        <v>-1.1121017542132443</v>
      </c>
      <c r="CR12" s="114">
        <f t="shared" si="44"/>
        <v>-1.3507830649226196</v>
      </c>
      <c r="CS12" s="98" t="str">
        <f t="shared" si="45"/>
        <v>---</v>
      </c>
    </row>
    <row r="13" spans="1:97" x14ac:dyDescent="0.25">
      <c r="B13" s="2" t="s">
        <v>668</v>
      </c>
      <c r="C13" s="2">
        <v>253.08</v>
      </c>
      <c r="D13" s="27">
        <v>5.63</v>
      </c>
      <c r="E13" s="16">
        <v>5.1922184434991996</v>
      </c>
      <c r="F13" s="16">
        <v>4.4019116279999997</v>
      </c>
      <c r="G13" s="16">
        <v>4.3300795279999997</v>
      </c>
      <c r="H13" s="16">
        <v>3.8939999999999899</v>
      </c>
      <c r="I13" s="16">
        <v>5.7164999999999999</v>
      </c>
      <c r="J13" s="16">
        <v>5.6</v>
      </c>
      <c r="K13" s="16">
        <v>5.55</v>
      </c>
      <c r="L13" s="16" t="s">
        <v>3034</v>
      </c>
      <c r="M13" s="16"/>
      <c r="N13" s="16">
        <f t="shared" si="0"/>
        <v>5.0393386999373986</v>
      </c>
      <c r="O13" s="16">
        <f t="shared" si="40"/>
        <v>5.3779928185754988</v>
      </c>
      <c r="P13" s="16">
        <f t="shared" si="1"/>
        <v>5.3711092217495997</v>
      </c>
      <c r="Q13" s="16" t="s">
        <v>2891</v>
      </c>
      <c r="R13" s="36"/>
      <c r="S13" s="18">
        <v>112.74</v>
      </c>
      <c r="T13" s="16">
        <v>135.09</v>
      </c>
      <c r="U13" s="16">
        <v>115.5</v>
      </c>
      <c r="V13" s="16">
        <v>166</v>
      </c>
      <c r="W13" s="16">
        <v>131.83000000000001</v>
      </c>
      <c r="X13" s="16">
        <v>136</v>
      </c>
      <c r="Y13" s="16">
        <v>110</v>
      </c>
      <c r="Z13" s="85" t="s">
        <v>3034</v>
      </c>
      <c r="AA13" s="16"/>
      <c r="AB13" s="88">
        <f t="shared" si="2"/>
        <v>129.59428571428572</v>
      </c>
      <c r="AC13" s="114">
        <f t="shared" si="3"/>
        <v>128.41613448207929</v>
      </c>
      <c r="AD13" s="88">
        <f t="shared" si="4"/>
        <v>131.83000000000001</v>
      </c>
      <c r="AE13" s="16" t="s">
        <v>2891</v>
      </c>
      <c r="AF13" s="150" t="s">
        <v>3036</v>
      </c>
      <c r="AG13" s="19">
        <f t="shared" si="5"/>
        <v>135.09</v>
      </c>
      <c r="AH13" s="18">
        <v>1.63E-5</v>
      </c>
      <c r="AI13" s="34">
        <v>2.2300865953907098E-6</v>
      </c>
      <c r="AJ13" s="16">
        <v>4.2657951880159181E-6</v>
      </c>
      <c r="AK13" s="16">
        <v>1.9498445997580441E-6</v>
      </c>
      <c r="AL13" s="16">
        <v>8.9125093813374425E-6</v>
      </c>
      <c r="AM13" s="16">
        <v>1.8197008586099798E-6</v>
      </c>
      <c r="AN13" s="94" t="s">
        <v>3034</v>
      </c>
      <c r="AO13" s="16"/>
      <c r="AP13" s="16">
        <f t="shared" si="6"/>
        <v>5.9129894371853491E-6</v>
      </c>
      <c r="AQ13" s="114">
        <f t="shared" si="7"/>
        <v>4.1217807688872134E-6</v>
      </c>
      <c r="AR13" s="16">
        <f t="shared" si="8"/>
        <v>3.247940891703314E-6</v>
      </c>
      <c r="AS13" s="114" t="s">
        <v>2891</v>
      </c>
      <c r="AT13" s="156" t="s">
        <v>3036</v>
      </c>
      <c r="AU13" s="18">
        <v>7.6450000000000004E-2</v>
      </c>
      <c r="AV13" s="16">
        <v>7.2229000000000002E-2</v>
      </c>
      <c r="AW13" s="16">
        <v>7.6855786508516002E-2</v>
      </c>
      <c r="AX13" s="16">
        <v>4.8500000000000001E-2</v>
      </c>
      <c r="AY13" s="16">
        <v>0.1</v>
      </c>
      <c r="AZ13" s="16">
        <v>0.11</v>
      </c>
      <c r="BA13" s="16">
        <v>3.9E-2</v>
      </c>
      <c r="BB13" s="68">
        <v>-5.28</v>
      </c>
      <c r="BC13" s="16">
        <f t="shared" si="9"/>
        <v>1.3281827204001231</v>
      </c>
      <c r="BD13" s="67">
        <v>-6.28</v>
      </c>
      <c r="BE13" s="16">
        <f t="shared" si="10"/>
        <v>0.13281827204001218</v>
      </c>
      <c r="BF13" s="16">
        <v>6.66</v>
      </c>
      <c r="BG13" s="16">
        <v>3.5700000000000003E-2</v>
      </c>
      <c r="BH13" s="16">
        <v>8.9800000000000005E-2</v>
      </c>
      <c r="BI13" s="68" t="s">
        <v>3034</v>
      </c>
      <c r="BJ13" s="94" t="str">
        <f t="shared" si="11"/>
        <v/>
      </c>
      <c r="BK13" s="68"/>
      <c r="BL13" s="16" t="str">
        <f t="shared" si="12"/>
        <v>---</v>
      </c>
      <c r="BM13" s="94">
        <f t="shared" si="13"/>
        <v>0.73079464824572105</v>
      </c>
      <c r="BN13" s="114">
        <f t="shared" si="41"/>
        <v>0.13391367460596304</v>
      </c>
      <c r="BO13" s="94">
        <f t="shared" si="42"/>
        <v>8.3327893254258004E-2</v>
      </c>
      <c r="BP13" s="114" t="s">
        <v>2891</v>
      </c>
      <c r="BQ13" s="156" t="s">
        <v>3036</v>
      </c>
      <c r="BR13" s="18">
        <f t="shared" si="15"/>
        <v>-4.7878123955960419</v>
      </c>
      <c r="BS13" s="114">
        <f t="shared" si="16"/>
        <v>-5.6516782727499706</v>
      </c>
      <c r="BT13" s="114">
        <f t="shared" si="17"/>
        <v>-5.370000000000001</v>
      </c>
      <c r="BU13" s="114">
        <f t="shared" si="18"/>
        <v>-5.71</v>
      </c>
      <c r="BV13" s="114">
        <f t="shared" si="19"/>
        <v>-5.0500000000000007</v>
      </c>
      <c r="BW13" s="114">
        <f t="shared" si="20"/>
        <v>-5.7400000000000011</v>
      </c>
      <c r="BX13" s="114" t="str">
        <f t="shared" si="21"/>
        <v>N/A</v>
      </c>
      <c r="BY13" s="114" t="str">
        <f t="shared" si="22"/>
        <v>N/A</v>
      </c>
      <c r="BZ13" s="114">
        <f t="shared" si="23"/>
        <v>-5.3849151113910025</v>
      </c>
      <c r="CA13" s="114">
        <f t="shared" si="24"/>
        <v>-5.5108391363749858</v>
      </c>
      <c r="CB13" s="98" t="str">
        <f t="shared" si="25"/>
        <v>---</v>
      </c>
      <c r="CC13" s="18">
        <f t="shared" si="26"/>
        <v>-1.1166225102516611</v>
      </c>
      <c r="CD13" s="114">
        <f t="shared" si="27"/>
        <v>-1.1412883978420241</v>
      </c>
      <c r="CE13" s="114">
        <f t="shared" si="28"/>
        <v>-1.1143234286962946</v>
      </c>
      <c r="CF13" s="114">
        <f t="shared" si="29"/>
        <v>-1.3142582613977363</v>
      </c>
      <c r="CG13" s="114">
        <f t="shared" si="30"/>
        <v>-1</v>
      </c>
      <c r="CH13" s="114">
        <f t="shared" si="31"/>
        <v>-0.95860731484177497</v>
      </c>
      <c r="CI13" s="114">
        <f t="shared" si="32"/>
        <v>-1.4089353929735009</v>
      </c>
      <c r="CJ13" s="114">
        <f t="shared" si="33"/>
        <v>0.12325782578711077</v>
      </c>
      <c r="CK13" s="114">
        <f t="shared" si="34"/>
        <v>-0.87674217421288969</v>
      </c>
      <c r="CL13" s="114">
        <f t="shared" si="35"/>
        <v>0.82347422917030111</v>
      </c>
      <c r="CM13" s="114">
        <f t="shared" si="36"/>
        <v>-1.4473317838878068</v>
      </c>
      <c r="CN13" s="114">
        <f t="shared" si="37"/>
        <v>-1.0467236633326955</v>
      </c>
      <c r="CO13" s="114" t="str">
        <f t="shared" si="38"/>
        <v>N/A</v>
      </c>
      <c r="CP13" s="114" t="str">
        <f t="shared" si="39"/>
        <v>N/A</v>
      </c>
      <c r="CQ13" s="114">
        <f t="shared" si="43"/>
        <v>-0.87317507270658101</v>
      </c>
      <c r="CR13" s="114">
        <f t="shared" si="44"/>
        <v>-1.0805235460144951</v>
      </c>
      <c r="CS13" s="98" t="str">
        <f t="shared" si="45"/>
        <v>---</v>
      </c>
    </row>
    <row r="14" spans="1:97" x14ac:dyDescent="0.25">
      <c r="B14" s="2" t="s">
        <v>669</v>
      </c>
      <c r="C14" s="2">
        <v>253.08</v>
      </c>
      <c r="D14" s="27">
        <v>5.63</v>
      </c>
      <c r="E14" s="16">
        <v>5.2136649457662703</v>
      </c>
      <c r="F14" s="16">
        <v>4.4019116279999997</v>
      </c>
      <c r="G14" s="16">
        <v>4.3300795279999997</v>
      </c>
      <c r="H14" s="16">
        <v>3.8939999999999899</v>
      </c>
      <c r="I14" s="16">
        <v>5.8289999999999997</v>
      </c>
      <c r="J14" s="16">
        <v>5.6</v>
      </c>
      <c r="K14" s="16">
        <v>5.66</v>
      </c>
      <c r="L14" s="16">
        <v>4.42</v>
      </c>
      <c r="M14" s="39">
        <v>5.5411999999999999</v>
      </c>
      <c r="N14" s="16">
        <f t="shared" si="0"/>
        <v>5.0519856101766267</v>
      </c>
      <c r="O14" s="16">
        <f t="shared" si="40"/>
        <v>5.4062513653179627</v>
      </c>
      <c r="P14" s="16">
        <f t="shared" si="1"/>
        <v>5.3774324728831351</v>
      </c>
      <c r="Q14" s="16" t="s">
        <v>2891</v>
      </c>
      <c r="R14" s="36"/>
      <c r="S14" s="18">
        <v>112.74</v>
      </c>
      <c r="T14" s="16">
        <v>162.68</v>
      </c>
      <c r="U14" s="16">
        <v>115.5</v>
      </c>
      <c r="V14" s="16">
        <v>163.25</v>
      </c>
      <c r="W14" s="16">
        <v>141.66999999999999</v>
      </c>
      <c r="X14" s="16">
        <v>149</v>
      </c>
      <c r="Y14" s="16">
        <v>100</v>
      </c>
      <c r="Z14" s="85">
        <v>150</v>
      </c>
      <c r="AA14" s="39">
        <v>162.25</v>
      </c>
      <c r="AB14" s="88">
        <f t="shared" si="2"/>
        <v>139.67666666666668</v>
      </c>
      <c r="AC14" s="114">
        <f t="shared" si="3"/>
        <v>137.67118640146086</v>
      </c>
      <c r="AD14" s="88">
        <f t="shared" si="4"/>
        <v>149</v>
      </c>
      <c r="AE14" s="16" t="s">
        <v>2891</v>
      </c>
      <c r="AF14" s="150" t="s">
        <v>3036</v>
      </c>
      <c r="AG14" s="19">
        <f t="shared" si="5"/>
        <v>162.68</v>
      </c>
      <c r="AH14" s="18">
        <v>7.9300000000000003E-6</v>
      </c>
      <c r="AI14" s="34">
        <v>1.1699226262641899E-6</v>
      </c>
      <c r="AJ14" s="16">
        <v>2.0417379446695244E-6</v>
      </c>
      <c r="AK14" s="16">
        <v>1.9498445997580441E-6</v>
      </c>
      <c r="AL14" s="16">
        <v>1.6218100973589276E-6</v>
      </c>
      <c r="AM14" s="16">
        <v>3.1622776601683734E-7</v>
      </c>
      <c r="AN14" s="94">
        <v>4.6099999999999999E-6</v>
      </c>
      <c r="AO14" s="34">
        <v>3.0331100000000001E-6</v>
      </c>
      <c r="AP14" s="16">
        <f t="shared" si="6"/>
        <v>2.8340816292584402E-6</v>
      </c>
      <c r="AQ14" s="114">
        <f t="shared" si="7"/>
        <v>2.0085258555721405E-6</v>
      </c>
      <c r="AR14" s="16">
        <f t="shared" si="8"/>
        <v>1.9957912722137845E-6</v>
      </c>
      <c r="AS14" s="114">
        <v>3.2206932795829965E-6</v>
      </c>
      <c r="AT14" s="156" t="s">
        <v>2916</v>
      </c>
      <c r="AU14" s="18">
        <v>4.233E-2</v>
      </c>
      <c r="AV14" s="16">
        <v>7.2229000000000002E-2</v>
      </c>
      <c r="AW14" s="16">
        <v>5.20775679067631E-2</v>
      </c>
      <c r="AX14" s="16">
        <v>1.8599999999999998E-2</v>
      </c>
      <c r="AY14" s="16">
        <v>0.1</v>
      </c>
      <c r="AZ14" s="16">
        <v>4.8000000000000001E-2</v>
      </c>
      <c r="BA14" s="16">
        <v>2.1700000000000001E-2</v>
      </c>
      <c r="BB14" s="68">
        <v>-5.28</v>
      </c>
      <c r="BC14" s="16">
        <f t="shared" si="9"/>
        <v>1.3281827204001231</v>
      </c>
      <c r="BD14" s="67">
        <v>-7.28</v>
      </c>
      <c r="BE14" s="16">
        <f t="shared" si="10"/>
        <v>1.3281827204001227E-2</v>
      </c>
      <c r="BF14" s="16">
        <v>6.81</v>
      </c>
      <c r="BG14" s="16">
        <v>2.1499999999999998E-2</v>
      </c>
      <c r="BH14" s="16">
        <v>0.113</v>
      </c>
      <c r="BI14" s="68">
        <v>3.5900000000000003E-7</v>
      </c>
      <c r="BJ14" s="94">
        <f t="shared" si="11"/>
        <v>9.0855720000000001E-2</v>
      </c>
      <c r="BK14" s="68">
        <v>9.2035799999999994E-8</v>
      </c>
      <c r="BL14" s="16">
        <f t="shared" si="12"/>
        <v>2.3292420263999997E-2</v>
      </c>
      <c r="BM14" s="94">
        <f t="shared" si="13"/>
        <v>0.62536066112677757</v>
      </c>
      <c r="BN14" s="114">
        <f t="shared" si="41"/>
        <v>7.5359982420773158E-2</v>
      </c>
      <c r="BO14" s="94">
        <f t="shared" si="42"/>
        <v>5.0038783953381551E-2</v>
      </c>
      <c r="BP14" s="114">
        <v>1.49E-2</v>
      </c>
      <c r="BQ14" s="156" t="s">
        <v>2917</v>
      </c>
      <c r="BR14" s="18">
        <f t="shared" si="15"/>
        <v>-5.1007268126823959</v>
      </c>
      <c r="BS14" s="114">
        <f t="shared" si="16"/>
        <v>-5.9318428597048314</v>
      </c>
      <c r="BT14" s="114">
        <f t="shared" si="17"/>
        <v>-5.6900000000000013</v>
      </c>
      <c r="BU14" s="114">
        <f t="shared" si="18"/>
        <v>-5.71</v>
      </c>
      <c r="BV14" s="114">
        <f t="shared" si="19"/>
        <v>-5.7900000000000009</v>
      </c>
      <c r="BW14" s="114">
        <f t="shared" si="20"/>
        <v>-6.5000000000000009</v>
      </c>
      <c r="BX14" s="114">
        <f t="shared" si="21"/>
        <v>-5.336299074610352</v>
      </c>
      <c r="BY14" s="114">
        <f t="shared" si="22"/>
        <v>-5.5181118391035362</v>
      </c>
      <c r="BZ14" s="114">
        <f t="shared" si="23"/>
        <v>-5.6971225732626394</v>
      </c>
      <c r="CA14" s="114">
        <f t="shared" si="24"/>
        <v>-5.7000000000000011</v>
      </c>
      <c r="CB14" s="98">
        <f t="shared" si="25"/>
        <v>-5.4920506329348342</v>
      </c>
      <c r="CC14" s="18">
        <f t="shared" si="26"/>
        <v>-1.3733517315259898</v>
      </c>
      <c r="CD14" s="114">
        <f t="shared" si="27"/>
        <v>-1.1412883978420241</v>
      </c>
      <c r="CE14" s="114">
        <f t="shared" si="28"/>
        <v>-1.2833493061091408</v>
      </c>
      <c r="CF14" s="114">
        <f t="shared" si="29"/>
        <v>-1.7304870557820837</v>
      </c>
      <c r="CG14" s="114">
        <f t="shared" si="30"/>
        <v>-1</v>
      </c>
      <c r="CH14" s="114">
        <f t="shared" si="31"/>
        <v>-1.3187587626244128</v>
      </c>
      <c r="CI14" s="114">
        <f t="shared" si="32"/>
        <v>-1.6635402661514704</v>
      </c>
      <c r="CJ14" s="114">
        <f t="shared" si="33"/>
        <v>0.12325782578711077</v>
      </c>
      <c r="CK14" s="114">
        <f t="shared" si="34"/>
        <v>-1.8767421742128894</v>
      </c>
      <c r="CL14" s="114">
        <f t="shared" si="35"/>
        <v>0.83314711191278512</v>
      </c>
      <c r="CM14" s="114">
        <f t="shared" si="36"/>
        <v>-1.6675615400843946</v>
      </c>
      <c r="CN14" s="114">
        <f t="shared" si="37"/>
        <v>-0.94692155651658028</v>
      </c>
      <c r="CO14" s="114">
        <f t="shared" si="38"/>
        <v>-1.0416477256345695</v>
      </c>
      <c r="CP14" s="114">
        <f t="shared" si="39"/>
        <v>-1.6327853825392165</v>
      </c>
      <c r="CQ14" s="114">
        <f t="shared" si="43"/>
        <v>-1.1228592115230627</v>
      </c>
      <c r="CR14" s="114">
        <f t="shared" si="44"/>
        <v>-1.3010540343667767</v>
      </c>
      <c r="CS14" s="98">
        <f t="shared" si="45"/>
        <v>-1.826813731587726</v>
      </c>
    </row>
    <row r="15" spans="1:97" x14ac:dyDescent="0.25">
      <c r="B15" s="2" t="s">
        <v>676</v>
      </c>
      <c r="C15" s="2">
        <v>253.08</v>
      </c>
      <c r="D15" s="27">
        <v>5.63</v>
      </c>
      <c r="E15" s="16">
        <v>5.1767298692996304</v>
      </c>
      <c r="F15" s="16">
        <v>4.4019116279999997</v>
      </c>
      <c r="G15" s="16">
        <v>4.3300795279999997</v>
      </c>
      <c r="H15" s="16">
        <v>3.8939999999999899</v>
      </c>
      <c r="I15" s="16">
        <v>5.7887000000000004</v>
      </c>
      <c r="J15" s="16">
        <v>5.55</v>
      </c>
      <c r="K15" s="16">
        <v>5.66</v>
      </c>
      <c r="L15" s="16">
        <v>4.3499999999999996</v>
      </c>
      <c r="M15" s="39">
        <v>5.59992</v>
      </c>
      <c r="N15" s="16">
        <f t="shared" si="0"/>
        <v>5.0381341025299609</v>
      </c>
      <c r="O15" s="16">
        <f t="shared" si="40"/>
        <v>5.3941578125725558</v>
      </c>
      <c r="P15" s="16">
        <f t="shared" si="1"/>
        <v>5.3633649346498151</v>
      </c>
      <c r="Q15" s="16" t="s">
        <v>2891</v>
      </c>
      <c r="R15" s="36"/>
      <c r="S15" s="18">
        <v>112.74</v>
      </c>
      <c r="T15" s="16">
        <v>197.99</v>
      </c>
      <c r="U15" s="16">
        <v>115.5</v>
      </c>
      <c r="V15" s="16">
        <v>174.07</v>
      </c>
      <c r="W15" s="16">
        <v>126.33</v>
      </c>
      <c r="X15" s="16">
        <v>160</v>
      </c>
      <c r="Y15" s="16">
        <v>98</v>
      </c>
      <c r="Z15" s="85">
        <v>137</v>
      </c>
      <c r="AA15" s="39">
        <v>157.35599999999999</v>
      </c>
      <c r="AB15" s="88">
        <f t="shared" si="2"/>
        <v>142.10955555555557</v>
      </c>
      <c r="AC15" s="114">
        <f t="shared" si="3"/>
        <v>138.8347494808356</v>
      </c>
      <c r="AD15" s="88">
        <f t="shared" si="4"/>
        <v>137</v>
      </c>
      <c r="AE15" s="16" t="s">
        <v>2891</v>
      </c>
      <c r="AF15" s="150" t="s">
        <v>3036</v>
      </c>
      <c r="AG15" s="19">
        <f t="shared" si="5"/>
        <v>197.99</v>
      </c>
      <c r="AH15" s="18">
        <v>2.3199999999999998E-6</v>
      </c>
      <c r="AI15" s="34">
        <v>1.64431499239194E-6</v>
      </c>
      <c r="AJ15" s="16">
        <v>1.3182567385564063E-6</v>
      </c>
      <c r="AK15" s="16">
        <v>1.9498445997580441E-6</v>
      </c>
      <c r="AL15" s="16">
        <v>2.630267991895377E-6</v>
      </c>
      <c r="AM15" s="16">
        <v>4.6773514128719735E-7</v>
      </c>
      <c r="AN15" s="94">
        <v>4.1099999999999996E-6</v>
      </c>
      <c r="AO15" s="34">
        <v>1.6830100000000001E-6</v>
      </c>
      <c r="AP15" s="16">
        <f t="shared" si="6"/>
        <v>2.0154286829861207E-6</v>
      </c>
      <c r="AQ15" s="114">
        <f t="shared" si="7"/>
        <v>1.7385019813285667E-6</v>
      </c>
      <c r="AR15" s="16">
        <f t="shared" si="8"/>
        <v>1.8164272998790221E-6</v>
      </c>
      <c r="AS15" s="114">
        <v>5.0291787271550346E-7</v>
      </c>
      <c r="AT15" s="156" t="s">
        <v>2916</v>
      </c>
      <c r="AU15" s="18">
        <v>1.227E-2</v>
      </c>
      <c r="AV15" s="16">
        <v>7.2229000000000002E-2</v>
      </c>
      <c r="AW15" s="16">
        <v>5.0157569258681999E-2</v>
      </c>
      <c r="AX15" s="16">
        <v>1.2200000000000001E-2</v>
      </c>
      <c r="AY15" s="16">
        <v>0.1</v>
      </c>
      <c r="AZ15" s="16">
        <v>2.5999999999999999E-2</v>
      </c>
      <c r="BA15" s="16">
        <v>1.11E-2</v>
      </c>
      <c r="BB15" s="68">
        <v>-5.28</v>
      </c>
      <c r="BC15" s="16">
        <f t="shared" si="9"/>
        <v>1.3281827204001231</v>
      </c>
      <c r="BD15" s="67">
        <v>-7.32</v>
      </c>
      <c r="BE15" s="16">
        <f t="shared" si="10"/>
        <v>1.2113170376501317E-2</v>
      </c>
      <c r="BF15" s="16">
        <v>6.97</v>
      </c>
      <c r="BG15" s="16">
        <v>1.3599999999999999E-2</v>
      </c>
      <c r="BH15" s="16">
        <v>0.13300000000000001</v>
      </c>
      <c r="BI15" s="68">
        <v>4.9999999999999998E-7</v>
      </c>
      <c r="BJ15" s="94">
        <f t="shared" si="11"/>
        <v>0.12653999999999999</v>
      </c>
      <c r="BK15" s="68">
        <v>8.1229200000000003E-8</v>
      </c>
      <c r="BL15" s="16">
        <f t="shared" si="12"/>
        <v>2.0557485936E-2</v>
      </c>
      <c r="BM15" s="94">
        <f t="shared" si="13"/>
        <v>0.63485356756937894</v>
      </c>
      <c r="BN15" s="114">
        <f t="shared" si="41"/>
        <v>6.0225101958460141E-2</v>
      </c>
      <c r="BO15" s="94">
        <f t="shared" si="42"/>
        <v>3.8078784629341E-2</v>
      </c>
      <c r="BP15" s="114">
        <v>3.9199999999999999E-3</v>
      </c>
      <c r="BQ15" s="156" t="s">
        <v>2923</v>
      </c>
      <c r="BR15" s="18">
        <f t="shared" si="15"/>
        <v>-5.6345120151091006</v>
      </c>
      <c r="BS15" s="114">
        <f t="shared" si="16"/>
        <v>-5.7840149834177055</v>
      </c>
      <c r="BT15" s="114">
        <f t="shared" si="17"/>
        <v>-5.88</v>
      </c>
      <c r="BU15" s="114">
        <f t="shared" si="18"/>
        <v>-5.71</v>
      </c>
      <c r="BV15" s="114">
        <f t="shared" si="19"/>
        <v>-5.580000000000001</v>
      </c>
      <c r="BW15" s="114">
        <f t="shared" si="20"/>
        <v>-6.330000000000001</v>
      </c>
      <c r="BX15" s="114">
        <f t="shared" si="21"/>
        <v>-5.3861581781239307</v>
      </c>
      <c r="BY15" s="114">
        <f t="shared" si="22"/>
        <v>-5.7739133035536376</v>
      </c>
      <c r="BZ15" s="114">
        <f t="shared" si="23"/>
        <v>-5.7598248100255471</v>
      </c>
      <c r="CA15" s="114">
        <f t="shared" si="24"/>
        <v>-5.7419566517768192</v>
      </c>
      <c r="CB15" s="98">
        <f t="shared" si="25"/>
        <v>-6.2985029301301276</v>
      </c>
      <c r="CC15" s="18">
        <f t="shared" si="26"/>
        <v>-1.9111554372729957</v>
      </c>
      <c r="CD15" s="114">
        <f t="shared" si="27"/>
        <v>-1.1412883978420241</v>
      </c>
      <c r="CE15" s="114">
        <f t="shared" si="28"/>
        <v>-1.299663518491547</v>
      </c>
      <c r="CF15" s="114">
        <f t="shared" si="29"/>
        <v>-1.9136401693252518</v>
      </c>
      <c r="CG15" s="114">
        <f t="shared" si="30"/>
        <v>-1</v>
      </c>
      <c r="CH15" s="114">
        <f t="shared" si="31"/>
        <v>-1.585026652029182</v>
      </c>
      <c r="CI15" s="114">
        <f t="shared" si="32"/>
        <v>-1.9546770212133426</v>
      </c>
      <c r="CJ15" s="114">
        <f t="shared" si="33"/>
        <v>0.12325782578711077</v>
      </c>
      <c r="CK15" s="114">
        <f t="shared" si="34"/>
        <v>-1.9167421742128892</v>
      </c>
      <c r="CL15" s="114">
        <f t="shared" si="35"/>
        <v>0.84323277809800945</v>
      </c>
      <c r="CM15" s="114">
        <f t="shared" si="36"/>
        <v>-1.8664610916297826</v>
      </c>
      <c r="CN15" s="114">
        <f t="shared" si="37"/>
        <v>-0.87614835903291421</v>
      </c>
      <c r="CO15" s="114">
        <f t="shared" si="38"/>
        <v>-0.89777216987687003</v>
      </c>
      <c r="CP15" s="114">
        <f t="shared" si="39"/>
        <v>-1.6870299981827348</v>
      </c>
      <c r="CQ15" s="114">
        <f t="shared" si="43"/>
        <v>-1.2202224560874579</v>
      </c>
      <c r="CR15" s="114">
        <f t="shared" si="44"/>
        <v>-1.4423450852603645</v>
      </c>
      <c r="CS15" s="98">
        <f t="shared" si="45"/>
        <v>-2.4067139329795428</v>
      </c>
    </row>
    <row r="16" spans="1:97" x14ac:dyDescent="0.25">
      <c r="B16" s="2" t="s">
        <v>677</v>
      </c>
      <c r="C16" s="2">
        <v>253.08</v>
      </c>
      <c r="D16" s="27">
        <v>5.63</v>
      </c>
      <c r="E16" s="16">
        <v>5.1767298692184003</v>
      </c>
      <c r="F16" s="16">
        <v>4.4019116279999997</v>
      </c>
      <c r="G16" s="16">
        <v>4.3300795279999997</v>
      </c>
      <c r="H16" s="16">
        <v>3.8939999999999899</v>
      </c>
      <c r="I16" s="16">
        <v>5.7664999999999997</v>
      </c>
      <c r="J16" s="16">
        <v>5.59</v>
      </c>
      <c r="K16" s="16">
        <v>5.66</v>
      </c>
      <c r="L16" s="16" t="s">
        <v>3034</v>
      </c>
      <c r="M16" s="16"/>
      <c r="N16" s="16">
        <f t="shared" si="0"/>
        <v>5.056152628152299</v>
      </c>
      <c r="O16" s="16">
        <f t="shared" si="40"/>
        <v>5.4110929933694445</v>
      </c>
      <c r="P16" s="16">
        <f t="shared" si="1"/>
        <v>5.3833649346092001</v>
      </c>
      <c r="Q16" s="16" t="s">
        <v>2891</v>
      </c>
      <c r="R16" s="36"/>
      <c r="S16" s="18">
        <v>112.74</v>
      </c>
      <c r="T16" s="16">
        <v>159.03</v>
      </c>
      <c r="U16" s="16">
        <v>115.5</v>
      </c>
      <c r="V16" s="16">
        <v>170.13</v>
      </c>
      <c r="W16" s="16">
        <v>223.67</v>
      </c>
      <c r="X16" s="16">
        <v>160</v>
      </c>
      <c r="Y16" s="16">
        <v>98</v>
      </c>
      <c r="Z16" s="85" t="s">
        <v>3034</v>
      </c>
      <c r="AA16" s="16"/>
      <c r="AB16" s="88">
        <f t="shared" si="2"/>
        <v>148.43857142857141</v>
      </c>
      <c r="AC16" s="114">
        <f t="shared" si="3"/>
        <v>143.21284337622561</v>
      </c>
      <c r="AD16" s="88">
        <f t="shared" si="4"/>
        <v>159.03</v>
      </c>
      <c r="AE16" s="16">
        <v>151</v>
      </c>
      <c r="AF16" s="150" t="s">
        <v>2760</v>
      </c>
      <c r="AG16" s="19">
        <f t="shared" si="5"/>
        <v>151</v>
      </c>
      <c r="AH16" s="18">
        <v>1.08E-5</v>
      </c>
      <c r="AI16" s="34">
        <v>2.5853525495442199E-6</v>
      </c>
      <c r="AJ16" s="16">
        <v>1.4125375446227531E-6</v>
      </c>
      <c r="AK16" s="16">
        <v>1.9498445997580441E-6</v>
      </c>
      <c r="AL16" s="16">
        <v>1.0232929922807527E-6</v>
      </c>
      <c r="AM16" s="16">
        <v>6.1659500186148145E-7</v>
      </c>
      <c r="AN16" s="94" t="s">
        <v>3034</v>
      </c>
      <c r="AO16" s="16"/>
      <c r="AP16" s="16">
        <f t="shared" si="6"/>
        <v>3.0646037813445416E-6</v>
      </c>
      <c r="AQ16" s="114">
        <f t="shared" si="7"/>
        <v>1.9098118696693886E-6</v>
      </c>
      <c r="AR16" s="16">
        <f t="shared" si="8"/>
        <v>1.6811910721903985E-6</v>
      </c>
      <c r="AS16" s="114">
        <v>1.0500863433495817E-6</v>
      </c>
      <c r="AT16" s="156" t="s">
        <v>2930</v>
      </c>
      <c r="AU16" s="18">
        <v>4.1919999999999999E-2</v>
      </c>
      <c r="AV16" s="16">
        <v>7.2229000000000002E-2</v>
      </c>
      <c r="AW16" s="16">
        <v>7.8862626803281599E-2</v>
      </c>
      <c r="AX16" s="16">
        <v>1.34E-2</v>
      </c>
      <c r="AY16" s="16">
        <v>0.1</v>
      </c>
      <c r="AZ16" s="16">
        <v>3.8699999999999998E-2</v>
      </c>
      <c r="BA16" s="16">
        <v>5.8399999999999999E-4</v>
      </c>
      <c r="BB16" s="68">
        <v>-5.28</v>
      </c>
      <c r="BC16" s="16">
        <f t="shared" si="9"/>
        <v>1.3281827204001231</v>
      </c>
      <c r="BD16" s="67">
        <v>-7.23</v>
      </c>
      <c r="BE16" s="16">
        <f t="shared" si="10"/>
        <v>1.4902455229739216E-2</v>
      </c>
      <c r="BF16" s="16">
        <v>7.13</v>
      </c>
      <c r="BG16" s="16">
        <v>1.3599999999999999E-2</v>
      </c>
      <c r="BH16" s="16">
        <v>0.121</v>
      </c>
      <c r="BI16" s="68" t="s">
        <v>3034</v>
      </c>
      <c r="BJ16" s="94" t="str">
        <f t="shared" si="11"/>
        <v/>
      </c>
      <c r="BK16" s="68"/>
      <c r="BL16" s="16" t="str">
        <f t="shared" si="12"/>
        <v>---</v>
      </c>
      <c r="BM16" s="94">
        <f t="shared" si="13"/>
        <v>0.74611506686942874</v>
      </c>
      <c r="BN16" s="114">
        <f t="shared" si="41"/>
        <v>5.8716953650901425E-2</v>
      </c>
      <c r="BO16" s="94">
        <f t="shared" si="42"/>
        <v>5.70745E-2</v>
      </c>
      <c r="BP16" s="114">
        <v>1.67E-2</v>
      </c>
      <c r="BQ16" s="156" t="s">
        <v>2917</v>
      </c>
      <c r="BR16" s="18">
        <f t="shared" si="15"/>
        <v>-4.9665762445130506</v>
      </c>
      <c r="BS16" s="114">
        <f t="shared" si="16"/>
        <v>-5.5874802263101566</v>
      </c>
      <c r="BT16" s="114">
        <f t="shared" si="17"/>
        <v>-5.8500000000000005</v>
      </c>
      <c r="BU16" s="114">
        <f t="shared" si="18"/>
        <v>-5.71</v>
      </c>
      <c r="BV16" s="114">
        <f t="shared" si="19"/>
        <v>-5.99</v>
      </c>
      <c r="BW16" s="114">
        <f t="shared" si="20"/>
        <v>-6.2100000000000009</v>
      </c>
      <c r="BX16" s="114" t="str">
        <f t="shared" si="21"/>
        <v>N/A</v>
      </c>
      <c r="BY16" s="114" t="str">
        <f t="shared" si="22"/>
        <v>N/A</v>
      </c>
      <c r="BZ16" s="114">
        <f t="shared" si="23"/>
        <v>-5.7190094118038681</v>
      </c>
      <c r="CA16" s="114">
        <f t="shared" si="24"/>
        <v>-5.78</v>
      </c>
      <c r="CB16" s="98">
        <f t="shared" si="25"/>
        <v>-5.9787749895980848</v>
      </c>
      <c r="CC16" s="18">
        <f t="shared" si="26"/>
        <v>-1.3775787260243297</v>
      </c>
      <c r="CD16" s="114">
        <f t="shared" si="27"/>
        <v>-1.1412883978420241</v>
      </c>
      <c r="CE16" s="114">
        <f t="shared" si="28"/>
        <v>-1.103128761282949</v>
      </c>
      <c r="CF16" s="114">
        <f t="shared" si="29"/>
        <v>-1.8728952016351923</v>
      </c>
      <c r="CG16" s="114">
        <f t="shared" si="30"/>
        <v>-1</v>
      </c>
      <c r="CH16" s="114">
        <f t="shared" si="31"/>
        <v>-1.4122890349810886</v>
      </c>
      <c r="CI16" s="114">
        <f t="shared" si="32"/>
        <v>-3.2335871528876003</v>
      </c>
      <c r="CJ16" s="114">
        <f t="shared" si="33"/>
        <v>0.12325782578711077</v>
      </c>
      <c r="CK16" s="114">
        <f t="shared" si="34"/>
        <v>-1.8267421742128898</v>
      </c>
      <c r="CL16" s="114">
        <f t="shared" si="35"/>
        <v>0.85308952985186559</v>
      </c>
      <c r="CM16" s="114">
        <f t="shared" si="36"/>
        <v>-1.8664610916297826</v>
      </c>
      <c r="CN16" s="114">
        <f t="shared" si="37"/>
        <v>-0.91721462968354994</v>
      </c>
      <c r="CO16" s="114" t="str">
        <f t="shared" si="38"/>
        <v>N/A</v>
      </c>
      <c r="CP16" s="114" t="str">
        <f t="shared" si="39"/>
        <v>N/A</v>
      </c>
      <c r="CQ16" s="114">
        <f t="shared" si="43"/>
        <v>-1.2312364845450359</v>
      </c>
      <c r="CR16" s="114">
        <f t="shared" si="44"/>
        <v>-1.2594335619331769</v>
      </c>
      <c r="CS16" s="98">
        <f t="shared" si="45"/>
        <v>-1.7772835288524167</v>
      </c>
    </row>
    <row r="17" spans="2:97" x14ac:dyDescent="0.25">
      <c r="B17" t="s">
        <v>741</v>
      </c>
      <c r="C17">
        <v>287.52</v>
      </c>
      <c r="D17" s="27">
        <v>6.28</v>
      </c>
      <c r="E17" s="16">
        <v>5.9266819935235304</v>
      </c>
      <c r="F17" s="16">
        <v>5.0394813129999996</v>
      </c>
      <c r="G17" s="16">
        <v>4.9866438720000001</v>
      </c>
      <c r="H17" s="16">
        <v>4.4119999999999999</v>
      </c>
      <c r="I17" s="16">
        <v>5.8635000000000002</v>
      </c>
      <c r="J17" s="16">
        <v>6.08</v>
      </c>
      <c r="K17" s="16">
        <v>6.18</v>
      </c>
      <c r="L17" s="16">
        <v>4.7300000000000004</v>
      </c>
      <c r="M17" s="39">
        <v>6.39696</v>
      </c>
      <c r="N17" s="16">
        <f t="shared" si="0"/>
        <v>5.5895267178523529</v>
      </c>
      <c r="O17" s="16">
        <f t="shared" si="40"/>
        <v>5.9531130097229736</v>
      </c>
      <c r="P17" s="16">
        <f t="shared" si="1"/>
        <v>5.8950909967617653</v>
      </c>
      <c r="Q17" s="16" t="s">
        <v>2891</v>
      </c>
      <c r="R17" s="36"/>
      <c r="S17" s="18">
        <v>131.58000000000001</v>
      </c>
      <c r="T17" s="16">
        <v>149.97999999999999</v>
      </c>
      <c r="U17" s="16">
        <v>134.38</v>
      </c>
      <c r="V17" s="16">
        <v>144.01</v>
      </c>
      <c r="W17" s="16">
        <v>159.66999999999999</v>
      </c>
      <c r="X17" s="16">
        <v>182</v>
      </c>
      <c r="Y17" s="16">
        <v>140</v>
      </c>
      <c r="Z17" s="85">
        <v>154</v>
      </c>
      <c r="AA17" s="39">
        <v>142.27099999999999</v>
      </c>
      <c r="AB17" s="88">
        <f t="shared" si="2"/>
        <v>148.65455555555553</v>
      </c>
      <c r="AC17" s="114">
        <f t="shared" si="3"/>
        <v>147.98693473768259</v>
      </c>
      <c r="AD17" s="88">
        <f t="shared" si="4"/>
        <v>144.01</v>
      </c>
      <c r="AE17" s="16" t="s">
        <v>2891</v>
      </c>
      <c r="AF17" s="150" t="s">
        <v>3036</v>
      </c>
      <c r="AG17" s="19">
        <f t="shared" si="5"/>
        <v>149.97999999999999</v>
      </c>
      <c r="AH17" s="18">
        <v>3.98E-6</v>
      </c>
      <c r="AI17" s="34">
        <v>1.0094843597367599E-7</v>
      </c>
      <c r="AJ17" s="16">
        <v>2.3442288153199206E-7</v>
      </c>
      <c r="AK17" s="16">
        <v>3.0199517204020165E-7</v>
      </c>
      <c r="AL17" s="16">
        <v>4.7863009232263745E-7</v>
      </c>
      <c r="AM17" s="16">
        <v>1.479108388168204E-7</v>
      </c>
      <c r="AN17" s="94">
        <v>7.1800000000000005E-7</v>
      </c>
      <c r="AO17" s="34">
        <v>3.65955E-7</v>
      </c>
      <c r="AP17" s="16">
        <f t="shared" si="6"/>
        <v>7.909828025856659E-7</v>
      </c>
      <c r="AQ17" s="114">
        <f t="shared" si="7"/>
        <v>3.8944115944045464E-7</v>
      </c>
      <c r="AR17" s="16">
        <f t="shared" si="8"/>
        <v>3.3397508602010083E-7</v>
      </c>
      <c r="AS17" s="114">
        <v>4.0274291205019215E-7</v>
      </c>
      <c r="AT17" s="156" t="s">
        <v>2916</v>
      </c>
      <c r="AU17" s="18">
        <v>1.188E-2</v>
      </c>
      <c r="AV17" s="16">
        <v>1.6681000000000001E-2</v>
      </c>
      <c r="AW17" s="16">
        <v>6.9309267993520104E-3</v>
      </c>
      <c r="AX17" s="16">
        <v>1.1900000000000001E-2</v>
      </c>
      <c r="AY17" s="16">
        <v>1.8800000000000001E-2</v>
      </c>
      <c r="AZ17" s="16">
        <v>6.2599999999999999E-3</v>
      </c>
      <c r="BA17" s="16">
        <v>2.7200000000000002E-3</v>
      </c>
      <c r="BB17" s="68">
        <v>-6.01</v>
      </c>
      <c r="BC17" s="16">
        <f t="shared" si="9"/>
        <v>0.2809752457692144</v>
      </c>
      <c r="BD17" s="67">
        <v>-7.85</v>
      </c>
      <c r="BE17" s="16">
        <f t="shared" si="10"/>
        <v>4.0613279482993444E-3</v>
      </c>
      <c r="BF17" s="16">
        <v>1.38</v>
      </c>
      <c r="BG17" s="16">
        <v>4.0600000000000002E-3</v>
      </c>
      <c r="BH17" s="16">
        <v>1.6899999999999998E-2</v>
      </c>
      <c r="BI17" s="68">
        <v>9.46E-8</v>
      </c>
      <c r="BJ17" s="94">
        <f t="shared" si="11"/>
        <v>2.7199391999999999E-2</v>
      </c>
      <c r="BK17" s="68">
        <v>2.1312299999999999E-8</v>
      </c>
      <c r="BL17" s="16">
        <f t="shared" si="12"/>
        <v>6.1277124959999993E-3</v>
      </c>
      <c r="BM17" s="94">
        <f t="shared" si="13"/>
        <v>0.12817825750091896</v>
      </c>
      <c r="BN17" s="114">
        <f t="shared" si="41"/>
        <v>1.6309484829937517E-2</v>
      </c>
      <c r="BO17" s="94">
        <f t="shared" si="42"/>
        <v>1.1890000000000001E-2</v>
      </c>
      <c r="BP17" s="114" t="s">
        <v>2891</v>
      </c>
      <c r="BQ17" s="156" t="s">
        <v>3036</v>
      </c>
      <c r="BR17" s="18">
        <f t="shared" si="15"/>
        <v>-5.4001169279263124</v>
      </c>
      <c r="BS17" s="114">
        <f t="shared" si="16"/>
        <v>-6.9959004053311782</v>
      </c>
      <c r="BT17" s="114">
        <f t="shared" si="17"/>
        <v>-6.63</v>
      </c>
      <c r="BU17" s="114">
        <f t="shared" si="18"/>
        <v>-6.52</v>
      </c>
      <c r="BV17" s="114">
        <f t="shared" si="19"/>
        <v>-6.3200000000000012</v>
      </c>
      <c r="BW17" s="114">
        <f t="shared" si="20"/>
        <v>-6.830000000000001</v>
      </c>
      <c r="BX17" s="114">
        <f t="shared" si="21"/>
        <v>-6.1438755557576998</v>
      </c>
      <c r="BY17" s="114">
        <f t="shared" si="22"/>
        <v>-6.4365723147509817</v>
      </c>
      <c r="BZ17" s="114">
        <f t="shared" si="23"/>
        <v>-6.4095581504707715</v>
      </c>
      <c r="CA17" s="114">
        <f t="shared" si="24"/>
        <v>-6.4782861573754911</v>
      </c>
      <c r="CB17" s="98">
        <f t="shared" si="25"/>
        <v>-6.3949720940734291</v>
      </c>
      <c r="CC17" s="18">
        <f t="shared" si="26"/>
        <v>-1.9251835593548252</v>
      </c>
      <c r="CD17" s="114">
        <f t="shared" si="27"/>
        <v>-1.7777779176392869</v>
      </c>
      <c r="CE17" s="114">
        <f t="shared" si="28"/>
        <v>-2.1592086879088392</v>
      </c>
      <c r="CF17" s="114">
        <f t="shared" si="29"/>
        <v>-1.9244530386074692</v>
      </c>
      <c r="CG17" s="114">
        <f t="shared" si="30"/>
        <v>-1.7258421507363202</v>
      </c>
      <c r="CH17" s="114">
        <f t="shared" si="31"/>
        <v>-2.2034256667895704</v>
      </c>
      <c r="CI17" s="114">
        <f t="shared" si="32"/>
        <v>-2.5654310959658013</v>
      </c>
      <c r="CJ17" s="114">
        <f t="shared" si="33"/>
        <v>-0.5513319402351019</v>
      </c>
      <c r="CK17" s="114">
        <f t="shared" si="34"/>
        <v>-2.3913319402351014</v>
      </c>
      <c r="CL17" s="114">
        <f t="shared" si="35"/>
        <v>0.13987908640123647</v>
      </c>
      <c r="CM17" s="114">
        <f t="shared" si="36"/>
        <v>-2.3914739664228057</v>
      </c>
      <c r="CN17" s="114">
        <f t="shared" si="37"/>
        <v>-1.7721132953863266</v>
      </c>
      <c r="CO17" s="114">
        <f t="shared" si="38"/>
        <v>-1.5654408038333087</v>
      </c>
      <c r="CP17" s="114">
        <f t="shared" si="39"/>
        <v>-2.2127016194083904</v>
      </c>
      <c r="CQ17" s="114">
        <f t="shared" si="43"/>
        <v>-1.7875597568658503</v>
      </c>
      <c r="CR17" s="114">
        <f t="shared" si="44"/>
        <v>-1.9248182989811471</v>
      </c>
      <c r="CS17" s="98" t="str">
        <f t="shared" si="45"/>
        <v>---</v>
      </c>
    </row>
    <row r="18" spans="2:97" x14ac:dyDescent="0.25">
      <c r="B18" t="s">
        <v>742</v>
      </c>
      <c r="C18">
        <v>287.52</v>
      </c>
      <c r="D18" s="27">
        <v>6.28</v>
      </c>
      <c r="E18" s="16">
        <v>5.9020158482642602</v>
      </c>
      <c r="F18" s="16">
        <v>5.0394813129999996</v>
      </c>
      <c r="G18" s="16">
        <v>4.9866438720000001</v>
      </c>
      <c r="H18" s="16">
        <v>4.4119999999999999</v>
      </c>
      <c r="I18" s="16">
        <v>5.9070999999999998</v>
      </c>
      <c r="J18" s="16">
        <v>6.05</v>
      </c>
      <c r="K18" s="16">
        <v>6.17</v>
      </c>
      <c r="L18" s="16">
        <v>4.74</v>
      </c>
      <c r="M18" s="39">
        <v>6.38659</v>
      </c>
      <c r="N18" s="16">
        <f t="shared" si="0"/>
        <v>5.5873831033264256</v>
      </c>
      <c r="O18" s="16">
        <f t="shared" si="40"/>
        <v>5.9461971077218001</v>
      </c>
      <c r="P18" s="16">
        <f t="shared" si="1"/>
        <v>5.9045579241321295</v>
      </c>
      <c r="Q18" s="16" t="s">
        <v>2891</v>
      </c>
      <c r="R18" s="36"/>
      <c r="S18" s="18">
        <v>131.58000000000001</v>
      </c>
      <c r="T18" s="16">
        <v>142.5</v>
      </c>
      <c r="U18" s="16">
        <v>134.38</v>
      </c>
      <c r="V18" s="16">
        <v>149.26</v>
      </c>
      <c r="W18" s="16">
        <v>190</v>
      </c>
      <c r="X18" s="16">
        <v>182</v>
      </c>
      <c r="Y18" s="16">
        <v>140</v>
      </c>
      <c r="Z18" s="85">
        <v>158</v>
      </c>
      <c r="AA18" s="39">
        <v>148.87299999999999</v>
      </c>
      <c r="AB18" s="88">
        <f t="shared" si="2"/>
        <v>152.95477777777779</v>
      </c>
      <c r="AC18" s="114">
        <f t="shared" si="3"/>
        <v>151.8102116642757</v>
      </c>
      <c r="AD18" s="88">
        <f t="shared" si="4"/>
        <v>148.87299999999999</v>
      </c>
      <c r="AE18" s="16" t="s">
        <v>2891</v>
      </c>
      <c r="AF18" s="150" t="s">
        <v>3036</v>
      </c>
      <c r="AG18" s="19">
        <f t="shared" si="5"/>
        <v>142.5</v>
      </c>
      <c r="AH18" s="18">
        <v>6.9600000000000003E-6</v>
      </c>
      <c r="AI18" s="34">
        <v>9.74871852709982E-8</v>
      </c>
      <c r="AJ18" s="16">
        <v>3.5481338923357463E-7</v>
      </c>
      <c r="AK18" s="16">
        <v>3.0199517204020165E-7</v>
      </c>
      <c r="AL18" s="16">
        <v>4.8977881936844619E-7</v>
      </c>
      <c r="AM18" s="16">
        <v>2.3442288153199206E-7</v>
      </c>
      <c r="AN18" s="94">
        <v>1.02E-6</v>
      </c>
      <c r="AO18" s="34">
        <v>4.12996E-7</v>
      </c>
      <c r="AP18" s="16">
        <f t="shared" si="6"/>
        <v>1.2339366809306516E-6</v>
      </c>
      <c r="AQ18" s="114">
        <f t="shared" si="7"/>
        <v>4.9347237839734822E-7</v>
      </c>
      <c r="AR18" s="16">
        <f t="shared" si="8"/>
        <v>3.8390469461678729E-7</v>
      </c>
      <c r="AS18" s="114">
        <v>5.6259312857480839E-7</v>
      </c>
      <c r="AT18" s="156" t="s">
        <v>2916</v>
      </c>
      <c r="AU18" s="18">
        <v>1.6039999999999999E-2</v>
      </c>
      <c r="AV18" s="16">
        <v>1.6681000000000001E-2</v>
      </c>
      <c r="AW18" s="16">
        <v>7.9676830468143195E-3</v>
      </c>
      <c r="AX18" s="16">
        <v>1.67E-2</v>
      </c>
      <c r="AY18" s="16">
        <v>1.8800000000000001E-2</v>
      </c>
      <c r="AZ18" s="16">
        <v>6.1900000000000002E-3</v>
      </c>
      <c r="BA18" s="16">
        <v>9.7300000000000002E-4</v>
      </c>
      <c r="BB18" s="68">
        <v>-6.01</v>
      </c>
      <c r="BC18" s="16">
        <f t="shared" si="9"/>
        <v>0.2809752457692144</v>
      </c>
      <c r="BD18" s="67">
        <v>-7.8</v>
      </c>
      <c r="BE18" s="16">
        <f t="shared" si="10"/>
        <v>4.5568849069641927E-3</v>
      </c>
      <c r="BF18" s="16">
        <v>1.38</v>
      </c>
      <c r="BG18" s="16">
        <v>4.0600000000000002E-3</v>
      </c>
      <c r="BH18" s="16">
        <v>1.8100000000000002E-2</v>
      </c>
      <c r="BI18" s="68">
        <v>4.2599999999999998E-8</v>
      </c>
      <c r="BJ18" s="94">
        <f t="shared" si="11"/>
        <v>1.2248351999999999E-2</v>
      </c>
      <c r="BK18" s="68">
        <v>1.9267E-8</v>
      </c>
      <c r="BL18" s="16">
        <f t="shared" si="12"/>
        <v>5.5396478400000001E-3</v>
      </c>
      <c r="BM18" s="94">
        <f t="shared" si="13"/>
        <v>0.12777370096878521</v>
      </c>
      <c r="BN18" s="114">
        <f t="shared" si="41"/>
        <v>1.521151839151314E-2</v>
      </c>
      <c r="BO18" s="94">
        <f t="shared" si="42"/>
        <v>1.4144175999999998E-2</v>
      </c>
      <c r="BP18" s="114">
        <v>8.4100000000000008E-3</v>
      </c>
      <c r="BQ18" s="156" t="s">
        <v>2917</v>
      </c>
      <c r="BR18" s="18">
        <f t="shared" si="15"/>
        <v>-5.157390760389438</v>
      </c>
      <c r="BS18" s="114">
        <f t="shared" si="16"/>
        <v>-7.01105246873081</v>
      </c>
      <c r="BT18" s="114">
        <f t="shared" si="17"/>
        <v>-6.4500000000000011</v>
      </c>
      <c r="BU18" s="114">
        <f t="shared" si="18"/>
        <v>-6.52</v>
      </c>
      <c r="BV18" s="114">
        <f t="shared" si="19"/>
        <v>-6.31</v>
      </c>
      <c r="BW18" s="114">
        <f t="shared" si="20"/>
        <v>-6.63</v>
      </c>
      <c r="BX18" s="114">
        <f t="shared" si="21"/>
        <v>-5.991399828238082</v>
      </c>
      <c r="BY18" s="114">
        <f t="shared" si="22"/>
        <v>-6.3840541546059235</v>
      </c>
      <c r="BZ18" s="114">
        <f t="shared" si="23"/>
        <v>-6.3067371514955308</v>
      </c>
      <c r="CA18" s="114">
        <f t="shared" si="24"/>
        <v>-6.4170270773029623</v>
      </c>
      <c r="CB18" s="98">
        <f t="shared" si="25"/>
        <v>-6.2498055765438503</v>
      </c>
      <c r="CC18" s="18">
        <f t="shared" si="26"/>
        <v>-1.7947956360518553</v>
      </c>
      <c r="CD18" s="114">
        <f t="shared" si="27"/>
        <v>-1.7777779176392869</v>
      </c>
      <c r="CE18" s="114">
        <f t="shared" si="28"/>
        <v>-2.0986679504073238</v>
      </c>
      <c r="CF18" s="114">
        <f t="shared" si="29"/>
        <v>-1.7772835288524167</v>
      </c>
      <c r="CG18" s="114">
        <f t="shared" si="30"/>
        <v>-1.7258421507363202</v>
      </c>
      <c r="CH18" s="114">
        <f t="shared" si="31"/>
        <v>-2.2083093509798819</v>
      </c>
      <c r="CI18" s="114">
        <f t="shared" si="32"/>
        <v>-3.0118871597316481</v>
      </c>
      <c r="CJ18" s="114">
        <f t="shared" si="33"/>
        <v>-0.5513319402351019</v>
      </c>
      <c r="CK18" s="114">
        <f t="shared" si="34"/>
        <v>-2.3413319402351016</v>
      </c>
      <c r="CL18" s="114">
        <f t="shared" si="35"/>
        <v>0.13987908640123647</v>
      </c>
      <c r="CM18" s="114">
        <f t="shared" si="36"/>
        <v>-2.3914739664228057</v>
      </c>
      <c r="CN18" s="114">
        <f t="shared" si="37"/>
        <v>-1.7423214251308154</v>
      </c>
      <c r="CO18" s="114">
        <f t="shared" si="38"/>
        <v>-1.9119223411323825</v>
      </c>
      <c r="CP18" s="114">
        <f t="shared" si="39"/>
        <v>-2.2565178428538704</v>
      </c>
      <c r="CQ18" s="114">
        <f t="shared" si="43"/>
        <v>-1.8178274331433979</v>
      </c>
      <c r="CR18" s="114">
        <f t="shared" si="44"/>
        <v>-1.8533589885921189</v>
      </c>
      <c r="CS18" s="98">
        <f t="shared" si="45"/>
        <v>-2.0752040042020878</v>
      </c>
    </row>
    <row r="19" spans="2:97" x14ac:dyDescent="0.25">
      <c r="B19" t="s">
        <v>743</v>
      </c>
      <c r="C19">
        <v>287.52</v>
      </c>
      <c r="D19" s="27">
        <v>6.28</v>
      </c>
      <c r="E19" s="16">
        <v>5.8479348701654903</v>
      </c>
      <c r="F19" s="16">
        <v>5.0394813129999996</v>
      </c>
      <c r="G19" s="16">
        <v>4.9866438720000001</v>
      </c>
      <c r="H19" s="16">
        <v>4.4119999999999999</v>
      </c>
      <c r="I19" s="16">
        <v>5.9138999999999999</v>
      </c>
      <c r="J19" s="16">
        <v>6.11</v>
      </c>
      <c r="K19" s="16">
        <v>6.17</v>
      </c>
      <c r="L19" s="16" t="s">
        <v>3034</v>
      </c>
      <c r="M19" s="16"/>
      <c r="N19" s="16">
        <f t="shared" si="0"/>
        <v>5.5949950068956857</v>
      </c>
      <c r="O19" s="16">
        <f t="shared" si="40"/>
        <v>5.9051128617967086</v>
      </c>
      <c r="P19" s="16">
        <f t="shared" si="1"/>
        <v>5.8809174350827451</v>
      </c>
      <c r="Q19" s="16" t="s">
        <v>2891</v>
      </c>
      <c r="R19" s="36"/>
      <c r="S19" s="18">
        <v>131.58000000000001</v>
      </c>
      <c r="T19" s="16">
        <v>159.72</v>
      </c>
      <c r="U19" s="16">
        <v>134.38</v>
      </c>
      <c r="V19" s="16">
        <v>148.74</v>
      </c>
      <c r="W19" s="16">
        <v>190.67</v>
      </c>
      <c r="X19" s="16">
        <v>182</v>
      </c>
      <c r="Y19" s="16">
        <v>140</v>
      </c>
      <c r="Z19" s="85" t="s">
        <v>3034</v>
      </c>
      <c r="AA19" s="16"/>
      <c r="AB19" s="88">
        <f t="shared" si="2"/>
        <v>155.29857142857145</v>
      </c>
      <c r="AC19" s="114">
        <f t="shared" si="3"/>
        <v>153.85561164935268</v>
      </c>
      <c r="AD19" s="88">
        <f t="shared" si="4"/>
        <v>148.74</v>
      </c>
      <c r="AE19" s="16" t="s">
        <v>2891</v>
      </c>
      <c r="AF19" s="150" t="s">
        <v>3036</v>
      </c>
      <c r="AG19" s="19">
        <f t="shared" si="5"/>
        <v>159.72</v>
      </c>
      <c r="AH19" s="18">
        <v>3.0900000000000001E-6</v>
      </c>
      <c r="AI19" s="34">
        <v>8.3249324619355101E-8</v>
      </c>
      <c r="AJ19" s="16">
        <v>1.479108388168204E-7</v>
      </c>
      <c r="AK19" s="16">
        <v>3.0199517204020165E-7</v>
      </c>
      <c r="AL19" s="16">
        <v>7.5857757502918145E-8</v>
      </c>
      <c r="AM19" s="16">
        <v>3.8018939632056113E-8</v>
      </c>
      <c r="AN19" s="94" t="s">
        <v>3034</v>
      </c>
      <c r="AO19" s="16"/>
      <c r="AP19" s="16">
        <f t="shared" si="6"/>
        <v>6.2283867210189191E-7</v>
      </c>
      <c r="AQ19" s="114">
        <f t="shared" si="7"/>
        <v>1.7922140035540638E-7</v>
      </c>
      <c r="AR19" s="16">
        <f t="shared" si="8"/>
        <v>1.1558008171808775E-7</v>
      </c>
      <c r="AS19" s="114" t="s">
        <v>2891</v>
      </c>
      <c r="AT19" s="156" t="s">
        <v>3036</v>
      </c>
      <c r="AU19" s="18">
        <v>9.6679999999999995E-3</v>
      </c>
      <c r="AV19" s="16">
        <v>1.6681000000000001E-2</v>
      </c>
      <c r="AW19" s="16">
        <v>7.6524063195330602E-3</v>
      </c>
      <c r="AX19" s="16">
        <v>1.17E-2</v>
      </c>
      <c r="AY19" s="16">
        <v>1.8800000000000001E-2</v>
      </c>
      <c r="AZ19" s="16">
        <v>1.5200000000000001E-3</v>
      </c>
      <c r="BA19" s="16">
        <v>8.8999999999999995E-4</v>
      </c>
      <c r="BB19" s="68">
        <v>-6.01</v>
      </c>
      <c r="BC19" s="16">
        <f t="shared" si="9"/>
        <v>0.2809752457692144</v>
      </c>
      <c r="BD19" s="67">
        <v>-7.25</v>
      </c>
      <c r="BE19" s="16">
        <f t="shared" si="10"/>
        <v>1.6168437781872887E-2</v>
      </c>
      <c r="BF19" s="16">
        <v>1.34</v>
      </c>
      <c r="BG19" s="16">
        <v>4.0600000000000002E-3</v>
      </c>
      <c r="BH19" s="16">
        <v>1.5800000000000002E-2</v>
      </c>
      <c r="BI19" s="68" t="s">
        <v>3034</v>
      </c>
      <c r="BJ19" s="94" t="str">
        <f t="shared" si="11"/>
        <v/>
      </c>
      <c r="BK19" s="68"/>
      <c r="BL19" s="16" t="str">
        <f t="shared" si="12"/>
        <v>---</v>
      </c>
      <c r="BM19" s="94">
        <f t="shared" si="13"/>
        <v>0.1436595908225517</v>
      </c>
      <c r="BN19" s="114">
        <f t="shared" si="41"/>
        <v>1.5125619606667445E-2</v>
      </c>
      <c r="BO19" s="94">
        <f t="shared" si="42"/>
        <v>1.3750000000000002E-2</v>
      </c>
      <c r="BP19" s="114" t="s">
        <v>2891</v>
      </c>
      <c r="BQ19" s="156" t="s">
        <v>3036</v>
      </c>
      <c r="BR19" s="18">
        <f t="shared" si="15"/>
        <v>-5.5100415205751654</v>
      </c>
      <c r="BS19" s="114">
        <f t="shared" si="16"/>
        <v>-7.0796192811282737</v>
      </c>
      <c r="BT19" s="114">
        <f t="shared" si="17"/>
        <v>-6.830000000000001</v>
      </c>
      <c r="BU19" s="114">
        <f t="shared" si="18"/>
        <v>-6.52</v>
      </c>
      <c r="BV19" s="114">
        <f t="shared" si="19"/>
        <v>-7.120000000000001</v>
      </c>
      <c r="BW19" s="114">
        <f t="shared" si="20"/>
        <v>-7.42</v>
      </c>
      <c r="BX19" s="114" t="str">
        <f t="shared" si="21"/>
        <v>N/A</v>
      </c>
      <c r="BY19" s="114" t="str">
        <f t="shared" si="22"/>
        <v>N/A</v>
      </c>
      <c r="BZ19" s="114">
        <f t="shared" si="23"/>
        <v>-6.7466101336172413</v>
      </c>
      <c r="CA19" s="114">
        <f t="shared" si="24"/>
        <v>-6.9548096405641378</v>
      </c>
      <c r="CB19" s="98" t="str">
        <f t="shared" si="25"/>
        <v>---</v>
      </c>
      <c r="CC19" s="18">
        <f t="shared" si="26"/>
        <v>-2.0146633582643871</v>
      </c>
      <c r="CD19" s="114">
        <f t="shared" si="27"/>
        <v>-1.7777779176392869</v>
      </c>
      <c r="CE19" s="114">
        <f t="shared" si="28"/>
        <v>-2.1162019783146047</v>
      </c>
      <c r="CF19" s="114">
        <f t="shared" si="29"/>
        <v>-1.9318141382538383</v>
      </c>
      <c r="CG19" s="114">
        <f t="shared" si="30"/>
        <v>-1.7258421507363202</v>
      </c>
      <c r="CH19" s="114">
        <f t="shared" si="31"/>
        <v>-2.8181564120552274</v>
      </c>
      <c r="CI19" s="114">
        <f t="shared" si="32"/>
        <v>-3.0506099933550872</v>
      </c>
      <c r="CJ19" s="114">
        <f t="shared" si="33"/>
        <v>-0.5513319402351019</v>
      </c>
      <c r="CK19" s="114">
        <f t="shared" si="34"/>
        <v>-1.7913319402351022</v>
      </c>
      <c r="CL19" s="114">
        <f t="shared" si="35"/>
        <v>0.12710479836480765</v>
      </c>
      <c r="CM19" s="114">
        <f t="shared" si="36"/>
        <v>-2.3914739664228057</v>
      </c>
      <c r="CN19" s="114">
        <f t="shared" si="37"/>
        <v>-1.8013429130455774</v>
      </c>
      <c r="CO19" s="114" t="str">
        <f t="shared" si="38"/>
        <v>N/A</v>
      </c>
      <c r="CP19" s="114" t="str">
        <f t="shared" si="39"/>
        <v>N/A</v>
      </c>
      <c r="CQ19" s="114">
        <f t="shared" si="43"/>
        <v>-1.8202868258493774</v>
      </c>
      <c r="CR19" s="114">
        <f t="shared" si="44"/>
        <v>-1.8665785256497078</v>
      </c>
      <c r="CS19" s="98" t="str">
        <f t="shared" si="45"/>
        <v>---</v>
      </c>
    </row>
    <row r="20" spans="2:97" x14ac:dyDescent="0.25">
      <c r="B20" t="s">
        <v>744</v>
      </c>
      <c r="C20">
        <v>287.52</v>
      </c>
      <c r="D20" s="27">
        <v>6.28</v>
      </c>
      <c r="E20" s="16">
        <v>5.8304263801691301</v>
      </c>
      <c r="F20" s="16">
        <v>5.0394813129999996</v>
      </c>
      <c r="G20" s="16">
        <v>4.9866438720000001</v>
      </c>
      <c r="H20" s="16">
        <v>4.4119999999999999</v>
      </c>
      <c r="I20" s="16">
        <v>5.9489999999999998</v>
      </c>
      <c r="J20" s="16">
        <v>6.11</v>
      </c>
      <c r="K20" s="16">
        <v>6.28</v>
      </c>
      <c r="L20" s="16">
        <v>4.6900000000000004</v>
      </c>
      <c r="M20" s="39">
        <v>6.2868599999999999</v>
      </c>
      <c r="N20" s="16">
        <f t="shared" si="0"/>
        <v>5.5864411565169121</v>
      </c>
      <c r="O20" s="16">
        <f t="shared" si="40"/>
        <v>5.9485208353433139</v>
      </c>
      <c r="P20" s="16">
        <f t="shared" si="1"/>
        <v>5.8897131900845654</v>
      </c>
      <c r="Q20" s="16" t="s">
        <v>2891</v>
      </c>
      <c r="R20" s="36"/>
      <c r="S20" s="18">
        <v>131.58000000000001</v>
      </c>
      <c r="T20" s="16">
        <v>155.76</v>
      </c>
      <c r="U20" s="16">
        <v>134.38</v>
      </c>
      <c r="V20" s="16">
        <v>147.5</v>
      </c>
      <c r="W20" s="16">
        <v>202</v>
      </c>
      <c r="X20" s="16">
        <v>191</v>
      </c>
      <c r="Y20" s="16">
        <v>130</v>
      </c>
      <c r="Z20" s="85">
        <v>171</v>
      </c>
      <c r="AA20" s="39">
        <v>153.41</v>
      </c>
      <c r="AB20" s="88">
        <f t="shared" si="2"/>
        <v>157.40333333333334</v>
      </c>
      <c r="AC20" s="114">
        <f t="shared" si="3"/>
        <v>155.59458657234785</v>
      </c>
      <c r="AD20" s="88">
        <f t="shared" si="4"/>
        <v>153.41</v>
      </c>
      <c r="AE20" s="16" t="s">
        <v>2891</v>
      </c>
      <c r="AF20" s="150" t="s">
        <v>3036</v>
      </c>
      <c r="AG20" s="19">
        <f t="shared" si="5"/>
        <v>155.76</v>
      </c>
      <c r="AH20" s="18">
        <v>3.4300000000000002E-6</v>
      </c>
      <c r="AI20" s="34">
        <v>1.2335138394371799E-7</v>
      </c>
      <c r="AJ20" s="16">
        <v>1.2022644346174111E-7</v>
      </c>
      <c r="AK20" s="16">
        <v>3.0199517204020165E-7</v>
      </c>
      <c r="AL20" s="16">
        <v>6.606934480075943E-8</v>
      </c>
      <c r="AM20" s="16">
        <v>3.4673685045253171E-8</v>
      </c>
      <c r="AN20" s="94">
        <v>2.1199999999999999E-7</v>
      </c>
      <c r="AO20" s="34">
        <v>1.7873599999999999E-7</v>
      </c>
      <c r="AP20" s="16">
        <f t="shared" si="6"/>
        <v>5.583815036614592E-7</v>
      </c>
      <c r="AQ20" s="114">
        <f t="shared" si="7"/>
        <v>1.8434155865222996E-7</v>
      </c>
      <c r="AR20" s="16">
        <f t="shared" si="8"/>
        <v>1.5104369197185898E-7</v>
      </c>
      <c r="AS20" s="114" t="s">
        <v>2891</v>
      </c>
      <c r="AT20" s="156" t="s">
        <v>3036</v>
      </c>
      <c r="AU20" s="18">
        <v>1.051E-2</v>
      </c>
      <c r="AV20" s="16">
        <v>1.6681000000000001E-2</v>
      </c>
      <c r="AW20" s="16">
        <v>9.6479296343680108E-3</v>
      </c>
      <c r="AX20" s="16">
        <v>9.0200000000000002E-3</v>
      </c>
      <c r="AY20" s="16">
        <v>1.8800000000000001E-2</v>
      </c>
      <c r="AZ20" s="16">
        <v>7.0800000000000004E-3</v>
      </c>
      <c r="BA20" s="16">
        <v>8.8999999999999995E-4</v>
      </c>
      <c r="BB20" s="68">
        <v>-6.01</v>
      </c>
      <c r="BC20" s="16">
        <f t="shared" si="9"/>
        <v>0.2809752457692144</v>
      </c>
      <c r="BD20" s="67">
        <v>-7.95</v>
      </c>
      <c r="BE20" s="16">
        <f t="shared" si="10"/>
        <v>3.226027459808998E-3</v>
      </c>
      <c r="BF20" s="16">
        <v>1.34</v>
      </c>
      <c r="BG20" s="16">
        <v>2.5600000000000002E-3</v>
      </c>
      <c r="BH20" s="16">
        <v>1.9900000000000001E-2</v>
      </c>
      <c r="BI20" s="68">
        <v>5.32E-8</v>
      </c>
      <c r="BJ20" s="94">
        <f t="shared" si="11"/>
        <v>1.5296064E-2</v>
      </c>
      <c r="BK20" s="68">
        <v>1.4988799999999999E-8</v>
      </c>
      <c r="BL20" s="16">
        <f t="shared" si="12"/>
        <v>4.3095797759999995E-3</v>
      </c>
      <c r="BM20" s="94">
        <f t="shared" si="13"/>
        <v>0.12420684618852795</v>
      </c>
      <c r="BN20" s="114">
        <f t="shared" si="41"/>
        <v>1.3595639919935069E-2</v>
      </c>
      <c r="BO20" s="94">
        <f t="shared" si="42"/>
        <v>1.0078964817184006E-2</v>
      </c>
      <c r="BP20" s="114" t="s">
        <v>2891</v>
      </c>
      <c r="BQ20" s="156" t="s">
        <v>3036</v>
      </c>
      <c r="BR20" s="18">
        <f t="shared" si="15"/>
        <v>-5.4647058799572292</v>
      </c>
      <c r="BS20" s="114">
        <f t="shared" si="16"/>
        <v>-6.9088559735698816</v>
      </c>
      <c r="BT20" s="114">
        <f t="shared" si="17"/>
        <v>-6.9200000000000008</v>
      </c>
      <c r="BU20" s="114">
        <f t="shared" si="18"/>
        <v>-6.52</v>
      </c>
      <c r="BV20" s="114">
        <f t="shared" si="19"/>
        <v>-7.1800000000000015</v>
      </c>
      <c r="BW20" s="114">
        <f t="shared" si="20"/>
        <v>-7.46</v>
      </c>
      <c r="BX20" s="114">
        <f t="shared" si="21"/>
        <v>-6.6736641390712483</v>
      </c>
      <c r="BY20" s="114">
        <f t="shared" si="22"/>
        <v>-6.7477879655317032</v>
      </c>
      <c r="BZ20" s="114">
        <f t="shared" si="23"/>
        <v>-6.7343767447662586</v>
      </c>
      <c r="CA20" s="114">
        <f t="shared" si="24"/>
        <v>-6.8283219695507924</v>
      </c>
      <c r="CB20" s="98" t="str">
        <f t="shared" si="25"/>
        <v>---</v>
      </c>
      <c r="CC20" s="18">
        <f t="shared" si="26"/>
        <v>-1.9783972839717578</v>
      </c>
      <c r="CD20" s="114">
        <f t="shared" si="27"/>
        <v>-1.7777779176392869</v>
      </c>
      <c r="CE20" s="114">
        <f t="shared" si="28"/>
        <v>-2.015565872649729</v>
      </c>
      <c r="CF20" s="114">
        <f t="shared" si="29"/>
        <v>-2.0447934624580584</v>
      </c>
      <c r="CG20" s="114">
        <f t="shared" si="30"/>
        <v>-1.7258421507363202</v>
      </c>
      <c r="CH20" s="114">
        <f t="shared" si="31"/>
        <v>-2.1499667423102311</v>
      </c>
      <c r="CI20" s="114">
        <f t="shared" si="32"/>
        <v>-3.0506099933550872</v>
      </c>
      <c r="CJ20" s="114">
        <f t="shared" si="33"/>
        <v>-0.5513319402351019</v>
      </c>
      <c r="CK20" s="114">
        <f t="shared" si="34"/>
        <v>-2.4913319402351024</v>
      </c>
      <c r="CL20" s="114">
        <f t="shared" si="35"/>
        <v>0.12710479836480765</v>
      </c>
      <c r="CM20" s="114">
        <f t="shared" si="36"/>
        <v>-2.5917600346881504</v>
      </c>
      <c r="CN20" s="114">
        <f t="shared" si="37"/>
        <v>-1.7011469235902934</v>
      </c>
      <c r="CO20" s="114">
        <f t="shared" si="38"/>
        <v>-1.8154203079400533</v>
      </c>
      <c r="CP20" s="114">
        <f t="shared" si="39"/>
        <v>-2.3655650755148701</v>
      </c>
      <c r="CQ20" s="114">
        <f t="shared" si="43"/>
        <v>-1.8666003462113736</v>
      </c>
      <c r="CR20" s="114">
        <f t="shared" si="44"/>
        <v>-1.9969815783107434</v>
      </c>
      <c r="CS20" s="98" t="str">
        <f t="shared" si="45"/>
        <v>---</v>
      </c>
    </row>
    <row r="21" spans="2:97" x14ac:dyDescent="0.25">
      <c r="B21" t="s">
        <v>745</v>
      </c>
      <c r="C21">
        <v>287.52</v>
      </c>
      <c r="D21" s="27">
        <v>6.28</v>
      </c>
      <c r="E21" s="16">
        <v>5.8503620859045098</v>
      </c>
      <c r="F21" s="16">
        <v>5.0394813129999996</v>
      </c>
      <c r="G21" s="16">
        <v>4.9866438720000001</v>
      </c>
      <c r="H21" s="16">
        <v>4.4119999999999999</v>
      </c>
      <c r="I21" s="16">
        <v>5.9476000000000004</v>
      </c>
      <c r="J21" s="16">
        <v>6.12</v>
      </c>
      <c r="K21" s="16">
        <v>6.28</v>
      </c>
      <c r="L21" s="16">
        <v>4.8600000000000003</v>
      </c>
      <c r="M21" s="39">
        <v>6.2870900000000001</v>
      </c>
      <c r="N21" s="16">
        <f t="shared" si="0"/>
        <v>5.6063177270904507</v>
      </c>
      <c r="O21" s="16">
        <f t="shared" si="40"/>
        <v>5.952580890258738</v>
      </c>
      <c r="P21" s="16">
        <f t="shared" si="1"/>
        <v>5.8989810429522551</v>
      </c>
      <c r="Q21" s="16" t="s">
        <v>2891</v>
      </c>
      <c r="R21" s="36"/>
      <c r="S21" s="18">
        <v>131.58000000000001</v>
      </c>
      <c r="T21" s="16">
        <v>164.31</v>
      </c>
      <c r="U21" s="16">
        <v>134.38</v>
      </c>
      <c r="V21" s="16">
        <v>132.04</v>
      </c>
      <c r="W21" s="16">
        <v>190.67</v>
      </c>
      <c r="X21" s="16">
        <v>190</v>
      </c>
      <c r="Y21" s="16">
        <v>130</v>
      </c>
      <c r="Z21" s="85">
        <v>176</v>
      </c>
      <c r="AA21" s="39">
        <v>153.41</v>
      </c>
      <c r="AB21" s="88">
        <f t="shared" si="2"/>
        <v>155.82111111111112</v>
      </c>
      <c r="AC21" s="114">
        <f t="shared" si="3"/>
        <v>154.02179751263714</v>
      </c>
      <c r="AD21" s="88">
        <f t="shared" si="4"/>
        <v>153.41</v>
      </c>
      <c r="AE21" s="16" t="s">
        <v>2891</v>
      </c>
      <c r="AF21" s="150" t="s">
        <v>3036</v>
      </c>
      <c r="AG21" s="19">
        <f t="shared" si="5"/>
        <v>164.31</v>
      </c>
      <c r="AH21" s="18">
        <v>2.74E-6</v>
      </c>
      <c r="AI21" s="34">
        <v>8.7106989942757504E-8</v>
      </c>
      <c r="AJ21" s="16">
        <v>1.0964781961431838E-7</v>
      </c>
      <c r="AK21" s="16">
        <v>3.0199517204020165E-7</v>
      </c>
      <c r="AL21" s="16">
        <v>5.1286138399136415E-8</v>
      </c>
      <c r="AM21" s="16">
        <v>2.818382931264444E-9</v>
      </c>
      <c r="AN21" s="94">
        <v>1.4700000000000001E-7</v>
      </c>
      <c r="AO21" s="34">
        <v>1.9310400000000001E-7</v>
      </c>
      <c r="AP21" s="16">
        <f t="shared" si="6"/>
        <v>4.5411981286595984E-7</v>
      </c>
      <c r="AQ21" s="114">
        <f t="shared" si="7"/>
        <v>1.1584145980608075E-7</v>
      </c>
      <c r="AR21" s="16">
        <f t="shared" si="8"/>
        <v>1.2832390980715921E-7</v>
      </c>
      <c r="AS21" s="114" t="s">
        <v>2891</v>
      </c>
      <c r="AT21" s="156" t="s">
        <v>3036</v>
      </c>
      <c r="AU21" s="18">
        <v>8.7720000000000003E-3</v>
      </c>
      <c r="AV21" s="16">
        <v>1.6681000000000001E-2</v>
      </c>
      <c r="AW21" s="16">
        <v>7.7811864953016901E-3</v>
      </c>
      <c r="AX21" s="16">
        <v>8.2199999999999999E-3</v>
      </c>
      <c r="AY21" s="16">
        <v>1.8800000000000001E-2</v>
      </c>
      <c r="AZ21" s="16">
        <v>5.0400000000000002E-3</v>
      </c>
      <c r="BA21" s="16">
        <v>1.5300000000000001E-4</v>
      </c>
      <c r="BB21" s="68">
        <v>-6.01</v>
      </c>
      <c r="BC21" s="16">
        <f t="shared" si="9"/>
        <v>0.2809752457692144</v>
      </c>
      <c r="BD21" s="67">
        <v>-7.68</v>
      </c>
      <c r="BE21" s="16">
        <f t="shared" si="10"/>
        <v>6.0071442354315266E-3</v>
      </c>
      <c r="BF21" s="16">
        <v>1.31</v>
      </c>
      <c r="BG21" s="16">
        <v>2.5600000000000002E-3</v>
      </c>
      <c r="BH21" s="16">
        <v>1.9400000000000001E-2</v>
      </c>
      <c r="BI21" s="68">
        <v>2.4900000000000001E-8</v>
      </c>
      <c r="BJ21" s="94">
        <f t="shared" si="11"/>
        <v>7.159248E-3</v>
      </c>
      <c r="BK21" s="68">
        <v>2.1938500000000002E-8</v>
      </c>
      <c r="BL21" s="16">
        <f t="shared" si="12"/>
        <v>6.3077575200000003E-3</v>
      </c>
      <c r="BM21" s="94">
        <f t="shared" si="13"/>
        <v>0.12127547014428197</v>
      </c>
      <c r="BN21" s="114">
        <f t="shared" si="41"/>
        <v>1.1458727855882832E-2</v>
      </c>
      <c r="BO21" s="94">
        <f t="shared" si="42"/>
        <v>8.0005932476508446E-3</v>
      </c>
      <c r="BP21" s="114" t="s">
        <v>2891</v>
      </c>
      <c r="BQ21" s="156" t="s">
        <v>3036</v>
      </c>
      <c r="BR21" s="18">
        <f t="shared" si="15"/>
        <v>-5.5622494371796121</v>
      </c>
      <c r="BS21" s="114">
        <f t="shared" si="16"/>
        <v>-7.0599469934221322</v>
      </c>
      <c r="BT21" s="114">
        <f t="shared" si="17"/>
        <v>-6.9600000000000009</v>
      </c>
      <c r="BU21" s="114">
        <f t="shared" si="18"/>
        <v>-6.52</v>
      </c>
      <c r="BV21" s="114">
        <f t="shared" si="19"/>
        <v>-7.2900000000000009</v>
      </c>
      <c r="BW21" s="114">
        <f t="shared" si="20"/>
        <v>-8.5500000000000007</v>
      </c>
      <c r="BX21" s="114">
        <f t="shared" si="21"/>
        <v>-6.8326826652518236</v>
      </c>
      <c r="BY21" s="114">
        <f t="shared" si="22"/>
        <v>-6.7142087300531514</v>
      </c>
      <c r="BZ21" s="114">
        <f t="shared" si="23"/>
        <v>-6.9361359782383394</v>
      </c>
      <c r="CA21" s="114">
        <f t="shared" si="24"/>
        <v>-6.8963413326259122</v>
      </c>
      <c r="CB21" s="98" t="str">
        <f t="shared" si="25"/>
        <v>---</v>
      </c>
      <c r="CC21" s="18">
        <f t="shared" si="26"/>
        <v>-2.0569013769945146</v>
      </c>
      <c r="CD21" s="114">
        <f t="shared" si="27"/>
        <v>-1.7777779176392869</v>
      </c>
      <c r="CE21" s="114">
        <f t="shared" si="28"/>
        <v>-2.1089541756228964</v>
      </c>
      <c r="CF21" s="114">
        <f t="shared" si="29"/>
        <v>-2.0851281824599495</v>
      </c>
      <c r="CG21" s="114">
        <f t="shared" si="30"/>
        <v>-1.7258421507363202</v>
      </c>
      <c r="CH21" s="114">
        <f t="shared" si="31"/>
        <v>-2.2975694635544746</v>
      </c>
      <c r="CI21" s="114">
        <f t="shared" si="32"/>
        <v>-3.8153085691824011</v>
      </c>
      <c r="CJ21" s="114">
        <f t="shared" si="33"/>
        <v>-0.5513319402351019</v>
      </c>
      <c r="CK21" s="114">
        <f t="shared" si="34"/>
        <v>-2.2213319402351019</v>
      </c>
      <c r="CL21" s="114">
        <f t="shared" si="35"/>
        <v>0.11727129565576427</v>
      </c>
      <c r="CM21" s="114">
        <f t="shared" si="36"/>
        <v>-2.5917600346881504</v>
      </c>
      <c r="CN21" s="114">
        <f t="shared" si="37"/>
        <v>-1.712198270069774</v>
      </c>
      <c r="CO21" s="114">
        <f t="shared" si="38"/>
        <v>-2.145132593139365</v>
      </c>
      <c r="CP21" s="114">
        <f t="shared" si="39"/>
        <v>-2.2001250099769396</v>
      </c>
      <c r="CQ21" s="114">
        <f t="shared" si="43"/>
        <v>-1.9408635949198936</v>
      </c>
      <c r="CR21" s="114">
        <f t="shared" si="44"/>
        <v>-2.097041179041423</v>
      </c>
      <c r="CS21" s="98" t="str">
        <f t="shared" si="45"/>
        <v>---</v>
      </c>
    </row>
    <row r="22" spans="2:97" x14ac:dyDescent="0.25">
      <c r="B22" t="s">
        <v>746</v>
      </c>
      <c r="C22">
        <v>287.52</v>
      </c>
      <c r="D22" s="27">
        <v>6.28</v>
      </c>
      <c r="E22" s="16">
        <v>5.8578573256365001</v>
      </c>
      <c r="F22" s="16">
        <v>5.0394813129999996</v>
      </c>
      <c r="G22" s="16">
        <v>4.9866438720000001</v>
      </c>
      <c r="H22" s="16">
        <v>4.4119999999999999</v>
      </c>
      <c r="I22" s="16">
        <v>5.8952999999999998</v>
      </c>
      <c r="J22" s="16">
        <v>6.1</v>
      </c>
      <c r="K22" s="16">
        <v>6.18</v>
      </c>
      <c r="L22" s="16">
        <v>4.75</v>
      </c>
      <c r="M22" s="39">
        <v>6.3970500000000001</v>
      </c>
      <c r="N22" s="16">
        <f t="shared" si="0"/>
        <v>5.5898332510636504</v>
      </c>
      <c r="O22" s="16">
        <f t="shared" si="40"/>
        <v>5.9526967284030539</v>
      </c>
      <c r="P22" s="16">
        <f t="shared" si="1"/>
        <v>5.8765786628182504</v>
      </c>
      <c r="Q22" s="16" t="s">
        <v>2891</v>
      </c>
      <c r="R22" s="36"/>
      <c r="S22" s="18">
        <v>131.58000000000001</v>
      </c>
      <c r="T22" s="16">
        <v>159.38</v>
      </c>
      <c r="U22" s="16">
        <v>134.38</v>
      </c>
      <c r="V22" s="16">
        <v>135.44</v>
      </c>
      <c r="W22" s="16">
        <v>178.33</v>
      </c>
      <c r="X22" s="16">
        <v>182</v>
      </c>
      <c r="Y22" s="16">
        <v>140</v>
      </c>
      <c r="Z22" s="85">
        <v>173</v>
      </c>
      <c r="AA22" s="39">
        <v>152.12200000000001</v>
      </c>
      <c r="AB22" s="88">
        <f t="shared" si="2"/>
        <v>154.02577777777779</v>
      </c>
      <c r="AC22" s="114">
        <f t="shared" si="3"/>
        <v>152.88826027337677</v>
      </c>
      <c r="AD22" s="88">
        <f t="shared" si="4"/>
        <v>152.12200000000001</v>
      </c>
      <c r="AE22" s="16" t="s">
        <v>2891</v>
      </c>
      <c r="AF22" s="150" t="s">
        <v>3036</v>
      </c>
      <c r="AG22" s="19">
        <f t="shared" si="5"/>
        <v>159.38</v>
      </c>
      <c r="AH22" s="18">
        <v>3.1200000000000002E-6</v>
      </c>
      <c r="AI22" s="34">
        <v>7.26813568876615E-8</v>
      </c>
      <c r="AJ22" s="16">
        <v>2.089296130854039E-7</v>
      </c>
      <c r="AK22" s="16">
        <v>3.0199517204020165E-7</v>
      </c>
      <c r="AL22" s="16">
        <v>6.3095734448019254E-7</v>
      </c>
      <c r="AM22" s="16">
        <v>4.6773514128719735E-7</v>
      </c>
      <c r="AN22" s="94">
        <v>2.3300000000000001E-7</v>
      </c>
      <c r="AO22" s="34">
        <v>1.7426700000000001E-7</v>
      </c>
      <c r="AP22" s="16">
        <f t="shared" si="6"/>
        <v>6.5119570347258211E-7</v>
      </c>
      <c r="AQ22" s="114">
        <f t="shared" si="7"/>
        <v>3.3827397523008368E-7</v>
      </c>
      <c r="AR22" s="16">
        <f t="shared" si="8"/>
        <v>2.6749758602010084E-7</v>
      </c>
      <c r="AS22" s="114" t="s">
        <v>2891</v>
      </c>
      <c r="AT22" s="156" t="s">
        <v>3036</v>
      </c>
      <c r="AU22" s="18">
        <v>9.7370000000000009E-3</v>
      </c>
      <c r="AV22" s="16">
        <v>1.6681000000000001E-2</v>
      </c>
      <c r="AW22" s="16">
        <v>7.1408215303874999E-3</v>
      </c>
      <c r="AX22" s="16">
        <v>1.2E-2</v>
      </c>
      <c r="AY22" s="16">
        <v>1.8800000000000001E-2</v>
      </c>
      <c r="AZ22" s="16">
        <v>2.0300000000000001E-3</v>
      </c>
      <c r="BA22" s="16">
        <v>2.7200000000000002E-3</v>
      </c>
      <c r="BB22" s="68">
        <v>-6.01</v>
      </c>
      <c r="BC22" s="16">
        <f t="shared" si="9"/>
        <v>0.2809752457692144</v>
      </c>
      <c r="BD22" s="67">
        <v>-7.26</v>
      </c>
      <c r="BE22" s="16">
        <f t="shared" si="10"/>
        <v>1.5800399205154393E-2</v>
      </c>
      <c r="BF22" s="16">
        <v>1.41</v>
      </c>
      <c r="BG22" s="16">
        <v>4.0600000000000002E-3</v>
      </c>
      <c r="BH22" s="16">
        <v>1.6199999999999999E-2</v>
      </c>
      <c r="BI22" s="68">
        <v>1.92E-8</v>
      </c>
      <c r="BJ22" s="94">
        <f t="shared" si="11"/>
        <v>5.5203839999999997E-3</v>
      </c>
      <c r="BK22" s="68">
        <v>1.4511E-8</v>
      </c>
      <c r="BL22" s="16">
        <f t="shared" si="12"/>
        <v>4.1722027199999996E-3</v>
      </c>
      <c r="BM22" s="94">
        <f t="shared" si="13"/>
        <v>0.12898836094462543</v>
      </c>
      <c r="BN22" s="114">
        <f t="shared" si="41"/>
        <v>1.4210966078860564E-2</v>
      </c>
      <c r="BO22" s="94">
        <f t="shared" si="42"/>
        <v>1.08685E-2</v>
      </c>
      <c r="BP22" s="114" t="s">
        <v>2891</v>
      </c>
      <c r="BQ22" s="156" t="s">
        <v>3036</v>
      </c>
      <c r="BR22" s="18">
        <f t="shared" si="15"/>
        <v>-5.5058454059815576</v>
      </c>
      <c r="BS22" s="114">
        <f t="shared" si="16"/>
        <v>-7.1385769734481643</v>
      </c>
      <c r="BT22" s="114">
        <f t="shared" si="17"/>
        <v>-6.68</v>
      </c>
      <c r="BU22" s="114">
        <f t="shared" si="18"/>
        <v>-6.52</v>
      </c>
      <c r="BV22" s="114">
        <f t="shared" si="19"/>
        <v>-6.2</v>
      </c>
      <c r="BW22" s="114">
        <f t="shared" si="20"/>
        <v>-6.330000000000001</v>
      </c>
      <c r="BX22" s="114">
        <f t="shared" si="21"/>
        <v>-6.6326440789739811</v>
      </c>
      <c r="BY22" s="114">
        <f t="shared" si="22"/>
        <v>-6.7587848451033006</v>
      </c>
      <c r="BZ22" s="114">
        <f t="shared" si="23"/>
        <v>-6.4707314129383748</v>
      </c>
      <c r="CA22" s="114">
        <f t="shared" si="24"/>
        <v>-6.5763220394869908</v>
      </c>
      <c r="CB22" s="98" t="str">
        <f t="shared" si="25"/>
        <v>---</v>
      </c>
      <c r="CC22" s="18">
        <f t="shared" si="26"/>
        <v>-2.0115748299936969</v>
      </c>
      <c r="CD22" s="114">
        <f t="shared" si="27"/>
        <v>-1.7777779176392869</v>
      </c>
      <c r="CE22" s="114">
        <f t="shared" si="28"/>
        <v>-2.1462518210544101</v>
      </c>
      <c r="CF22" s="114">
        <f t="shared" si="29"/>
        <v>-1.9208187539523751</v>
      </c>
      <c r="CG22" s="114">
        <f t="shared" si="30"/>
        <v>-1.7258421507363202</v>
      </c>
      <c r="CH22" s="114">
        <f t="shared" si="31"/>
        <v>-2.692503962086787</v>
      </c>
      <c r="CI22" s="114">
        <f t="shared" si="32"/>
        <v>-2.5654310959658013</v>
      </c>
      <c r="CJ22" s="114">
        <f t="shared" si="33"/>
        <v>-0.5513319402351019</v>
      </c>
      <c r="CK22" s="114">
        <f t="shared" si="34"/>
        <v>-1.8013319402351022</v>
      </c>
      <c r="CL22" s="114">
        <f t="shared" si="35"/>
        <v>0.14921911265537988</v>
      </c>
      <c r="CM22" s="114">
        <f t="shared" si="36"/>
        <v>-2.3914739664228057</v>
      </c>
      <c r="CN22" s="114">
        <f t="shared" si="37"/>
        <v>-1.790484985457369</v>
      </c>
      <c r="CO22" s="114">
        <f t="shared" si="38"/>
        <v>-2.2580307115315517</v>
      </c>
      <c r="CP22" s="114">
        <f t="shared" si="39"/>
        <v>-2.3796345981269837</v>
      </c>
      <c r="CQ22" s="114">
        <f t="shared" si="43"/>
        <v>-1.8473763971987291</v>
      </c>
      <c r="CR22" s="114">
        <f t="shared" si="44"/>
        <v>-1.9661967919730361</v>
      </c>
      <c r="CS22" s="98" t="str">
        <f t="shared" si="45"/>
        <v>---</v>
      </c>
    </row>
    <row r="23" spans="2:97" x14ac:dyDescent="0.25">
      <c r="B23" t="s">
        <v>747</v>
      </c>
      <c r="C23">
        <v>287.52</v>
      </c>
      <c r="D23" s="27">
        <v>6.28</v>
      </c>
      <c r="E23" s="16">
        <v>5.8064175500777102</v>
      </c>
      <c r="F23" s="16">
        <v>5.0394813129999996</v>
      </c>
      <c r="G23" s="16">
        <v>4.9866438720000001</v>
      </c>
      <c r="H23" s="16">
        <v>4.4119999999999999</v>
      </c>
      <c r="I23" s="16">
        <v>5.9707999999999997</v>
      </c>
      <c r="J23" s="16">
        <v>6.11</v>
      </c>
      <c r="K23" s="16">
        <v>6.29</v>
      </c>
      <c r="L23" s="16">
        <v>4.63</v>
      </c>
      <c r="M23" s="39">
        <v>6.4005999999999998</v>
      </c>
      <c r="N23" s="16">
        <f t="shared" si="0"/>
        <v>5.5925942735077703</v>
      </c>
      <c r="O23" s="16">
        <f t="shared" si="40"/>
        <v>5.9781443537016061</v>
      </c>
      <c r="P23" s="16">
        <f t="shared" si="1"/>
        <v>5.8886087750388549</v>
      </c>
      <c r="Q23" s="16" t="s">
        <v>2891</v>
      </c>
      <c r="R23" s="36"/>
      <c r="S23" s="18">
        <v>131.58000000000001</v>
      </c>
      <c r="T23" s="16">
        <v>158.86000000000001</v>
      </c>
      <c r="U23" s="16">
        <v>134.38</v>
      </c>
      <c r="V23" s="16">
        <v>151.35</v>
      </c>
      <c r="W23" s="16">
        <v>178.33</v>
      </c>
      <c r="X23" s="16">
        <v>190</v>
      </c>
      <c r="Y23" s="16">
        <v>130</v>
      </c>
      <c r="Z23" s="85">
        <v>142</v>
      </c>
      <c r="AA23" s="39">
        <v>151.672</v>
      </c>
      <c r="AB23" s="88">
        <f t="shared" si="2"/>
        <v>152.0191111111111</v>
      </c>
      <c r="AC23" s="114">
        <f t="shared" si="3"/>
        <v>150.80094714157161</v>
      </c>
      <c r="AD23" s="88">
        <f t="shared" si="4"/>
        <v>151.35</v>
      </c>
      <c r="AE23" s="16" t="s">
        <v>2891</v>
      </c>
      <c r="AF23" s="150" t="s">
        <v>3036</v>
      </c>
      <c r="AG23" s="19">
        <f t="shared" si="5"/>
        <v>158.86000000000001</v>
      </c>
      <c r="AH23" s="18">
        <v>3.1599999999999998E-6</v>
      </c>
      <c r="AI23" s="34">
        <v>2.1917381258619199E-7</v>
      </c>
      <c r="AJ23" s="16">
        <v>1.479108388168204E-7</v>
      </c>
      <c r="AK23" s="16">
        <v>3.0199517204020165E-7</v>
      </c>
      <c r="AL23" s="16">
        <v>3.7153522909717226E-7</v>
      </c>
      <c r="AM23" s="16">
        <v>4.6773514128719735E-7</v>
      </c>
      <c r="AN23" s="94">
        <v>3.5400000000000002E-7</v>
      </c>
      <c r="AO23" s="34">
        <v>2.3820400000000001E-7</v>
      </c>
      <c r="AP23" s="16">
        <f t="shared" si="6"/>
        <v>6.5756927422844795E-7</v>
      </c>
      <c r="AQ23" s="114">
        <f t="shared" si="7"/>
        <v>3.8199133107502563E-7</v>
      </c>
      <c r="AR23" s="16">
        <f t="shared" si="8"/>
        <v>3.2799758602010084E-7</v>
      </c>
      <c r="AS23" s="114" t="s">
        <v>2891</v>
      </c>
      <c r="AT23" s="156" t="s">
        <v>3036</v>
      </c>
      <c r="AU23" s="18">
        <v>9.8449999999999996E-3</v>
      </c>
      <c r="AV23" s="16">
        <v>1.6681000000000001E-2</v>
      </c>
      <c r="AW23" s="16">
        <v>1.12756749122507E-2</v>
      </c>
      <c r="AX23" s="16">
        <v>4.24E-2</v>
      </c>
      <c r="AY23" s="16">
        <v>1.8800000000000001E-2</v>
      </c>
      <c r="AZ23" s="16">
        <v>2.5200000000000001E-3</v>
      </c>
      <c r="BA23" s="16">
        <v>2.7200000000000002E-3</v>
      </c>
      <c r="BB23" s="68">
        <v>-6.01</v>
      </c>
      <c r="BC23" s="16">
        <f t="shared" si="9"/>
        <v>0.2809752457692144</v>
      </c>
      <c r="BD23" s="67">
        <v>-7.65</v>
      </c>
      <c r="BE23" s="16">
        <f t="shared" si="10"/>
        <v>6.4367710176116812E-3</v>
      </c>
      <c r="BF23" s="16">
        <v>1.31</v>
      </c>
      <c r="BG23" s="16">
        <v>2.4499999999999999E-3</v>
      </c>
      <c r="BH23" s="16">
        <v>1.9900000000000001E-2</v>
      </c>
      <c r="BI23" s="68">
        <v>1.03E-7</v>
      </c>
      <c r="BJ23" s="94">
        <f t="shared" si="11"/>
        <v>2.9614559999999998E-2</v>
      </c>
      <c r="BK23" s="68">
        <v>1.3756300000000001E-8</v>
      </c>
      <c r="BL23" s="16">
        <f t="shared" si="12"/>
        <v>3.9552113760000004E-3</v>
      </c>
      <c r="BM23" s="94">
        <f t="shared" si="13"/>
        <v>0.12554096164821976</v>
      </c>
      <c r="BN23" s="114">
        <f t="shared" si="41"/>
        <v>1.6750461997293048E-2</v>
      </c>
      <c r="BO23" s="94">
        <f t="shared" si="42"/>
        <v>1.397833745612535E-2</v>
      </c>
      <c r="BP23" s="114" t="s">
        <v>2891</v>
      </c>
      <c r="BQ23" s="156" t="s">
        <v>3036</v>
      </c>
      <c r="BR23" s="18">
        <f t="shared" si="15"/>
        <v>-5.5003129173815966</v>
      </c>
      <c r="BS23" s="114">
        <f t="shared" si="16"/>
        <v>-6.6592113376362301</v>
      </c>
      <c r="BT23" s="114">
        <f t="shared" si="17"/>
        <v>-6.830000000000001</v>
      </c>
      <c r="BU23" s="114">
        <f t="shared" si="18"/>
        <v>-6.52</v>
      </c>
      <c r="BV23" s="114">
        <f t="shared" si="19"/>
        <v>-6.4300000000000006</v>
      </c>
      <c r="BW23" s="114">
        <f t="shared" si="20"/>
        <v>-6.330000000000001</v>
      </c>
      <c r="BX23" s="114">
        <f t="shared" si="21"/>
        <v>-6.4509967379742124</v>
      </c>
      <c r="BY23" s="114">
        <f t="shared" si="22"/>
        <v>-6.6230509499760712</v>
      </c>
      <c r="BZ23" s="114">
        <f t="shared" si="23"/>
        <v>-6.4179464928710139</v>
      </c>
      <c r="CA23" s="114">
        <f t="shared" si="24"/>
        <v>-6.4854983689871055</v>
      </c>
      <c r="CB23" s="98" t="str">
        <f t="shared" si="25"/>
        <v>---</v>
      </c>
      <c r="CC23" s="18">
        <f t="shared" si="26"/>
        <v>-2.006784279525863</v>
      </c>
      <c r="CD23" s="114">
        <f t="shared" si="27"/>
        <v>-1.7777779176392869</v>
      </c>
      <c r="CE23" s="114">
        <f t="shared" si="28"/>
        <v>-1.9478574537166169</v>
      </c>
      <c r="CF23" s="114">
        <f t="shared" si="29"/>
        <v>-1.3726341434072673</v>
      </c>
      <c r="CG23" s="114">
        <f t="shared" si="30"/>
        <v>-1.7258421507363202</v>
      </c>
      <c r="CH23" s="114">
        <f t="shared" si="31"/>
        <v>-2.5985994592184558</v>
      </c>
      <c r="CI23" s="114">
        <f t="shared" si="32"/>
        <v>-2.5654310959658013</v>
      </c>
      <c r="CJ23" s="114">
        <f t="shared" si="33"/>
        <v>-0.5513319402351019</v>
      </c>
      <c r="CK23" s="114">
        <f t="shared" si="34"/>
        <v>-2.1913319402351021</v>
      </c>
      <c r="CL23" s="114">
        <f t="shared" si="35"/>
        <v>0.11727129565576427</v>
      </c>
      <c r="CM23" s="114">
        <f t="shared" si="36"/>
        <v>-2.6108339156354674</v>
      </c>
      <c r="CN23" s="114">
        <f t="shared" si="37"/>
        <v>-1.7011469235902934</v>
      </c>
      <c r="CO23" s="114">
        <f t="shared" si="38"/>
        <v>-1.5284947155299293</v>
      </c>
      <c r="CP23" s="114">
        <f t="shared" si="39"/>
        <v>-2.4028303018054014</v>
      </c>
      <c r="CQ23" s="114">
        <f t="shared" si="43"/>
        <v>-1.7759732101132244</v>
      </c>
      <c r="CR23" s="114">
        <f t="shared" si="44"/>
        <v>-1.8628176856779519</v>
      </c>
      <c r="CS23" s="98" t="str">
        <f t="shared" si="45"/>
        <v>---</v>
      </c>
    </row>
    <row r="24" spans="2:97" x14ac:dyDescent="0.25">
      <c r="B24" t="s">
        <v>748</v>
      </c>
      <c r="C24">
        <v>287.52</v>
      </c>
      <c r="D24" s="27">
        <v>6.28</v>
      </c>
      <c r="E24" s="16">
        <v>5.7988842242424097</v>
      </c>
      <c r="F24" s="16">
        <v>5.0394813129999996</v>
      </c>
      <c r="G24" s="16">
        <v>4.9866438720000001</v>
      </c>
      <c r="H24" s="16">
        <v>4.4119999999999999</v>
      </c>
      <c r="I24" s="16">
        <v>5.8878000000000004</v>
      </c>
      <c r="J24" s="16">
        <v>6.13</v>
      </c>
      <c r="K24" s="16">
        <v>6.38</v>
      </c>
      <c r="L24" s="16">
        <v>4.51</v>
      </c>
      <c r="M24" s="39">
        <v>6.3415499999999998</v>
      </c>
      <c r="N24" s="16">
        <f t="shared" si="0"/>
        <v>5.5766359409242412</v>
      </c>
      <c r="O24" s="16">
        <f t="shared" si="40"/>
        <v>5.9784167258096241</v>
      </c>
      <c r="P24" s="16">
        <f t="shared" si="1"/>
        <v>5.8433421121212046</v>
      </c>
      <c r="Q24" s="16" t="s">
        <v>2891</v>
      </c>
      <c r="R24" s="36"/>
      <c r="S24" s="18">
        <v>131.58000000000001</v>
      </c>
      <c r="T24" s="16">
        <v>149.96</v>
      </c>
      <c r="U24" s="16">
        <v>134.38</v>
      </c>
      <c r="V24" s="16">
        <v>168.09</v>
      </c>
      <c r="W24" s="16">
        <v>190.67</v>
      </c>
      <c r="X24" s="16">
        <v>199</v>
      </c>
      <c r="Y24" s="16">
        <v>130</v>
      </c>
      <c r="Z24" s="85">
        <v>141</v>
      </c>
      <c r="AA24" s="39">
        <v>161.04599999999999</v>
      </c>
      <c r="AB24" s="88">
        <f t="shared" si="2"/>
        <v>156.19177777777776</v>
      </c>
      <c r="AC24" s="114">
        <f t="shared" si="3"/>
        <v>154.41833063330719</v>
      </c>
      <c r="AD24" s="88">
        <f t="shared" si="4"/>
        <v>149.96</v>
      </c>
      <c r="AE24" s="16">
        <v>148.55000000000001</v>
      </c>
      <c r="AF24" s="150" t="s">
        <v>2329</v>
      </c>
      <c r="AG24" s="19">
        <f t="shared" si="5"/>
        <v>148.55000000000001</v>
      </c>
      <c r="AH24" s="18">
        <v>4.1300000000000003E-6</v>
      </c>
      <c r="AI24" s="34">
        <v>3.8778209629791798E-7</v>
      </c>
      <c r="AJ24" s="16">
        <v>1.4125375446227539E-7</v>
      </c>
      <c r="AK24" s="16">
        <v>3.0199517204020165E-7</v>
      </c>
      <c r="AL24" s="16">
        <v>1.0964781961431838E-7</v>
      </c>
      <c r="AM24" s="16">
        <v>3.8018939632056113E-8</v>
      </c>
      <c r="AN24" s="94">
        <v>2.53E-7</v>
      </c>
      <c r="AO24" s="34">
        <v>1.55496E-7</v>
      </c>
      <c r="AP24" s="16">
        <f t="shared" si="6"/>
        <v>6.8964922275584632E-7</v>
      </c>
      <c r="AQ24" s="114">
        <f t="shared" si="7"/>
        <v>2.4053162956479498E-7</v>
      </c>
      <c r="AR24" s="16">
        <f t="shared" si="8"/>
        <v>2.0424799999999999E-7</v>
      </c>
      <c r="AS24" s="114">
        <v>2.7002220257560677E-7</v>
      </c>
      <c r="AT24" s="156" t="s">
        <v>2930</v>
      </c>
      <c r="AU24" s="18">
        <v>1.225E-2</v>
      </c>
      <c r="AV24" s="16">
        <v>1.6681000000000001E-2</v>
      </c>
      <c r="AW24" s="16">
        <v>1.5883727285230499E-2</v>
      </c>
      <c r="AX24" s="16">
        <v>1.14E-2</v>
      </c>
      <c r="AY24" s="16">
        <v>1.8800000000000001E-2</v>
      </c>
      <c r="AZ24" s="16">
        <v>5.0899999999999999E-3</v>
      </c>
      <c r="BA24" s="16">
        <v>8.8999999999999995E-4</v>
      </c>
      <c r="BB24" s="68">
        <v>-6.01</v>
      </c>
      <c r="BC24" s="16">
        <f t="shared" si="9"/>
        <v>0.2809752457692144</v>
      </c>
      <c r="BD24" s="67">
        <v>-7.9</v>
      </c>
      <c r="BE24" s="16">
        <f t="shared" si="10"/>
        <v>3.6196623439905796E-3</v>
      </c>
      <c r="BF24" s="16">
        <v>1.58</v>
      </c>
      <c r="BG24" s="16">
        <v>1.6199999999999999E-3</v>
      </c>
      <c r="BH24" s="16">
        <v>1.9E-2</v>
      </c>
      <c r="BI24" s="68">
        <v>8.8899999999999995E-8</v>
      </c>
      <c r="BJ24" s="94">
        <f t="shared" si="11"/>
        <v>2.5560527999999999E-2</v>
      </c>
      <c r="BK24" s="68">
        <v>2.1486300000000001E-8</v>
      </c>
      <c r="BL24" s="16">
        <f t="shared" si="12"/>
        <v>6.1777409760000006E-3</v>
      </c>
      <c r="BM24" s="94">
        <f t="shared" si="13"/>
        <v>0.14271056459817397</v>
      </c>
      <c r="BN24" s="114">
        <f t="shared" si="41"/>
        <v>1.4818214843497308E-2</v>
      </c>
      <c r="BO24" s="94">
        <f t="shared" si="42"/>
        <v>1.406686364261525E-2</v>
      </c>
      <c r="BP24" s="114" t="s">
        <v>2891</v>
      </c>
      <c r="BQ24" s="156" t="s">
        <v>3036</v>
      </c>
      <c r="BR24" s="18">
        <f t="shared" si="15"/>
        <v>-5.3840499483435993</v>
      </c>
      <c r="BS24" s="114">
        <f t="shared" si="16"/>
        <v>-6.4114122459497116</v>
      </c>
      <c r="BT24" s="114">
        <f t="shared" si="17"/>
        <v>-6.8500000000000005</v>
      </c>
      <c r="BU24" s="114">
        <f t="shared" si="18"/>
        <v>-6.52</v>
      </c>
      <c r="BV24" s="114">
        <f t="shared" si="19"/>
        <v>-6.9600000000000009</v>
      </c>
      <c r="BW24" s="114">
        <f t="shared" si="20"/>
        <v>-7.42</v>
      </c>
      <c r="BX24" s="114">
        <f t="shared" si="21"/>
        <v>-6.5968794788241825</v>
      </c>
      <c r="BY24" s="114">
        <f t="shared" si="22"/>
        <v>-6.8082807783430672</v>
      </c>
      <c r="BZ24" s="114">
        <f t="shared" si="23"/>
        <v>-6.618827806432571</v>
      </c>
      <c r="CA24" s="114">
        <f t="shared" si="24"/>
        <v>-6.7025801285836248</v>
      </c>
      <c r="CB24" s="98">
        <f t="shared" si="25"/>
        <v>-6.5686005245090362</v>
      </c>
      <c r="CC24" s="18">
        <f t="shared" si="26"/>
        <v>-1.9118639112994487</v>
      </c>
      <c r="CD24" s="114">
        <f t="shared" si="27"/>
        <v>-1.7777779176392869</v>
      </c>
      <c r="CE24" s="114">
        <f t="shared" si="28"/>
        <v>-1.7990475781390212</v>
      </c>
      <c r="CF24" s="114">
        <f t="shared" si="29"/>
        <v>-1.9430951486635273</v>
      </c>
      <c r="CG24" s="114">
        <f t="shared" si="30"/>
        <v>-1.7258421507363202</v>
      </c>
      <c r="CH24" s="114">
        <f t="shared" si="31"/>
        <v>-2.2932822176632413</v>
      </c>
      <c r="CI24" s="114">
        <f t="shared" si="32"/>
        <v>-3.0506099933550872</v>
      </c>
      <c r="CJ24" s="114">
        <f t="shared" si="33"/>
        <v>-0.5513319402351019</v>
      </c>
      <c r="CK24" s="114">
        <f t="shared" si="34"/>
        <v>-2.4413319402351026</v>
      </c>
      <c r="CL24" s="114">
        <f t="shared" si="35"/>
        <v>0.19865708695442263</v>
      </c>
      <c r="CM24" s="114">
        <f t="shared" si="36"/>
        <v>-2.7904849854573692</v>
      </c>
      <c r="CN24" s="114">
        <f t="shared" si="37"/>
        <v>-1.7212463990471711</v>
      </c>
      <c r="CO24" s="114">
        <f t="shared" si="38"/>
        <v>-1.5924301792648876</v>
      </c>
      <c r="CP24" s="114">
        <f t="shared" si="39"/>
        <v>-2.2091703050103173</v>
      </c>
      <c r="CQ24" s="114">
        <f t="shared" si="43"/>
        <v>-1.8292041128422469</v>
      </c>
      <c r="CR24" s="114">
        <f t="shared" si="44"/>
        <v>-1.8554557447192348</v>
      </c>
      <c r="CS24" s="98" t="str">
        <f t="shared" si="45"/>
        <v>---</v>
      </c>
    </row>
    <row r="25" spans="2:97" x14ac:dyDescent="0.25">
      <c r="B25" t="s">
        <v>749</v>
      </c>
      <c r="C25">
        <v>287.52</v>
      </c>
      <c r="D25" s="27">
        <v>6.28</v>
      </c>
      <c r="E25" s="16">
        <v>5.8188200370023901</v>
      </c>
      <c r="F25" s="16">
        <v>5.0394813129999996</v>
      </c>
      <c r="G25" s="16">
        <v>4.9866438720000001</v>
      </c>
      <c r="H25" s="16">
        <v>4.4119999999999999</v>
      </c>
      <c r="I25" s="16">
        <v>5.9039999999999999</v>
      </c>
      <c r="J25" s="16">
        <v>6.13</v>
      </c>
      <c r="K25" s="16">
        <v>6.38</v>
      </c>
      <c r="L25" s="16">
        <v>4.68</v>
      </c>
      <c r="M25" s="39">
        <v>6.3415999999999997</v>
      </c>
      <c r="N25" s="16">
        <f t="shared" si="0"/>
        <v>5.597254522200239</v>
      </c>
      <c r="O25" s="16">
        <f t="shared" si="40"/>
        <v>5.9818116279485842</v>
      </c>
      <c r="P25" s="16">
        <f t="shared" si="1"/>
        <v>5.8614100185011946</v>
      </c>
      <c r="Q25" s="16" t="s">
        <v>2891</v>
      </c>
      <c r="R25" s="36"/>
      <c r="S25" s="18">
        <v>131.58000000000001</v>
      </c>
      <c r="T25" s="16">
        <v>159.15</v>
      </c>
      <c r="U25" s="16">
        <v>134.38</v>
      </c>
      <c r="V25" s="16">
        <v>153.38</v>
      </c>
      <c r="W25" s="16">
        <v>178.33</v>
      </c>
      <c r="X25" s="16">
        <v>199</v>
      </c>
      <c r="Y25" s="16">
        <v>130</v>
      </c>
      <c r="Z25" s="85">
        <v>145</v>
      </c>
      <c r="AA25" s="39">
        <v>161.04599999999999</v>
      </c>
      <c r="AB25" s="88">
        <f t="shared" si="2"/>
        <v>154.6517777777778</v>
      </c>
      <c r="AC25" s="114">
        <f t="shared" si="3"/>
        <v>153.20430331196977</v>
      </c>
      <c r="AD25" s="88">
        <f t="shared" si="4"/>
        <v>153.38</v>
      </c>
      <c r="AE25" s="16" t="s">
        <v>2891</v>
      </c>
      <c r="AF25" s="150" t="s">
        <v>3036</v>
      </c>
      <c r="AG25" s="19">
        <f t="shared" si="5"/>
        <v>159.15</v>
      </c>
      <c r="AH25" s="18">
        <v>3.14E-6</v>
      </c>
      <c r="AI25" s="34">
        <v>2.7080646971987501E-7</v>
      </c>
      <c r="AJ25" s="16">
        <v>1.1481536214968794E-7</v>
      </c>
      <c r="AK25" s="16">
        <v>3.0199517204020165E-7</v>
      </c>
      <c r="AL25" s="16">
        <v>3.2359365692962763E-7</v>
      </c>
      <c r="AM25" s="16">
        <v>1.479108388168204E-7</v>
      </c>
      <c r="AN25" s="94">
        <v>4.3300000000000003E-7</v>
      </c>
      <c r="AO25" s="34">
        <v>1.56144E-7</v>
      </c>
      <c r="AP25" s="16">
        <f t="shared" si="6"/>
        <v>6.1103318745702653E-7</v>
      </c>
      <c r="AQ25" s="114">
        <f t="shared" si="7"/>
        <v>3.1437661619685749E-7</v>
      </c>
      <c r="AR25" s="16">
        <f t="shared" si="8"/>
        <v>2.8640082088003836E-7</v>
      </c>
      <c r="AS25" s="114" t="s">
        <v>2891</v>
      </c>
      <c r="AT25" s="156" t="s">
        <v>3036</v>
      </c>
      <c r="AU25" s="18">
        <v>9.7850000000000003E-3</v>
      </c>
      <c r="AV25" s="16">
        <v>1.6681000000000001E-2</v>
      </c>
      <c r="AW25" s="16">
        <v>1.26685297869715E-2</v>
      </c>
      <c r="AX25" s="16">
        <v>1.04E-2</v>
      </c>
      <c r="AY25" s="16">
        <v>1.8800000000000001E-2</v>
      </c>
      <c r="AZ25" s="16">
        <v>6.7799999999999996E-3</v>
      </c>
      <c r="BA25" s="16">
        <v>2.7200000000000002E-3</v>
      </c>
      <c r="BB25" s="68">
        <v>-6.01</v>
      </c>
      <c r="BC25" s="16">
        <f t="shared" si="9"/>
        <v>0.2809752457692144</v>
      </c>
      <c r="BD25" s="67">
        <v>-8.06</v>
      </c>
      <c r="BE25" s="16">
        <f t="shared" si="10"/>
        <v>2.5041945138417204E-3</v>
      </c>
      <c r="BF25" s="16">
        <v>1.58</v>
      </c>
      <c r="BG25" s="16">
        <v>1.6199999999999999E-3</v>
      </c>
      <c r="BH25" s="16">
        <v>1.9E-2</v>
      </c>
      <c r="BI25" s="68">
        <v>6.1999999999999999E-8</v>
      </c>
      <c r="BJ25" s="94">
        <f t="shared" si="11"/>
        <v>1.782624E-2</v>
      </c>
      <c r="BK25" s="68">
        <v>2.1767799999999999E-8</v>
      </c>
      <c r="BL25" s="16">
        <f t="shared" si="12"/>
        <v>6.2586778559999999E-3</v>
      </c>
      <c r="BM25" s="94">
        <f t="shared" si="13"/>
        <v>0.14185849199471626</v>
      </c>
      <c r="BN25" s="114">
        <f t="shared" si="41"/>
        <v>1.4972949617616974E-2</v>
      </c>
      <c r="BO25" s="94">
        <f t="shared" si="42"/>
        <v>1.153426489348575E-2</v>
      </c>
      <c r="BP25" s="114" t="s">
        <v>2891</v>
      </c>
      <c r="BQ25" s="156" t="s">
        <v>3036</v>
      </c>
      <c r="BR25" s="18">
        <f t="shared" si="15"/>
        <v>-5.5030703519267847</v>
      </c>
      <c r="BS25" s="114">
        <f t="shared" si="16"/>
        <v>-6.5673409643219101</v>
      </c>
      <c r="BT25" s="114">
        <f t="shared" si="17"/>
        <v>-6.9400000000000013</v>
      </c>
      <c r="BU25" s="114">
        <f t="shared" si="18"/>
        <v>-6.52</v>
      </c>
      <c r="BV25" s="114">
        <f t="shared" si="19"/>
        <v>-6.4900000000000011</v>
      </c>
      <c r="BW25" s="114">
        <f t="shared" si="20"/>
        <v>-6.830000000000001</v>
      </c>
      <c r="BX25" s="114">
        <f t="shared" si="21"/>
        <v>-6.3635121036466344</v>
      </c>
      <c r="BY25" s="114">
        <f t="shared" si="22"/>
        <v>-6.8064746993425596</v>
      </c>
      <c r="BZ25" s="114">
        <f t="shared" si="23"/>
        <v>-6.5025497649047361</v>
      </c>
      <c r="CA25" s="114">
        <f t="shared" si="24"/>
        <v>-6.5436704821609553</v>
      </c>
      <c r="CB25" s="98" t="str">
        <f t="shared" si="25"/>
        <v>---</v>
      </c>
      <c r="CC25" s="18">
        <f t="shared" si="26"/>
        <v>-2.0094391700059799</v>
      </c>
      <c r="CD25" s="114">
        <f t="shared" si="27"/>
        <v>-1.7777779176392869</v>
      </c>
      <c r="CE25" s="114">
        <f t="shared" si="28"/>
        <v>-1.8972737831003079</v>
      </c>
      <c r="CF25" s="114">
        <f t="shared" si="29"/>
        <v>-1.9829666607012197</v>
      </c>
      <c r="CG25" s="114">
        <f t="shared" si="30"/>
        <v>-1.7258421507363202</v>
      </c>
      <c r="CH25" s="114">
        <f t="shared" si="31"/>
        <v>-2.1687703061329366</v>
      </c>
      <c r="CI25" s="114">
        <f t="shared" si="32"/>
        <v>-2.5654310959658013</v>
      </c>
      <c r="CJ25" s="114">
        <f t="shared" si="33"/>
        <v>-0.5513319402351019</v>
      </c>
      <c r="CK25" s="114">
        <f t="shared" si="34"/>
        <v>-2.6013319402351018</v>
      </c>
      <c r="CL25" s="114">
        <f t="shared" si="35"/>
        <v>0.19865708695442263</v>
      </c>
      <c r="CM25" s="114">
        <f t="shared" si="36"/>
        <v>-2.7904849854573692</v>
      </c>
      <c r="CN25" s="114">
        <f t="shared" si="37"/>
        <v>-1.7212463990471711</v>
      </c>
      <c r="CO25" s="114">
        <f t="shared" si="38"/>
        <v>-1.7489402507368474</v>
      </c>
      <c r="CP25" s="114">
        <f t="shared" si="39"/>
        <v>-2.2035174016919652</v>
      </c>
      <c r="CQ25" s="114">
        <f t="shared" si="43"/>
        <v>-1.8246926367664986</v>
      </c>
      <c r="CR25" s="114">
        <f t="shared" si="44"/>
        <v>-1.9401202219007638</v>
      </c>
      <c r="CS25" s="98" t="str">
        <f t="shared" si="45"/>
        <v>---</v>
      </c>
    </row>
    <row r="26" spans="2:97" x14ac:dyDescent="0.25">
      <c r="B26" t="s">
        <v>750</v>
      </c>
      <c r="C26">
        <v>287.52</v>
      </c>
      <c r="D26" s="27">
        <v>6.28</v>
      </c>
      <c r="E26" s="16">
        <v>5.7964042347823002</v>
      </c>
      <c r="F26" s="16">
        <v>5.0394813129999996</v>
      </c>
      <c r="G26" s="16">
        <v>4.9866438720000001</v>
      </c>
      <c r="H26" s="16">
        <v>4.4119999999999999</v>
      </c>
      <c r="I26" s="16">
        <v>5.9607000000000001</v>
      </c>
      <c r="J26" s="16">
        <v>6.11</v>
      </c>
      <c r="K26" s="16">
        <v>6.29</v>
      </c>
      <c r="L26" s="16">
        <v>4.3899999999999997</v>
      </c>
      <c r="M26" s="39">
        <v>6.40097</v>
      </c>
      <c r="N26" s="16">
        <f t="shared" si="0"/>
        <v>5.5666199419782298</v>
      </c>
      <c r="O26" s="16">
        <f t="shared" si="40"/>
        <v>5.9757604081341453</v>
      </c>
      <c r="P26" s="16">
        <f t="shared" si="1"/>
        <v>5.8785521173911501</v>
      </c>
      <c r="Q26" s="16" t="s">
        <v>2891</v>
      </c>
      <c r="R26" s="36"/>
      <c r="S26" s="18">
        <v>131.58000000000001</v>
      </c>
      <c r="T26" s="16">
        <v>141.88999999999999</v>
      </c>
      <c r="U26" s="16">
        <v>134.38</v>
      </c>
      <c r="V26" s="16">
        <v>156.38999999999999</v>
      </c>
      <c r="W26" s="16">
        <v>190.67</v>
      </c>
      <c r="X26" s="16">
        <v>190</v>
      </c>
      <c r="Y26" s="16">
        <v>130</v>
      </c>
      <c r="Z26" s="85">
        <v>138</v>
      </c>
      <c r="AA26" s="39">
        <v>151.67099999999999</v>
      </c>
      <c r="AB26" s="88">
        <f t="shared" si="2"/>
        <v>151.6201111111111</v>
      </c>
      <c r="AC26" s="114">
        <f t="shared" si="3"/>
        <v>150.10076855591788</v>
      </c>
      <c r="AD26" s="88">
        <f t="shared" si="4"/>
        <v>141.88999999999999</v>
      </c>
      <c r="AE26" s="16" t="s">
        <v>2891</v>
      </c>
      <c r="AF26" s="150" t="s">
        <v>3036</v>
      </c>
      <c r="AG26" s="19">
        <f t="shared" si="5"/>
        <v>141.88999999999999</v>
      </c>
      <c r="AH26" s="18">
        <v>4.8999999999999997E-6</v>
      </c>
      <c r="AI26" s="34">
        <v>2.9065845097181898E-7</v>
      </c>
      <c r="AJ26" s="16">
        <v>2.5703957827688611E-7</v>
      </c>
      <c r="AK26" s="16">
        <v>3.0199517204020165E-7</v>
      </c>
      <c r="AL26" s="16">
        <v>6.1659500186148087E-8</v>
      </c>
      <c r="AM26" s="16">
        <v>3.8018939632056113E-8</v>
      </c>
      <c r="AN26" s="94">
        <v>1.68E-7</v>
      </c>
      <c r="AO26" s="34">
        <v>1.26428E-7</v>
      </c>
      <c r="AP26" s="16">
        <f t="shared" si="6"/>
        <v>7.6797495513838887E-7</v>
      </c>
      <c r="AQ26" s="114">
        <f t="shared" si="7"/>
        <v>2.2008550880082875E-7</v>
      </c>
      <c r="AR26" s="16">
        <f t="shared" si="8"/>
        <v>2.1251978913844306E-7</v>
      </c>
      <c r="AS26" s="114" t="s">
        <v>2891</v>
      </c>
      <c r="AT26" s="156" t="s">
        <v>3036</v>
      </c>
      <c r="AU26" s="18">
        <v>1.41E-2</v>
      </c>
      <c r="AV26" s="16">
        <v>1.6681000000000001E-2</v>
      </c>
      <c r="AW26" s="16">
        <v>1.3994005933565999E-2</v>
      </c>
      <c r="AX26" s="16">
        <v>4.3799999999999999E-2</v>
      </c>
      <c r="AY26" s="16">
        <v>1.8800000000000001E-2</v>
      </c>
      <c r="AZ26" s="16">
        <v>2.3E-3</v>
      </c>
      <c r="BA26" s="16">
        <v>8.8999999999999995E-4</v>
      </c>
      <c r="BB26" s="68">
        <v>-6.01</v>
      </c>
      <c r="BC26" s="16">
        <f t="shared" si="9"/>
        <v>0.2809752457692144</v>
      </c>
      <c r="BD26" s="67">
        <v>-7.58</v>
      </c>
      <c r="BE26" s="16">
        <f t="shared" si="10"/>
        <v>7.5625465302975843E-3</v>
      </c>
      <c r="BF26" s="16">
        <v>1.31</v>
      </c>
      <c r="BG26" s="16">
        <v>2.4499999999999999E-3</v>
      </c>
      <c r="BH26" s="16">
        <v>1.9900000000000001E-2</v>
      </c>
      <c r="BI26" s="68">
        <v>6.8600000000000005E-8</v>
      </c>
      <c r="BJ26" s="94">
        <f t="shared" si="11"/>
        <v>1.9723872E-2</v>
      </c>
      <c r="BK26" s="68">
        <v>1.40735E-8</v>
      </c>
      <c r="BL26" s="16">
        <f t="shared" si="12"/>
        <v>4.0464127199999998E-3</v>
      </c>
      <c r="BM26" s="94">
        <f t="shared" si="13"/>
        <v>0.12537307735379127</v>
      </c>
      <c r="BN26" s="114">
        <f t="shared" si="41"/>
        <v>1.5793823642552423E-2</v>
      </c>
      <c r="BO26" s="94">
        <f t="shared" si="42"/>
        <v>1.5390500000000001E-2</v>
      </c>
      <c r="BP26" s="114" t="s">
        <v>2891</v>
      </c>
      <c r="BQ26" s="156" t="s">
        <v>3036</v>
      </c>
      <c r="BR26" s="18">
        <f t="shared" si="15"/>
        <v>-5.3098039199714862</v>
      </c>
      <c r="BS26" s="114">
        <f t="shared" si="16"/>
        <v>-6.5366170452963734</v>
      </c>
      <c r="BT26" s="114">
        <f t="shared" si="17"/>
        <v>-6.5900000000000007</v>
      </c>
      <c r="BU26" s="114">
        <f t="shared" si="18"/>
        <v>-6.52</v>
      </c>
      <c r="BV26" s="114">
        <f t="shared" si="19"/>
        <v>-7.2100000000000009</v>
      </c>
      <c r="BW26" s="114">
        <f t="shared" si="20"/>
        <v>-7.42</v>
      </c>
      <c r="BX26" s="114">
        <f t="shared" si="21"/>
        <v>-6.7746907182741376</v>
      </c>
      <c r="BY26" s="114">
        <f t="shared" si="22"/>
        <v>-6.8981567322337796</v>
      </c>
      <c r="BZ26" s="114">
        <f t="shared" si="23"/>
        <v>-6.6574085519719723</v>
      </c>
      <c r="CA26" s="114">
        <f t="shared" si="24"/>
        <v>-6.6823453591370692</v>
      </c>
      <c r="CB26" s="98" t="str">
        <f t="shared" si="25"/>
        <v>---</v>
      </c>
      <c r="CC26" s="18">
        <f t="shared" si="26"/>
        <v>-1.8507808873446201</v>
      </c>
      <c r="CD26" s="114">
        <f t="shared" si="27"/>
        <v>-1.7777779176392869</v>
      </c>
      <c r="CE26" s="114">
        <f t="shared" si="28"/>
        <v>-1.8540579462796432</v>
      </c>
      <c r="CF26" s="114">
        <f t="shared" si="29"/>
        <v>-1.3585258894959005</v>
      </c>
      <c r="CG26" s="114">
        <f t="shared" si="30"/>
        <v>-1.7258421507363202</v>
      </c>
      <c r="CH26" s="114">
        <f t="shared" si="31"/>
        <v>-2.6382721639824069</v>
      </c>
      <c r="CI26" s="114">
        <f t="shared" si="32"/>
        <v>-3.0506099933550872</v>
      </c>
      <c r="CJ26" s="114">
        <f t="shared" si="33"/>
        <v>-0.5513319402351019</v>
      </c>
      <c r="CK26" s="114">
        <f t="shared" si="34"/>
        <v>-2.1213319402351023</v>
      </c>
      <c r="CL26" s="114">
        <f t="shared" si="35"/>
        <v>0.11727129565576427</v>
      </c>
      <c r="CM26" s="114">
        <f t="shared" si="36"/>
        <v>-2.6108339156354674</v>
      </c>
      <c r="CN26" s="114">
        <f t="shared" si="37"/>
        <v>-1.7011469235902934</v>
      </c>
      <c r="CO26" s="114">
        <f t="shared" si="38"/>
        <v>-1.7050078245283498</v>
      </c>
      <c r="CP26" s="114">
        <f t="shared" si="39"/>
        <v>-2.3929298227819147</v>
      </c>
      <c r="CQ26" s="114">
        <f t="shared" si="43"/>
        <v>-1.8015127157274091</v>
      </c>
      <c r="CR26" s="114">
        <f t="shared" si="44"/>
        <v>-1.8142794024919535</v>
      </c>
      <c r="CS26" s="98" t="str">
        <f t="shared" si="45"/>
        <v>---</v>
      </c>
    </row>
    <row r="27" spans="2:97" x14ac:dyDescent="0.25">
      <c r="B27" t="s">
        <v>751</v>
      </c>
      <c r="C27">
        <v>287.52</v>
      </c>
      <c r="D27" s="27">
        <v>6.28</v>
      </c>
      <c r="E27" s="16">
        <v>5.8323723846987203</v>
      </c>
      <c r="F27" s="16">
        <v>5.0394813129999996</v>
      </c>
      <c r="G27" s="16">
        <v>4.9866438720000001</v>
      </c>
      <c r="H27" s="16">
        <v>4.4119999999999999</v>
      </c>
      <c r="I27" s="16">
        <v>5.8634000000000004</v>
      </c>
      <c r="J27" s="16">
        <v>6.1</v>
      </c>
      <c r="K27" s="16">
        <v>6.17</v>
      </c>
      <c r="L27" s="16">
        <v>4.37</v>
      </c>
      <c r="M27" s="39">
        <v>6.4084199999999996</v>
      </c>
      <c r="N27" s="16">
        <f t="shared" si="0"/>
        <v>5.5462317569698723</v>
      </c>
      <c r="O27" s="16">
        <f t="shared" si="40"/>
        <v>5.9479346455606956</v>
      </c>
      <c r="P27" s="16">
        <f t="shared" si="1"/>
        <v>5.8478861923493604</v>
      </c>
      <c r="Q27" s="16" t="s">
        <v>2891</v>
      </c>
      <c r="R27" s="36"/>
      <c r="S27" s="18">
        <v>131.58000000000001</v>
      </c>
      <c r="T27" s="16">
        <v>153.86000000000001</v>
      </c>
      <c r="U27" s="16">
        <v>134.38</v>
      </c>
      <c r="V27" s="16">
        <v>128.08000000000001</v>
      </c>
      <c r="W27" s="16">
        <v>164.67</v>
      </c>
      <c r="X27" s="16">
        <v>182</v>
      </c>
      <c r="Y27" s="16">
        <v>140</v>
      </c>
      <c r="Z27" s="85">
        <v>154</v>
      </c>
      <c r="AA27" s="39">
        <v>152.154</v>
      </c>
      <c r="AB27" s="88">
        <f t="shared" si="2"/>
        <v>148.96933333333334</v>
      </c>
      <c r="AC27" s="114">
        <f t="shared" si="3"/>
        <v>148.09068091275407</v>
      </c>
      <c r="AD27" s="88">
        <f t="shared" si="4"/>
        <v>152.154</v>
      </c>
      <c r="AE27" s="16" t="s">
        <v>2891</v>
      </c>
      <c r="AF27" s="150" t="s">
        <v>3036</v>
      </c>
      <c r="AG27" s="19">
        <f t="shared" si="5"/>
        <v>153.86000000000001</v>
      </c>
      <c r="AH27" s="18">
        <v>3.5999999999999998E-6</v>
      </c>
      <c r="AI27" s="34">
        <v>9.1105723000146493E-8</v>
      </c>
      <c r="AJ27" s="16">
        <v>5.4954087385762417E-7</v>
      </c>
      <c r="AK27" s="16">
        <v>3.0199517204020165E-7</v>
      </c>
      <c r="AL27" s="16">
        <v>9.7723722095581017E-8</v>
      </c>
      <c r="AM27" s="16">
        <v>3.5481338923357463E-7</v>
      </c>
      <c r="AN27" s="94">
        <v>8.8899999999999998E-7</v>
      </c>
      <c r="AO27" s="34">
        <v>1.6580499999999999E-7</v>
      </c>
      <c r="AP27" s="16">
        <f t="shared" si="6"/>
        <v>7.5624798502839102E-7</v>
      </c>
      <c r="AQ27" s="114">
        <f t="shared" si="7"/>
        <v>3.5937134327012613E-7</v>
      </c>
      <c r="AR27" s="16">
        <f t="shared" si="8"/>
        <v>3.2840428063688817E-7</v>
      </c>
      <c r="AS27" s="114" t="s">
        <v>2891</v>
      </c>
      <c r="AT27" s="156" t="s">
        <v>3036</v>
      </c>
      <c r="AU27" s="18">
        <v>1.095E-2</v>
      </c>
      <c r="AV27" s="16">
        <v>1.6681000000000001E-2</v>
      </c>
      <c r="AW27" s="16">
        <v>8.8038249198619401E-3</v>
      </c>
      <c r="AX27" s="16">
        <v>1.6E-2</v>
      </c>
      <c r="AY27" s="16">
        <v>1.8800000000000001E-2</v>
      </c>
      <c r="AZ27" s="16">
        <v>3.8E-3</v>
      </c>
      <c r="BA27" s="16">
        <v>1.21E-2</v>
      </c>
      <c r="BB27" s="68">
        <v>-6.01</v>
      </c>
      <c r="BC27" s="16">
        <f t="shared" si="9"/>
        <v>0.2809752457692144</v>
      </c>
      <c r="BD27" s="67">
        <v>-7.26</v>
      </c>
      <c r="BE27" s="16">
        <f t="shared" si="10"/>
        <v>1.5800399205154393E-2</v>
      </c>
      <c r="BF27" s="16">
        <v>1.41</v>
      </c>
      <c r="BG27" s="16">
        <v>4.0600000000000002E-3</v>
      </c>
      <c r="BH27" s="16">
        <v>1.6199999999999999E-2</v>
      </c>
      <c r="BI27" s="68">
        <v>4.0399999999999998E-8</v>
      </c>
      <c r="BJ27" s="94">
        <f t="shared" si="11"/>
        <v>1.1615808E-2</v>
      </c>
      <c r="BK27" s="68">
        <v>1.33868E-8</v>
      </c>
      <c r="BL27" s="16">
        <f t="shared" si="12"/>
        <v>3.8489727360000001E-3</v>
      </c>
      <c r="BM27" s="94">
        <f t="shared" si="13"/>
        <v>0.13068823218787359</v>
      </c>
      <c r="BN27" s="114">
        <f t="shared" si="41"/>
        <v>1.811383271750731E-2</v>
      </c>
      <c r="BO27" s="94">
        <f t="shared" si="42"/>
        <v>1.3950199602577196E-2</v>
      </c>
      <c r="BP27" s="114" t="s">
        <v>2891</v>
      </c>
      <c r="BQ27" s="156" t="s">
        <v>3036</v>
      </c>
      <c r="BR27" s="18">
        <f t="shared" si="15"/>
        <v>-5.4436974992327132</v>
      </c>
      <c r="BS27" s="114">
        <f t="shared" si="16"/>
        <v>-7.0404543410366953</v>
      </c>
      <c r="BT27" s="114">
        <f t="shared" si="17"/>
        <v>-6.2600000000000007</v>
      </c>
      <c r="BU27" s="114">
        <f t="shared" si="18"/>
        <v>-6.52</v>
      </c>
      <c r="BV27" s="114">
        <f t="shared" si="19"/>
        <v>-7.01</v>
      </c>
      <c r="BW27" s="114">
        <f t="shared" si="20"/>
        <v>-6.4500000000000011</v>
      </c>
      <c r="BX27" s="114">
        <f t="shared" si="21"/>
        <v>-6.0510982390297867</v>
      </c>
      <c r="BY27" s="114">
        <f t="shared" si="22"/>
        <v>-6.7804023770446848</v>
      </c>
      <c r="BZ27" s="114">
        <f t="shared" si="23"/>
        <v>-6.4444565570429857</v>
      </c>
      <c r="CA27" s="114">
        <f t="shared" si="24"/>
        <v>-6.4850000000000003</v>
      </c>
      <c r="CB27" s="98" t="str">
        <f t="shared" si="25"/>
        <v>---</v>
      </c>
      <c r="CC27" s="18">
        <f t="shared" si="26"/>
        <v>-1.960585880823863</v>
      </c>
      <c r="CD27" s="114">
        <f t="shared" si="27"/>
        <v>-1.7777779176392869</v>
      </c>
      <c r="CE27" s="114">
        <f t="shared" si="28"/>
        <v>-2.055328602771791</v>
      </c>
      <c r="CF27" s="114">
        <f t="shared" si="29"/>
        <v>-1.7958800173440752</v>
      </c>
      <c r="CG27" s="114">
        <f t="shared" si="30"/>
        <v>-1.7258421507363202</v>
      </c>
      <c r="CH27" s="114">
        <f t="shared" si="31"/>
        <v>-2.4202164033831899</v>
      </c>
      <c r="CI27" s="114">
        <f t="shared" si="32"/>
        <v>-1.9172146296835499</v>
      </c>
      <c r="CJ27" s="114">
        <f t="shared" si="33"/>
        <v>-0.5513319402351019</v>
      </c>
      <c r="CK27" s="114">
        <f t="shared" si="34"/>
        <v>-1.8013319402351022</v>
      </c>
      <c r="CL27" s="114">
        <f t="shared" si="35"/>
        <v>0.14921911265537988</v>
      </c>
      <c r="CM27" s="114">
        <f t="shared" si="36"/>
        <v>-2.3914739664228057</v>
      </c>
      <c r="CN27" s="114">
        <f t="shared" si="37"/>
        <v>-1.790484985457369</v>
      </c>
      <c r="CO27" s="114">
        <f t="shared" si="38"/>
        <v>-1.9349505751244964</v>
      </c>
      <c r="CP27" s="114">
        <f t="shared" si="39"/>
        <v>-2.4146551651970927</v>
      </c>
      <c r="CQ27" s="114">
        <f t="shared" si="43"/>
        <v>-1.74198964731419</v>
      </c>
      <c r="CR27" s="114">
        <f t="shared" si="44"/>
        <v>-1.8592732849593261</v>
      </c>
      <c r="CS27" s="98" t="str">
        <f t="shared" si="45"/>
        <v>---</v>
      </c>
    </row>
    <row r="28" spans="2:97" x14ac:dyDescent="0.25">
      <c r="B28" t="s">
        <v>752</v>
      </c>
      <c r="C28">
        <v>287.52</v>
      </c>
      <c r="D28" s="27">
        <v>6.28</v>
      </c>
      <c r="E28" s="16">
        <v>5.8248306390376596</v>
      </c>
      <c r="F28" s="16">
        <v>5.0394813129999996</v>
      </c>
      <c r="G28" s="16">
        <v>4.9866438720000001</v>
      </c>
      <c r="H28" s="16">
        <v>4.4119999999999999</v>
      </c>
      <c r="I28" s="16">
        <v>5.9188000000000001</v>
      </c>
      <c r="J28" s="16">
        <v>6.11</v>
      </c>
      <c r="K28" s="16">
        <v>6.29</v>
      </c>
      <c r="L28" s="16">
        <v>4.58</v>
      </c>
      <c r="M28" s="39">
        <v>6.4040499999999998</v>
      </c>
      <c r="N28" s="16">
        <f t="shared" si="0"/>
        <v>5.5845805824037651</v>
      </c>
      <c r="O28" s="16">
        <f t="shared" si="40"/>
        <v>5.9752873572441931</v>
      </c>
      <c r="P28" s="16">
        <f t="shared" si="1"/>
        <v>5.8718153195188298</v>
      </c>
      <c r="Q28" s="16" t="s">
        <v>2891</v>
      </c>
      <c r="R28" s="36"/>
      <c r="S28" s="18">
        <v>131.58000000000001</v>
      </c>
      <c r="T28" s="16">
        <v>159.68</v>
      </c>
      <c r="U28" s="16">
        <v>134.38</v>
      </c>
      <c r="V28" s="16">
        <v>146.97</v>
      </c>
      <c r="W28" s="16">
        <v>190.67</v>
      </c>
      <c r="X28" s="16">
        <v>190</v>
      </c>
      <c r="Y28" s="16">
        <v>130</v>
      </c>
      <c r="Z28" s="85">
        <v>151</v>
      </c>
      <c r="AA28" s="39">
        <v>153.477</v>
      </c>
      <c r="AB28" s="88">
        <f t="shared" si="2"/>
        <v>154.19522222222224</v>
      </c>
      <c r="AC28" s="114">
        <f t="shared" si="3"/>
        <v>152.75673501037775</v>
      </c>
      <c r="AD28" s="88">
        <f t="shared" si="4"/>
        <v>151</v>
      </c>
      <c r="AE28" s="16" t="s">
        <v>2891</v>
      </c>
      <c r="AF28" s="150" t="s">
        <v>3036</v>
      </c>
      <c r="AG28" s="19">
        <f t="shared" si="5"/>
        <v>159.68</v>
      </c>
      <c r="AH28" s="18">
        <v>3.1E-6</v>
      </c>
      <c r="AI28" s="34">
        <v>1.00989011833968E-7</v>
      </c>
      <c r="AJ28" s="16">
        <v>2.089296130854039E-7</v>
      </c>
      <c r="AK28" s="16">
        <v>3.0199517204020165E-7</v>
      </c>
      <c r="AL28" s="16">
        <v>9.7723722095581017E-8</v>
      </c>
      <c r="AM28" s="16">
        <v>3.8018939632056113E-8</v>
      </c>
      <c r="AN28" s="94">
        <v>2.8700000000000002E-7</v>
      </c>
      <c r="AO28" s="34">
        <v>1.85463E-7</v>
      </c>
      <c r="AP28" s="16">
        <f t="shared" si="6"/>
        <v>5.4001493233590126E-7</v>
      </c>
      <c r="AQ28" s="114">
        <f t="shared" si="7"/>
        <v>2.1084915954008716E-7</v>
      </c>
      <c r="AR28" s="16">
        <f t="shared" si="8"/>
        <v>1.9719630654270194E-7</v>
      </c>
      <c r="AS28" s="114" t="s">
        <v>2891</v>
      </c>
      <c r="AT28" s="156" t="s">
        <v>3036</v>
      </c>
      <c r="AU28" s="18">
        <v>9.6760000000000006E-3</v>
      </c>
      <c r="AV28" s="16">
        <v>1.6681000000000001E-2</v>
      </c>
      <c r="AW28" s="16">
        <v>9.1723231576649501E-3</v>
      </c>
      <c r="AX28" s="16">
        <v>1.8100000000000002E-2</v>
      </c>
      <c r="AY28" s="16">
        <v>1.8800000000000001E-2</v>
      </c>
      <c r="AZ28" s="16">
        <v>5.7099999999999998E-3</v>
      </c>
      <c r="BA28" s="16">
        <v>8.8999999999999995E-4</v>
      </c>
      <c r="BB28" s="68">
        <v>-6.01</v>
      </c>
      <c r="BC28" s="16">
        <f t="shared" si="9"/>
        <v>0.2809752457692144</v>
      </c>
      <c r="BD28" s="67">
        <v>-7.95</v>
      </c>
      <c r="BE28" s="16">
        <f t="shared" si="10"/>
        <v>3.226027459808998E-3</v>
      </c>
      <c r="BF28" s="16">
        <v>1.34</v>
      </c>
      <c r="BG28" s="16">
        <v>2.4499999999999999E-3</v>
      </c>
      <c r="BH28" s="16">
        <v>1.9900000000000001E-2</v>
      </c>
      <c r="BI28" s="68">
        <v>2.9300000000000001E-8</v>
      </c>
      <c r="BJ28" s="94">
        <f t="shared" si="11"/>
        <v>8.424336000000001E-3</v>
      </c>
      <c r="BK28" s="68">
        <v>1.4923500000000001E-8</v>
      </c>
      <c r="BL28" s="16">
        <f t="shared" si="12"/>
        <v>4.2908047200000002E-3</v>
      </c>
      <c r="BM28" s="94">
        <f t="shared" si="13"/>
        <v>0.12416398122190633</v>
      </c>
      <c r="BN28" s="114">
        <f t="shared" si="41"/>
        <v>1.3310660162004464E-2</v>
      </c>
      <c r="BO28" s="94">
        <f t="shared" si="42"/>
        <v>9.4241615788324753E-3</v>
      </c>
      <c r="BP28" s="114" t="s">
        <v>2891</v>
      </c>
      <c r="BQ28" s="156" t="s">
        <v>3036</v>
      </c>
      <c r="BR28" s="18">
        <f t="shared" si="15"/>
        <v>-5.5086383061657269</v>
      </c>
      <c r="BS28" s="114">
        <f t="shared" si="16"/>
        <v>-6.995725877301318</v>
      </c>
      <c r="BT28" s="114">
        <f t="shared" si="17"/>
        <v>-6.68</v>
      </c>
      <c r="BU28" s="114">
        <f t="shared" si="18"/>
        <v>-6.52</v>
      </c>
      <c r="BV28" s="114">
        <f t="shared" si="19"/>
        <v>-7.01</v>
      </c>
      <c r="BW28" s="114">
        <f t="shared" si="20"/>
        <v>-7.42</v>
      </c>
      <c r="BX28" s="114">
        <f t="shared" si="21"/>
        <v>-6.5421181032660076</v>
      </c>
      <c r="BY28" s="114">
        <f t="shared" si="22"/>
        <v>-6.7317427194645791</v>
      </c>
      <c r="BZ28" s="114">
        <f t="shared" si="23"/>
        <v>-6.6760281257747041</v>
      </c>
      <c r="CA28" s="114">
        <f t="shared" si="24"/>
        <v>-6.7058713597322894</v>
      </c>
      <c r="CB28" s="98" t="str">
        <f t="shared" si="25"/>
        <v>---</v>
      </c>
      <c r="CC28" s="18">
        <f t="shared" si="26"/>
        <v>-2.0143041403101578</v>
      </c>
      <c r="CD28" s="114">
        <f t="shared" si="27"/>
        <v>-1.7777779176392869</v>
      </c>
      <c r="CE28" s="114">
        <f t="shared" si="28"/>
        <v>-2.0375206526862844</v>
      </c>
      <c r="CF28" s="114">
        <f t="shared" si="29"/>
        <v>-1.7423214251308154</v>
      </c>
      <c r="CG28" s="114">
        <f t="shared" si="30"/>
        <v>-1.7258421507363202</v>
      </c>
      <c r="CH28" s="114">
        <f t="shared" si="31"/>
        <v>-2.2433638917541519</v>
      </c>
      <c r="CI28" s="114">
        <f t="shared" si="32"/>
        <v>-3.0506099933550872</v>
      </c>
      <c r="CJ28" s="114">
        <f t="shared" si="33"/>
        <v>-0.5513319402351019</v>
      </c>
      <c r="CK28" s="114">
        <f t="shared" si="34"/>
        <v>-2.4913319402351024</v>
      </c>
      <c r="CL28" s="114">
        <f t="shared" si="35"/>
        <v>0.12710479836480765</v>
      </c>
      <c r="CM28" s="114">
        <f t="shared" si="36"/>
        <v>-2.6108339156354674</v>
      </c>
      <c r="CN28" s="114">
        <f t="shared" si="37"/>
        <v>-1.7011469235902934</v>
      </c>
      <c r="CO28" s="114">
        <f t="shared" si="38"/>
        <v>-2.0744643198809918</v>
      </c>
      <c r="CP28" s="114">
        <f t="shared" si="39"/>
        <v>-2.3674612503138164</v>
      </c>
      <c r="CQ28" s="114">
        <f t="shared" si="43"/>
        <v>-1.875800404509862</v>
      </c>
      <c r="CR28" s="114">
        <f t="shared" si="44"/>
        <v>-2.0259123964982209</v>
      </c>
      <c r="CS28" s="98" t="str">
        <f t="shared" si="45"/>
        <v>---</v>
      </c>
    </row>
    <row r="29" spans="2:97" x14ac:dyDescent="0.25">
      <c r="B29" t="s">
        <v>753</v>
      </c>
      <c r="C29">
        <v>287.52</v>
      </c>
      <c r="D29" s="27">
        <v>6.28</v>
      </c>
      <c r="E29" s="16">
        <v>5.8270730561902102</v>
      </c>
      <c r="F29" s="16">
        <v>5.0394813129999996</v>
      </c>
      <c r="G29" s="16">
        <v>4.9866438720000001</v>
      </c>
      <c r="H29" s="16">
        <v>4.4119999999999999</v>
      </c>
      <c r="I29" s="16">
        <v>5.9489999999999998</v>
      </c>
      <c r="J29" s="16">
        <v>6.12</v>
      </c>
      <c r="K29" s="16">
        <v>6.27</v>
      </c>
      <c r="L29" s="16" t="s">
        <v>3034</v>
      </c>
      <c r="M29" s="16"/>
      <c r="N29" s="16">
        <f t="shared" si="0"/>
        <v>5.6105247801487756</v>
      </c>
      <c r="O29" s="16">
        <f t="shared" si="40"/>
        <v>5.9344263896891176</v>
      </c>
      <c r="P29" s="16">
        <f t="shared" si="1"/>
        <v>5.888036528095105</v>
      </c>
      <c r="Q29" s="16" t="s">
        <v>2891</v>
      </c>
      <c r="R29" s="36"/>
      <c r="S29" s="18">
        <v>131.58000000000001</v>
      </c>
      <c r="T29" s="16">
        <v>162.83000000000001</v>
      </c>
      <c r="U29" s="16">
        <v>134.38</v>
      </c>
      <c r="V29" s="16">
        <v>172.42</v>
      </c>
      <c r="W29" s="16">
        <v>190.67</v>
      </c>
      <c r="X29" s="16">
        <v>190</v>
      </c>
      <c r="Y29" s="16">
        <v>130</v>
      </c>
      <c r="Z29" s="85" t="s">
        <v>3034</v>
      </c>
      <c r="AA29" s="16"/>
      <c r="AB29" s="88">
        <f t="shared" si="2"/>
        <v>158.84</v>
      </c>
      <c r="AC29" s="114">
        <f t="shared" si="3"/>
        <v>156.87240598570227</v>
      </c>
      <c r="AD29" s="88">
        <f t="shared" si="4"/>
        <v>162.83000000000001</v>
      </c>
      <c r="AE29" s="16" t="s">
        <v>2891</v>
      </c>
      <c r="AF29" s="150" t="s">
        <v>3036</v>
      </c>
      <c r="AG29" s="19">
        <f t="shared" si="5"/>
        <v>162.83000000000001</v>
      </c>
      <c r="AH29" s="18">
        <v>2.8499999999999998E-6</v>
      </c>
      <c r="AI29" s="34">
        <v>1.31895016687149E-7</v>
      </c>
      <c r="AJ29" s="16">
        <v>1.3489628825916511E-7</v>
      </c>
      <c r="AK29" s="16">
        <v>3.0199517204020165E-7</v>
      </c>
      <c r="AL29" s="16">
        <v>8.9125093813374537E-8</v>
      </c>
      <c r="AM29" s="16">
        <v>2.818382931264444E-9</v>
      </c>
      <c r="AN29" s="94" t="s">
        <v>3034</v>
      </c>
      <c r="AO29" s="16"/>
      <c r="AP29" s="16">
        <f t="shared" si="6"/>
        <v>5.851216589551924E-7</v>
      </c>
      <c r="AQ29" s="114">
        <f t="shared" si="7"/>
        <v>1.2517344583418629E-7</v>
      </c>
      <c r="AR29" s="16">
        <f t="shared" si="8"/>
        <v>1.3339565247315707E-7</v>
      </c>
      <c r="AS29" s="114">
        <v>4.3232234263002869E-7</v>
      </c>
      <c r="AT29" s="156" t="s">
        <v>2916</v>
      </c>
      <c r="AU29" s="18">
        <v>9.051E-3</v>
      </c>
      <c r="AV29" s="16">
        <v>1.6681000000000001E-2</v>
      </c>
      <c r="AW29" s="16">
        <v>9.8801928930007301E-3</v>
      </c>
      <c r="AX29" s="16">
        <v>1.0999999999999999E-2</v>
      </c>
      <c r="AY29" s="16">
        <v>1.8800000000000001E-2</v>
      </c>
      <c r="AZ29" s="16">
        <v>4.0000000000000001E-3</v>
      </c>
      <c r="BA29" s="16">
        <v>1.5300000000000001E-4</v>
      </c>
      <c r="BB29" s="68">
        <v>-6.01</v>
      </c>
      <c r="BC29" s="16">
        <f t="shared" si="9"/>
        <v>0.2809752457692144</v>
      </c>
      <c r="BD29" s="67">
        <v>-7.95</v>
      </c>
      <c r="BE29" s="16">
        <f t="shared" si="10"/>
        <v>3.226027459808998E-3</v>
      </c>
      <c r="BF29" s="16">
        <v>1.31</v>
      </c>
      <c r="BG29" s="16">
        <v>2.6800000000000001E-3</v>
      </c>
      <c r="BH29" s="16">
        <v>1.9400000000000001E-2</v>
      </c>
      <c r="BI29" s="68" t="s">
        <v>3034</v>
      </c>
      <c r="BJ29" s="94" t="str">
        <f t="shared" si="11"/>
        <v/>
      </c>
      <c r="BK29" s="68"/>
      <c r="BL29" s="16" t="str">
        <f t="shared" si="12"/>
        <v>---</v>
      </c>
      <c r="BM29" s="94">
        <f t="shared" si="13"/>
        <v>0.14048720551016869</v>
      </c>
      <c r="BN29" s="114">
        <f t="shared" si="41"/>
        <v>1.2270930523829786E-2</v>
      </c>
      <c r="BO29" s="94">
        <f t="shared" si="42"/>
        <v>1.0440096446500364E-2</v>
      </c>
      <c r="BP29" s="114" t="s">
        <v>2891</v>
      </c>
      <c r="BQ29" s="156" t="s">
        <v>3036</v>
      </c>
      <c r="BR29" s="18">
        <f t="shared" si="15"/>
        <v>-5.5451551399914898</v>
      </c>
      <c r="BS29" s="114">
        <f t="shared" si="16"/>
        <v>-6.8797716128399662</v>
      </c>
      <c r="BT29" s="114">
        <f t="shared" si="17"/>
        <v>-6.870000000000001</v>
      </c>
      <c r="BU29" s="114">
        <f t="shared" si="18"/>
        <v>-6.52</v>
      </c>
      <c r="BV29" s="114">
        <f t="shared" si="19"/>
        <v>-7.05</v>
      </c>
      <c r="BW29" s="114">
        <f t="shared" si="20"/>
        <v>-8.5500000000000007</v>
      </c>
      <c r="BX29" s="114" t="str">
        <f t="shared" si="21"/>
        <v>N/A</v>
      </c>
      <c r="BY29" s="114" t="str">
        <f t="shared" si="22"/>
        <v>N/A</v>
      </c>
      <c r="BZ29" s="114">
        <f t="shared" si="23"/>
        <v>-6.9024877921385768</v>
      </c>
      <c r="CA29" s="114">
        <f t="shared" si="24"/>
        <v>-6.874885806419984</v>
      </c>
      <c r="CB29" s="98">
        <f t="shared" si="25"/>
        <v>-6.3641923193352055</v>
      </c>
      <c r="CC29" s="18">
        <f t="shared" si="26"/>
        <v>-2.043303435105349</v>
      </c>
      <c r="CD29" s="114">
        <f t="shared" si="27"/>
        <v>-1.7777779176392869</v>
      </c>
      <c r="CE29" s="114">
        <f t="shared" si="28"/>
        <v>-2.0052345765107469</v>
      </c>
      <c r="CF29" s="114">
        <f t="shared" si="29"/>
        <v>-1.9586073148417751</v>
      </c>
      <c r="CG29" s="114">
        <f t="shared" si="30"/>
        <v>-1.7258421507363202</v>
      </c>
      <c r="CH29" s="114">
        <f t="shared" si="31"/>
        <v>-2.3979400086720375</v>
      </c>
      <c r="CI29" s="114">
        <f t="shared" si="32"/>
        <v>-3.8153085691824011</v>
      </c>
      <c r="CJ29" s="114">
        <f t="shared" si="33"/>
        <v>-0.5513319402351019</v>
      </c>
      <c r="CK29" s="114">
        <f t="shared" si="34"/>
        <v>-2.4913319402351024</v>
      </c>
      <c r="CL29" s="114">
        <f t="shared" si="35"/>
        <v>0.11727129565576427</v>
      </c>
      <c r="CM29" s="114">
        <f t="shared" si="36"/>
        <v>-2.571865205971211</v>
      </c>
      <c r="CN29" s="114">
        <f t="shared" si="37"/>
        <v>-1.712198270069774</v>
      </c>
      <c r="CO29" s="114" t="str">
        <f t="shared" si="38"/>
        <v>N/A</v>
      </c>
      <c r="CP29" s="114" t="str">
        <f t="shared" si="39"/>
        <v>N/A</v>
      </c>
      <c r="CQ29" s="114">
        <f t="shared" si="43"/>
        <v>-1.9111225027952783</v>
      </c>
      <c r="CR29" s="114">
        <f t="shared" si="44"/>
        <v>-1.981920945676261</v>
      </c>
      <c r="CS29" s="98" t="str">
        <f t="shared" si="45"/>
        <v>---</v>
      </c>
    </row>
    <row r="30" spans="2:97" x14ac:dyDescent="0.25">
      <c r="B30" t="s">
        <v>754</v>
      </c>
      <c r="C30">
        <v>287.52</v>
      </c>
      <c r="D30" s="27">
        <v>6.28</v>
      </c>
      <c r="E30" s="16">
        <v>5.8190080228824899</v>
      </c>
      <c r="F30" s="16">
        <v>5.0394813129999996</v>
      </c>
      <c r="G30" s="16">
        <v>4.9866438720000001</v>
      </c>
      <c r="H30" s="16">
        <v>4.4119999999999999</v>
      </c>
      <c r="I30" s="16">
        <v>6.2442000000000002</v>
      </c>
      <c r="J30" s="16">
        <v>6.13</v>
      </c>
      <c r="K30" s="16">
        <v>6.35</v>
      </c>
      <c r="L30" s="16">
        <v>4.8499999999999996</v>
      </c>
      <c r="M30" s="39">
        <v>6.3417899999999996</v>
      </c>
      <c r="N30" s="16">
        <f t="shared" si="0"/>
        <v>5.6453123207882498</v>
      </c>
      <c r="O30" s="16">
        <f t="shared" si="40"/>
        <v>6.0173223050002544</v>
      </c>
      <c r="P30" s="16">
        <f t="shared" si="1"/>
        <v>5.9745040114412449</v>
      </c>
      <c r="Q30" s="16" t="s">
        <v>2891</v>
      </c>
      <c r="R30" s="36"/>
      <c r="S30" s="18">
        <v>131.58000000000001</v>
      </c>
      <c r="T30" s="16">
        <v>164.6</v>
      </c>
      <c r="U30" s="16">
        <v>134.38</v>
      </c>
      <c r="V30" s="16">
        <v>167.88</v>
      </c>
      <c r="W30" s="16">
        <v>164.67</v>
      </c>
      <c r="X30" s="16">
        <v>201</v>
      </c>
      <c r="Y30" s="16">
        <v>130</v>
      </c>
      <c r="Z30" s="85">
        <v>180</v>
      </c>
      <c r="AA30" s="39">
        <v>176.13499999999999</v>
      </c>
      <c r="AB30" s="88">
        <f t="shared" si="2"/>
        <v>161.13833333333335</v>
      </c>
      <c r="AC30" s="114">
        <f t="shared" si="3"/>
        <v>159.45834923056563</v>
      </c>
      <c r="AD30" s="88">
        <f t="shared" si="4"/>
        <v>164.67</v>
      </c>
      <c r="AE30" s="16" t="s">
        <v>2891</v>
      </c>
      <c r="AF30" s="150" t="s">
        <v>3036</v>
      </c>
      <c r="AG30" s="19">
        <f t="shared" si="5"/>
        <v>164.6</v>
      </c>
      <c r="AH30" s="18">
        <v>2.9100000000000001E-6</v>
      </c>
      <c r="AI30" s="34">
        <v>1.44246267337616E-7</v>
      </c>
      <c r="AJ30" s="16">
        <v>7.943282347242818E-8</v>
      </c>
      <c r="AK30" s="16">
        <v>3.0199517204020165E-7</v>
      </c>
      <c r="AL30" s="16">
        <v>1.3182567385564048E-7</v>
      </c>
      <c r="AM30" s="16">
        <v>6.0255958607435582E-9</v>
      </c>
      <c r="AN30" s="94">
        <v>4.0600000000000001E-7</v>
      </c>
      <c r="AO30" s="34">
        <v>1.2135299999999999E-7</v>
      </c>
      <c r="AP30" s="16">
        <f t="shared" si="6"/>
        <v>5.1260981657082874E-7</v>
      </c>
      <c r="AQ30" s="114">
        <f t="shared" si="7"/>
        <v>1.5828755304624695E-7</v>
      </c>
      <c r="AR30" s="16">
        <f t="shared" si="8"/>
        <v>1.3803597059662823E-7</v>
      </c>
      <c r="AS30" s="114" t="s">
        <v>2891</v>
      </c>
      <c r="AT30" s="156" t="s">
        <v>3036</v>
      </c>
      <c r="AU30" s="18">
        <v>9.2119999999999997E-3</v>
      </c>
      <c r="AV30" s="16">
        <v>1.6681000000000001E-2</v>
      </c>
      <c r="AW30" s="16">
        <v>1.05000513032837E-2</v>
      </c>
      <c r="AX30" s="16">
        <v>6.9899999999999997E-3</v>
      </c>
      <c r="AY30" s="16">
        <v>1.8800000000000001E-2</v>
      </c>
      <c r="AZ30" s="16">
        <v>9.0399999999999994E-3</v>
      </c>
      <c r="BA30" s="16">
        <v>6.7900000000000002E-4</v>
      </c>
      <c r="BB30" s="68">
        <v>-6.01</v>
      </c>
      <c r="BC30" s="16">
        <f t="shared" si="9"/>
        <v>0.2809752457692144</v>
      </c>
      <c r="BD30" s="67">
        <v>-8.41</v>
      </c>
      <c r="BE30" s="16">
        <f t="shared" si="10"/>
        <v>1.118582600887554E-3</v>
      </c>
      <c r="BF30" s="16">
        <v>1.54</v>
      </c>
      <c r="BG30" s="16">
        <v>1.81E-3</v>
      </c>
      <c r="BH30" s="16">
        <v>1.9E-2</v>
      </c>
      <c r="BI30" s="68">
        <v>8.1400000000000001E-8</v>
      </c>
      <c r="BJ30" s="94">
        <f t="shared" si="11"/>
        <v>2.3404128E-2</v>
      </c>
      <c r="BK30" s="68">
        <v>2.1073400000000001E-8</v>
      </c>
      <c r="BL30" s="16">
        <f t="shared" si="12"/>
        <v>6.0590239680000007E-3</v>
      </c>
      <c r="BM30" s="94">
        <f t="shared" si="13"/>
        <v>0.13887635940295612</v>
      </c>
      <c r="BN30" s="114">
        <f t="shared" si="41"/>
        <v>1.2771580042650723E-2</v>
      </c>
      <c r="BO30" s="94">
        <f t="shared" si="42"/>
        <v>9.856025651641849E-3</v>
      </c>
      <c r="BP30" s="114" t="s">
        <v>2891</v>
      </c>
      <c r="BQ30" s="156" t="s">
        <v>3036</v>
      </c>
      <c r="BR30" s="18">
        <f t="shared" si="15"/>
        <v>-5.5361070110140931</v>
      </c>
      <c r="BS30" s="114">
        <f t="shared" si="16"/>
        <v>-6.8408954162703264</v>
      </c>
      <c r="BT30" s="114">
        <f t="shared" si="17"/>
        <v>-7.1</v>
      </c>
      <c r="BU30" s="114">
        <f t="shared" si="18"/>
        <v>-6.52</v>
      </c>
      <c r="BV30" s="114">
        <f t="shared" si="19"/>
        <v>-6.8800000000000008</v>
      </c>
      <c r="BW30" s="114">
        <f t="shared" si="20"/>
        <v>-8.2200000000000006</v>
      </c>
      <c r="BX30" s="114">
        <f t="shared" si="21"/>
        <v>-6.3914739664228062</v>
      </c>
      <c r="BY30" s="114">
        <f t="shared" si="22"/>
        <v>-6.9159494828891859</v>
      </c>
      <c r="BZ30" s="114">
        <f t="shared" si="23"/>
        <v>-6.8005532345745507</v>
      </c>
      <c r="CA30" s="114">
        <f t="shared" si="24"/>
        <v>-6.8604477081351636</v>
      </c>
      <c r="CB30" s="98" t="str">
        <f t="shared" si="25"/>
        <v>---</v>
      </c>
      <c r="CC30" s="18">
        <f t="shared" si="26"/>
        <v>-2.0356460707078066</v>
      </c>
      <c r="CD30" s="114">
        <f t="shared" si="27"/>
        <v>-1.7777779176392869</v>
      </c>
      <c r="CE30" s="114">
        <f t="shared" si="28"/>
        <v>-1.9788085789606731</v>
      </c>
      <c r="CF30" s="114">
        <f t="shared" si="29"/>
        <v>-2.1555228242543185</v>
      </c>
      <c r="CG30" s="114">
        <f t="shared" si="30"/>
        <v>-1.7258421507363202</v>
      </c>
      <c r="CH30" s="114">
        <f t="shared" si="31"/>
        <v>-2.0438315695246367</v>
      </c>
      <c r="CI30" s="114">
        <f t="shared" si="32"/>
        <v>-3.1681302257194983</v>
      </c>
      <c r="CJ30" s="114">
        <f t="shared" si="33"/>
        <v>-0.5513319402351019</v>
      </c>
      <c r="CK30" s="114">
        <f t="shared" si="34"/>
        <v>-2.9513319402351019</v>
      </c>
      <c r="CL30" s="114">
        <f t="shared" si="35"/>
        <v>0.18752072083646307</v>
      </c>
      <c r="CM30" s="114">
        <f t="shared" si="36"/>
        <v>-2.7423214251308154</v>
      </c>
      <c r="CN30" s="114">
        <f t="shared" si="37"/>
        <v>-1.7212463990471711</v>
      </c>
      <c r="CO30" s="114">
        <f t="shared" si="38"/>
        <v>-1.6307075353459002</v>
      </c>
      <c r="CP30" s="114">
        <f t="shared" si="39"/>
        <v>-2.2175973295385329</v>
      </c>
      <c r="CQ30" s="114">
        <f t="shared" si="43"/>
        <v>-1.8937553704456214</v>
      </c>
      <c r="CR30" s="114">
        <f t="shared" si="44"/>
        <v>-2.0072273248342398</v>
      </c>
      <c r="CS30" s="98" t="str">
        <f t="shared" si="45"/>
        <v>---</v>
      </c>
    </row>
    <row r="31" spans="2:97" x14ac:dyDescent="0.25">
      <c r="B31" t="s">
        <v>755</v>
      </c>
      <c r="C31">
        <v>321.95999999999998</v>
      </c>
      <c r="D31" s="27">
        <v>6.92</v>
      </c>
      <c r="E31" s="16">
        <v>6.6420503677230798</v>
      </c>
      <c r="F31" s="16">
        <v>5.6770509980000003</v>
      </c>
      <c r="G31" s="16">
        <v>5.6432082159999997</v>
      </c>
      <c r="H31" s="16">
        <v>4.93</v>
      </c>
      <c r="I31" s="16">
        <v>6.2584999999999997</v>
      </c>
      <c r="J31" s="16">
        <v>6.55</v>
      </c>
      <c r="K31" s="16">
        <v>6.58</v>
      </c>
      <c r="L31" s="16">
        <v>5.21</v>
      </c>
      <c r="M31" s="39">
        <v>6.5193700000000003</v>
      </c>
      <c r="N31" s="16">
        <f t="shared" si="0"/>
        <v>6.0930179581723074</v>
      </c>
      <c r="O31" s="16">
        <f t="shared" si="40"/>
        <v>6.4205474605256994</v>
      </c>
      <c r="P31" s="16">
        <f t="shared" si="1"/>
        <v>6.388935</v>
      </c>
      <c r="Q31" s="16" t="s">
        <v>2891</v>
      </c>
      <c r="R31" s="36"/>
      <c r="S31" s="18">
        <v>141.85</v>
      </c>
      <c r="T31" s="16">
        <v>190.25</v>
      </c>
      <c r="U31" s="16">
        <v>153.25</v>
      </c>
      <c r="V31" s="16">
        <v>234.84</v>
      </c>
      <c r="W31" s="16">
        <v>217.33</v>
      </c>
      <c r="X31" s="16">
        <v>202</v>
      </c>
      <c r="Y31" s="16">
        <v>190</v>
      </c>
      <c r="Z31" s="85">
        <v>192</v>
      </c>
      <c r="AA31" s="39">
        <v>203.63499999999999</v>
      </c>
      <c r="AB31" s="88">
        <f t="shared" si="2"/>
        <v>191.68388888888887</v>
      </c>
      <c r="AC31" s="114">
        <f t="shared" si="3"/>
        <v>189.60775497823735</v>
      </c>
      <c r="AD31" s="88">
        <f t="shared" si="4"/>
        <v>192</v>
      </c>
      <c r="AE31" s="16" t="s">
        <v>2891</v>
      </c>
      <c r="AF31" s="150" t="s">
        <v>3036</v>
      </c>
      <c r="AG31" s="19">
        <f t="shared" si="5"/>
        <v>190.25</v>
      </c>
      <c r="AH31" s="18">
        <v>5.2200000000000004E-7</v>
      </c>
      <c r="AI31" s="34">
        <v>4.3239707801566197E-9</v>
      </c>
      <c r="AJ31" s="16">
        <v>3.3113112148259005E-8</v>
      </c>
      <c r="AK31" s="16">
        <v>4.6773514128719769E-8</v>
      </c>
      <c r="AL31" s="16">
        <v>2.1379620895022292E-8</v>
      </c>
      <c r="AM31" s="16">
        <v>1.1220184543019621E-7</v>
      </c>
      <c r="AN31" s="94">
        <v>3.2899999999999997E-8</v>
      </c>
      <c r="AO31" s="34">
        <v>3.0180299999999999E-8</v>
      </c>
      <c r="AP31" s="16">
        <f t="shared" si="6"/>
        <v>1.0035904542279426E-7</v>
      </c>
      <c r="AQ31" s="114">
        <f t="shared" si="7"/>
        <v>4.1215359088848814E-8</v>
      </c>
      <c r="AR31" s="16">
        <f t="shared" si="8"/>
        <v>3.3006556074129501E-8</v>
      </c>
      <c r="AS31" s="114">
        <v>6.3474091340480155E-8</v>
      </c>
      <c r="AT31" s="156" t="s">
        <v>2916</v>
      </c>
      <c r="AU31" s="18">
        <v>2.261E-3</v>
      </c>
      <c r="AV31" s="16">
        <v>3.7973E-3</v>
      </c>
      <c r="AW31" s="16">
        <v>4.7557044808613902E-4</v>
      </c>
      <c r="AX31" s="16">
        <v>1.9300000000000001E-3</v>
      </c>
      <c r="AY31" s="16">
        <v>3.3999999999999998E-3</v>
      </c>
      <c r="AZ31" s="16">
        <v>1.0300000000000001E-3</v>
      </c>
      <c r="BA31" s="16">
        <v>5.8900000000000001E-4</v>
      </c>
      <c r="BB31" s="68">
        <v>-6.74</v>
      </c>
      <c r="BC31" s="16">
        <f t="shared" si="9"/>
        <v>5.858708884380695E-2</v>
      </c>
      <c r="BD31" s="67">
        <v>-8.6</v>
      </c>
      <c r="BE31" s="16">
        <f t="shared" si="10"/>
        <v>8.0872695548882473E-4</v>
      </c>
      <c r="BF31" s="16">
        <v>0.45500000000000002</v>
      </c>
      <c r="BG31" s="16">
        <v>6.7299999999999999E-4</v>
      </c>
      <c r="BH31" s="16">
        <v>2.0300000000000001E-3</v>
      </c>
      <c r="BI31" s="68">
        <v>7.1500000000000003E-9</v>
      </c>
      <c r="BJ31" s="94">
        <f t="shared" si="11"/>
        <v>2.3020140000000002E-3</v>
      </c>
      <c r="BK31" s="68">
        <v>1.35975E-9</v>
      </c>
      <c r="BL31" s="16">
        <f t="shared" si="12"/>
        <v>4.3778510999999999E-4</v>
      </c>
      <c r="BM31" s="94">
        <f t="shared" si="13"/>
        <v>3.8094391811241565E-2</v>
      </c>
      <c r="BN31" s="114">
        <f t="shared" si="41"/>
        <v>2.5466100829708888E-3</v>
      </c>
      <c r="BO31" s="94">
        <f t="shared" si="42"/>
        <v>1.98E-3</v>
      </c>
      <c r="BP31" s="114">
        <v>5.2300000000000003E-4</v>
      </c>
      <c r="BQ31" s="156" t="s">
        <v>2918</v>
      </c>
      <c r="BR31" s="18">
        <f t="shared" si="15"/>
        <v>-6.2823294969977379</v>
      </c>
      <c r="BS31" s="114">
        <f t="shared" si="16"/>
        <v>-8.3641172495151235</v>
      </c>
      <c r="BT31" s="114">
        <f t="shared" si="17"/>
        <v>-7.4800000000000013</v>
      </c>
      <c r="BU31" s="114">
        <f t="shared" si="18"/>
        <v>-7.33</v>
      </c>
      <c r="BV31" s="114">
        <f t="shared" si="19"/>
        <v>-7.6700000000000008</v>
      </c>
      <c r="BW31" s="114">
        <f t="shared" si="20"/>
        <v>-6.95</v>
      </c>
      <c r="BX31" s="114">
        <f t="shared" si="21"/>
        <v>-7.482804102050026</v>
      </c>
      <c r="BY31" s="114">
        <f t="shared" si="22"/>
        <v>-7.520276447539322</v>
      </c>
      <c r="BZ31" s="114">
        <f t="shared" si="23"/>
        <v>-7.3849409120127767</v>
      </c>
      <c r="CA31" s="114">
        <f t="shared" si="24"/>
        <v>-7.4814020510250137</v>
      </c>
      <c r="CB31" s="98">
        <f t="shared" si="25"/>
        <v>-7.1974035075261584</v>
      </c>
      <c r="CC31" s="18">
        <f t="shared" si="26"/>
        <v>-2.6456994376546401</v>
      </c>
      <c r="CD31" s="114">
        <f t="shared" si="27"/>
        <v>-2.4205250907196136</v>
      </c>
      <c r="CE31" s="114">
        <f t="shared" si="28"/>
        <v>-3.3227851402431492</v>
      </c>
      <c r="CF31" s="114">
        <f t="shared" si="29"/>
        <v>-2.7144426909922261</v>
      </c>
      <c r="CG31" s="114">
        <f t="shared" si="30"/>
        <v>-2.4685210829577451</v>
      </c>
      <c r="CH31" s="114">
        <f t="shared" si="31"/>
        <v>-2.9871627752948275</v>
      </c>
      <c r="CI31" s="114">
        <f t="shared" si="32"/>
        <v>-3.2298847052128985</v>
      </c>
      <c r="CJ31" s="114">
        <f t="shared" si="33"/>
        <v>-1.2321980812804367</v>
      </c>
      <c r="CK31" s="114">
        <f t="shared" si="34"/>
        <v>-3.0921980812804359</v>
      </c>
      <c r="CL31" s="114">
        <f t="shared" si="35"/>
        <v>-0.34198860334288755</v>
      </c>
      <c r="CM31" s="114">
        <f t="shared" si="36"/>
        <v>-3.171984935776023</v>
      </c>
      <c r="CN31" s="114">
        <f t="shared" si="37"/>
        <v>-2.692503962086787</v>
      </c>
      <c r="CO31" s="114">
        <f t="shared" si="38"/>
        <v>-2.6378920394793557</v>
      </c>
      <c r="CP31" s="114">
        <f t="shared" si="39"/>
        <v>-3.3587390137932274</v>
      </c>
      <c r="CQ31" s="114">
        <f t="shared" si="43"/>
        <v>-2.5940375457224469</v>
      </c>
      <c r="CR31" s="114">
        <f t="shared" si="44"/>
        <v>-2.7034733265395063</v>
      </c>
      <c r="CS31" s="98">
        <f t="shared" si="45"/>
        <v>-3.2814983111327258</v>
      </c>
    </row>
    <row r="32" spans="2:97" x14ac:dyDescent="0.25">
      <c r="B32" t="s">
        <v>756</v>
      </c>
      <c r="C32">
        <v>321.95999999999998</v>
      </c>
      <c r="D32" s="27">
        <v>6.92</v>
      </c>
      <c r="E32" s="16">
        <v>6.5036715082466996</v>
      </c>
      <c r="F32" s="16">
        <v>5.6770509980000003</v>
      </c>
      <c r="G32" s="16">
        <v>5.6432082159999997</v>
      </c>
      <c r="H32" s="16">
        <v>4.93</v>
      </c>
      <c r="I32" s="16">
        <v>6.2781000000000002</v>
      </c>
      <c r="J32" s="16">
        <v>6.56</v>
      </c>
      <c r="K32" s="16">
        <v>6.81</v>
      </c>
      <c r="L32" s="16">
        <v>5.05</v>
      </c>
      <c r="M32" s="39">
        <v>6.4938900000000004</v>
      </c>
      <c r="N32" s="16">
        <f t="shared" si="0"/>
        <v>6.0865920722246702</v>
      </c>
      <c r="O32" s="16">
        <f t="shared" si="40"/>
        <v>6.4428212194304573</v>
      </c>
      <c r="P32" s="16">
        <f t="shared" si="1"/>
        <v>6.3859950000000003</v>
      </c>
      <c r="Q32" s="16" t="s">
        <v>2891</v>
      </c>
      <c r="R32" s="36"/>
      <c r="S32" s="18">
        <v>141.85</v>
      </c>
      <c r="T32" s="16">
        <v>178.91</v>
      </c>
      <c r="U32" s="16">
        <v>153.25</v>
      </c>
      <c r="V32" s="16">
        <v>191.44</v>
      </c>
      <c r="W32" s="16">
        <v>213.33</v>
      </c>
      <c r="X32" s="16">
        <v>212</v>
      </c>
      <c r="Y32" s="16">
        <v>160</v>
      </c>
      <c r="Z32" s="85">
        <v>182</v>
      </c>
      <c r="AA32" s="39">
        <v>201.14</v>
      </c>
      <c r="AB32" s="88">
        <f t="shared" si="2"/>
        <v>181.54666666666668</v>
      </c>
      <c r="AC32" s="114">
        <f t="shared" si="3"/>
        <v>179.88592876687932</v>
      </c>
      <c r="AD32" s="88">
        <f t="shared" si="4"/>
        <v>182</v>
      </c>
      <c r="AE32" s="16">
        <v>173.5</v>
      </c>
      <c r="AF32" s="150" t="s">
        <v>2778</v>
      </c>
      <c r="AG32" s="19">
        <f t="shared" si="5"/>
        <v>173.5</v>
      </c>
      <c r="AH32" s="18">
        <v>7.6799999999999999E-7</v>
      </c>
      <c r="AI32" s="34">
        <v>1.27299374598478E-8</v>
      </c>
      <c r="AJ32" s="16">
        <v>6.9183097091893386E-9</v>
      </c>
      <c r="AK32" s="16">
        <v>4.6773514128719769E-8</v>
      </c>
      <c r="AL32" s="16">
        <v>7.2443596007498722E-9</v>
      </c>
      <c r="AM32" s="16">
        <v>5.495408738576243E-10</v>
      </c>
      <c r="AN32" s="94">
        <v>1.0600000000000001E-8</v>
      </c>
      <c r="AO32" s="34">
        <v>1.01094E-8</v>
      </c>
      <c r="AP32" s="16">
        <f t="shared" si="6"/>
        <v>1.0786563272154554E-7</v>
      </c>
      <c r="AQ32" s="114">
        <f t="shared" si="7"/>
        <v>1.3844502115624807E-8</v>
      </c>
      <c r="AR32" s="16">
        <f t="shared" si="8"/>
        <v>1.0354699999999999E-8</v>
      </c>
      <c r="AS32" s="114" t="s">
        <v>2891</v>
      </c>
      <c r="AT32" s="156" t="s">
        <v>3036</v>
      </c>
      <c r="AU32" s="18">
        <v>1.5839999999999999E-3</v>
      </c>
      <c r="AV32" s="16">
        <v>3.7973E-3</v>
      </c>
      <c r="AW32" s="16">
        <v>1.27047932315827E-3</v>
      </c>
      <c r="AX32" s="16">
        <v>2.3800000000000002E-3</v>
      </c>
      <c r="AY32" s="16">
        <v>3.3999999999999998E-3</v>
      </c>
      <c r="AZ32" s="16">
        <v>2.7999999999999998E-4</v>
      </c>
      <c r="BA32" s="16">
        <v>3.3800000000000002E-5</v>
      </c>
      <c r="BB32" s="68">
        <v>-6.74</v>
      </c>
      <c r="BC32" s="16">
        <f t="shared" si="9"/>
        <v>5.858708884380695E-2</v>
      </c>
      <c r="BD32" s="67">
        <v>-8.8800000000000008</v>
      </c>
      <c r="BE32" s="16">
        <f t="shared" si="10"/>
        <v>4.2442593954561912E-4</v>
      </c>
      <c r="BF32" s="16">
        <v>0.42399999999999999</v>
      </c>
      <c r="BG32" s="16">
        <v>3.3700000000000001E-4</v>
      </c>
      <c r="BH32" s="16">
        <v>3.96E-3</v>
      </c>
      <c r="BI32" s="68">
        <v>2.14E-8</v>
      </c>
      <c r="BJ32" s="94">
        <f t="shared" si="11"/>
        <v>6.8899440000000003E-3</v>
      </c>
      <c r="BK32" s="68">
        <v>1.33625E-9</v>
      </c>
      <c r="BL32" s="16">
        <f t="shared" si="12"/>
        <v>4.3021904999999999E-4</v>
      </c>
      <c r="BM32" s="94">
        <f t="shared" si="13"/>
        <v>3.6241018368322199E-2</v>
      </c>
      <c r="BN32" s="114">
        <f t="shared" si="41"/>
        <v>2.0577607821538348E-3</v>
      </c>
      <c r="BO32" s="94">
        <f t="shared" si="42"/>
        <v>1.9820000000000003E-3</v>
      </c>
      <c r="BP32" s="114">
        <v>5.285E-4</v>
      </c>
      <c r="BQ32" s="156" t="s">
        <v>2919</v>
      </c>
      <c r="BR32" s="18">
        <f t="shared" si="15"/>
        <v>-6.1146387799684883</v>
      </c>
      <c r="BS32" s="114">
        <f t="shared" si="16"/>
        <v>-7.8951737299606188</v>
      </c>
      <c r="BT32" s="114">
        <f t="shared" si="17"/>
        <v>-8.1600000000000019</v>
      </c>
      <c r="BU32" s="114">
        <f t="shared" si="18"/>
        <v>-7.33</v>
      </c>
      <c r="BV32" s="114">
        <f t="shared" si="19"/>
        <v>-8.1400000000000023</v>
      </c>
      <c r="BW32" s="114">
        <f t="shared" si="20"/>
        <v>-9.26</v>
      </c>
      <c r="BX32" s="114">
        <f t="shared" si="21"/>
        <v>-7.9746941347352296</v>
      </c>
      <c r="BY32" s="114">
        <f t="shared" si="22"/>
        <v>-7.9952746193270698</v>
      </c>
      <c r="BZ32" s="114">
        <f t="shared" si="23"/>
        <v>-7.8587226579989258</v>
      </c>
      <c r="CA32" s="114">
        <f t="shared" si="24"/>
        <v>-7.9849843770311502</v>
      </c>
      <c r="CB32" s="98" t="str">
        <f t="shared" si="25"/>
        <v>---</v>
      </c>
      <c r="CC32" s="18">
        <f t="shared" si="26"/>
        <v>-2.8002448227465253</v>
      </c>
      <c r="CD32" s="114">
        <f t="shared" si="27"/>
        <v>-2.4205250907196136</v>
      </c>
      <c r="CE32" s="114">
        <f t="shared" si="28"/>
        <v>-2.8960323986272591</v>
      </c>
      <c r="CF32" s="114">
        <f t="shared" si="29"/>
        <v>-2.6234230429434882</v>
      </c>
      <c r="CG32" s="114">
        <f t="shared" si="30"/>
        <v>-2.4685210829577451</v>
      </c>
      <c r="CH32" s="114">
        <f t="shared" si="31"/>
        <v>-3.552841968657781</v>
      </c>
      <c r="CI32" s="114">
        <f t="shared" si="32"/>
        <v>-4.4710832997223449</v>
      </c>
      <c r="CJ32" s="114">
        <f t="shared" si="33"/>
        <v>-1.2321980812804367</v>
      </c>
      <c r="CK32" s="114">
        <f t="shared" si="34"/>
        <v>-3.372198081280438</v>
      </c>
      <c r="CL32" s="114">
        <f t="shared" si="35"/>
        <v>-0.37263414340726736</v>
      </c>
      <c r="CM32" s="114">
        <f t="shared" si="36"/>
        <v>-3.4723700991286615</v>
      </c>
      <c r="CN32" s="114">
        <f t="shared" si="37"/>
        <v>-2.4023048140744878</v>
      </c>
      <c r="CO32" s="114">
        <f t="shared" si="38"/>
        <v>-2.1617843079312453</v>
      </c>
      <c r="CP32" s="114">
        <f t="shared" si="39"/>
        <v>-3.3663103630636018</v>
      </c>
      <c r="CQ32" s="114">
        <f t="shared" si="43"/>
        <v>-2.6866051140386351</v>
      </c>
      <c r="CR32" s="114">
        <f t="shared" si="44"/>
        <v>-2.711833932845007</v>
      </c>
      <c r="CS32" s="98">
        <f t="shared" si="45"/>
        <v>-3.2769550083565551</v>
      </c>
    </row>
    <row r="33" spans="2:97" x14ac:dyDescent="0.25">
      <c r="B33" t="s">
        <v>757</v>
      </c>
      <c r="C33">
        <v>321.95999999999998</v>
      </c>
      <c r="D33" s="27">
        <v>6.92</v>
      </c>
      <c r="E33" s="16">
        <v>6.5410611182454996</v>
      </c>
      <c r="F33" s="16">
        <v>5.6770509980000003</v>
      </c>
      <c r="G33" s="16">
        <v>5.6432082159999997</v>
      </c>
      <c r="H33" s="16">
        <v>4.93</v>
      </c>
      <c r="I33" s="16">
        <v>6.4127999999999998</v>
      </c>
      <c r="J33" s="16">
        <v>6.6</v>
      </c>
      <c r="K33" s="16">
        <v>6.71</v>
      </c>
      <c r="L33" s="16">
        <v>4.99</v>
      </c>
      <c r="M33" s="39">
        <v>6.4646499999999998</v>
      </c>
      <c r="N33" s="16">
        <f t="shared" si="0"/>
        <v>6.0888770332245503</v>
      </c>
      <c r="O33" s="16">
        <f t="shared" si="40"/>
        <v>6.4393840643409801</v>
      </c>
      <c r="P33" s="16">
        <f t="shared" si="1"/>
        <v>6.4387249999999998</v>
      </c>
      <c r="Q33" s="16">
        <v>6.39</v>
      </c>
      <c r="R33" s="145" t="s">
        <v>2907</v>
      </c>
      <c r="S33" s="18">
        <v>141.85</v>
      </c>
      <c r="T33" s="16">
        <v>178.65</v>
      </c>
      <c r="U33" s="16">
        <v>153.25</v>
      </c>
      <c r="V33" s="16">
        <v>175.83</v>
      </c>
      <c r="W33" s="16">
        <v>190.67</v>
      </c>
      <c r="X33" s="16">
        <v>208</v>
      </c>
      <c r="Y33" s="16">
        <v>170</v>
      </c>
      <c r="Z33" s="85">
        <v>186</v>
      </c>
      <c r="AA33" s="39">
        <v>197.05199999999999</v>
      </c>
      <c r="AB33" s="88">
        <f t="shared" si="2"/>
        <v>177.92244444444444</v>
      </c>
      <c r="AC33" s="114">
        <f t="shared" si="3"/>
        <v>176.79429567349902</v>
      </c>
      <c r="AD33" s="88">
        <f t="shared" si="4"/>
        <v>178.65</v>
      </c>
      <c r="AE33" s="16" t="s">
        <v>2891</v>
      </c>
      <c r="AF33" s="150" t="s">
        <v>3036</v>
      </c>
      <c r="AG33" s="19">
        <f t="shared" si="5"/>
        <v>178.65</v>
      </c>
      <c r="AH33" s="18">
        <v>6.7000000000000004E-7</v>
      </c>
      <c r="AI33" s="34">
        <v>9.0671589278122793E-9</v>
      </c>
      <c r="AJ33" s="16">
        <v>1.9952623149688773E-8</v>
      </c>
      <c r="AK33" s="16">
        <v>4.6773514128719769E-8</v>
      </c>
      <c r="AL33" s="16">
        <v>6.7608297539198166E-9</v>
      </c>
      <c r="AM33" s="16">
        <v>5.495408738576243E-10</v>
      </c>
      <c r="AN33" s="94">
        <v>4.9E-9</v>
      </c>
      <c r="AO33" s="34">
        <v>1.67654E-8</v>
      </c>
      <c r="AP33" s="16">
        <f t="shared" si="6"/>
        <v>9.6846133354249797E-8</v>
      </c>
      <c r="AQ33" s="114">
        <f t="shared" si="7"/>
        <v>1.428135792645163E-8</v>
      </c>
      <c r="AR33" s="16">
        <f t="shared" si="8"/>
        <v>1.2916279463906139E-8</v>
      </c>
      <c r="AS33" s="114" t="s">
        <v>2891</v>
      </c>
      <c r="AT33" s="156" t="s">
        <v>3036</v>
      </c>
      <c r="AU33" s="18">
        <v>4.3839999999999999E-3</v>
      </c>
      <c r="AV33" s="16">
        <v>3.7973E-3</v>
      </c>
      <c r="AW33" s="16">
        <v>1.0295949790932E-3</v>
      </c>
      <c r="AX33" s="16">
        <v>2.7399999999999998E-3</v>
      </c>
      <c r="AY33" s="16">
        <v>3.3999999999999998E-3</v>
      </c>
      <c r="AZ33" s="16">
        <v>6.3599999999999996E-4</v>
      </c>
      <c r="BA33" s="16">
        <v>1.7200000000000001E-4</v>
      </c>
      <c r="BB33" s="68">
        <v>-6.74</v>
      </c>
      <c r="BC33" s="16">
        <f t="shared" ref="BC33:BC79" si="46">1000*$C33*10^BB33</f>
        <v>5.858708884380695E-2</v>
      </c>
      <c r="BD33" s="67">
        <v>-8.66</v>
      </c>
      <c r="BE33" s="16">
        <f t="shared" ref="BE33:BE79" si="47">1000*$C33*10^BD33</f>
        <v>7.0437173244679611E-4</v>
      </c>
      <c r="BF33" s="16">
        <v>0.45500000000000002</v>
      </c>
      <c r="BG33" s="16">
        <v>5.22E-4</v>
      </c>
      <c r="BH33" s="16">
        <v>2.8700000000000002E-3</v>
      </c>
      <c r="BI33" s="68">
        <v>7.6999999999999995E-9</v>
      </c>
      <c r="BJ33" s="94">
        <f t="shared" si="11"/>
        <v>2.479092E-3</v>
      </c>
      <c r="BK33" s="68">
        <v>1.09256E-9</v>
      </c>
      <c r="BL33" s="16">
        <f t="shared" si="12"/>
        <v>3.5176061760000001E-4</v>
      </c>
      <c r="BM33" s="94">
        <f t="shared" si="13"/>
        <v>3.8333800583781927E-2</v>
      </c>
      <c r="BN33" s="114">
        <f t="shared" si="41"/>
        <v>2.5251142281556187E-3</v>
      </c>
      <c r="BO33" s="94">
        <f t="shared" si="42"/>
        <v>2.6095459999999999E-3</v>
      </c>
      <c r="BP33" s="114" t="s">
        <v>2891</v>
      </c>
      <c r="BQ33" s="156" t="s">
        <v>3036</v>
      </c>
      <c r="BR33" s="18">
        <f t="shared" si="15"/>
        <v>-6.1739251972991731</v>
      </c>
      <c r="BS33" s="114">
        <f t="shared" si="16"/>
        <v>-8.0425287719543093</v>
      </c>
      <c r="BT33" s="114">
        <f t="shared" si="17"/>
        <v>-7.7</v>
      </c>
      <c r="BU33" s="114">
        <f t="shared" si="18"/>
        <v>-7.33</v>
      </c>
      <c r="BV33" s="114">
        <f t="shared" si="19"/>
        <v>-8.17</v>
      </c>
      <c r="BW33" s="114">
        <f t="shared" si="20"/>
        <v>-9.26</v>
      </c>
      <c r="BX33" s="114">
        <f t="shared" si="21"/>
        <v>-8.3098039199714862</v>
      </c>
      <c r="BY33" s="114">
        <f t="shared" si="22"/>
        <v>-7.7755860804266073</v>
      </c>
      <c r="BZ33" s="114">
        <f t="shared" si="23"/>
        <v>-7.8452304962064465</v>
      </c>
      <c r="CA33" s="114">
        <f t="shared" si="24"/>
        <v>-7.9090574261904578</v>
      </c>
      <c r="CB33" s="98" t="str">
        <f t="shared" si="25"/>
        <v>---</v>
      </c>
      <c r="CC33" s="18">
        <f t="shared" si="26"/>
        <v>-2.3581294545236871</v>
      </c>
      <c r="CD33" s="114">
        <f t="shared" si="27"/>
        <v>-2.4205250907196136</v>
      </c>
      <c r="CE33" s="114">
        <f t="shared" si="28"/>
        <v>-2.9873335839721955</v>
      </c>
      <c r="CF33" s="114">
        <f t="shared" si="29"/>
        <v>-2.5622494371796121</v>
      </c>
      <c r="CG33" s="114">
        <f t="shared" si="30"/>
        <v>-2.4685210829577451</v>
      </c>
      <c r="CH33" s="114">
        <f t="shared" si="31"/>
        <v>-3.1965428843515862</v>
      </c>
      <c r="CI33" s="114">
        <f t="shared" si="32"/>
        <v>-3.7644715530924509</v>
      </c>
      <c r="CJ33" s="114">
        <f t="shared" si="33"/>
        <v>-1.2321980812804367</v>
      </c>
      <c r="CK33" s="114">
        <f t="shared" si="34"/>
        <v>-3.1521980812804373</v>
      </c>
      <c r="CL33" s="114">
        <f t="shared" si="35"/>
        <v>-0.34198860334288755</v>
      </c>
      <c r="CM33" s="114">
        <f t="shared" si="36"/>
        <v>-3.2823294969977379</v>
      </c>
      <c r="CN33" s="114">
        <f t="shared" si="37"/>
        <v>-2.5421181032660076</v>
      </c>
      <c r="CO33" s="114">
        <f t="shared" si="38"/>
        <v>-2.6057073561079545</v>
      </c>
      <c r="CP33" s="114">
        <f t="shared" si="39"/>
        <v>-3.4537527848797178</v>
      </c>
      <c r="CQ33" s="114">
        <f t="shared" si="43"/>
        <v>-2.5977189709965769</v>
      </c>
      <c r="CR33" s="114">
        <f t="shared" si="44"/>
        <v>-2.5839783966437833</v>
      </c>
      <c r="CS33" s="98" t="str">
        <f t="shared" si="45"/>
        <v>---</v>
      </c>
    </row>
    <row r="34" spans="2:97" x14ac:dyDescent="0.25">
      <c r="B34" t="s">
        <v>758</v>
      </c>
      <c r="C34">
        <v>321.95999999999998</v>
      </c>
      <c r="D34" s="27">
        <v>6.92</v>
      </c>
      <c r="E34" s="16">
        <v>6.4982042484662497</v>
      </c>
      <c r="F34" s="16">
        <v>5.6770509980000003</v>
      </c>
      <c r="G34" s="16">
        <v>5.6432082159999997</v>
      </c>
      <c r="H34" s="16">
        <v>4.93</v>
      </c>
      <c r="I34" s="16">
        <v>6.2538</v>
      </c>
      <c r="J34" s="16">
        <v>6.59</v>
      </c>
      <c r="K34" s="16">
        <v>6.81</v>
      </c>
      <c r="L34" s="16">
        <v>5.17</v>
      </c>
      <c r="M34" s="39">
        <v>6.4610700000000003</v>
      </c>
      <c r="N34" s="16">
        <f t="shared" si="0"/>
        <v>6.0953333462466253</v>
      </c>
      <c r="O34" s="16">
        <f t="shared" si="40"/>
        <v>6.4416492965245418</v>
      </c>
      <c r="P34" s="16">
        <f t="shared" si="1"/>
        <v>6.3574350000000006</v>
      </c>
      <c r="Q34" s="16" t="s">
        <v>2891</v>
      </c>
      <c r="R34" s="36"/>
      <c r="S34" s="18">
        <v>141.85</v>
      </c>
      <c r="T34" s="16">
        <v>179.88</v>
      </c>
      <c r="U34" s="16">
        <v>153.25</v>
      </c>
      <c r="V34" s="16">
        <v>194.87</v>
      </c>
      <c r="W34" s="16">
        <v>190.67</v>
      </c>
      <c r="X34" s="16">
        <v>211</v>
      </c>
      <c r="Y34" s="16">
        <v>160</v>
      </c>
      <c r="Z34" s="85">
        <v>190</v>
      </c>
      <c r="AA34" s="39">
        <v>197.464</v>
      </c>
      <c r="AB34" s="88">
        <f t="shared" si="2"/>
        <v>179.8871111111111</v>
      </c>
      <c r="AC34" s="114">
        <f t="shared" si="3"/>
        <v>178.50639540789862</v>
      </c>
      <c r="AD34" s="88">
        <f t="shared" si="4"/>
        <v>190</v>
      </c>
      <c r="AE34" s="16" t="s">
        <v>2891</v>
      </c>
      <c r="AF34" s="150" t="s">
        <v>3036</v>
      </c>
      <c r="AG34" s="19">
        <f t="shared" si="5"/>
        <v>179.88</v>
      </c>
      <c r="AH34" s="18">
        <v>6.4899999999999995E-7</v>
      </c>
      <c r="AI34" s="34">
        <v>1.0285189024556301E-8</v>
      </c>
      <c r="AJ34" s="16">
        <v>1.288249551693135E-8</v>
      </c>
      <c r="AK34" s="16">
        <v>4.6773514128719769E-8</v>
      </c>
      <c r="AL34" s="16">
        <v>6.7608297539198166E-9</v>
      </c>
      <c r="AM34" s="16">
        <v>5.495408738576243E-10</v>
      </c>
      <c r="AN34" s="94">
        <v>8.2000000000000006E-9</v>
      </c>
      <c r="AO34" s="34">
        <v>9.4361199999999995E-9</v>
      </c>
      <c r="AP34" s="16">
        <f t="shared" si="6"/>
        <v>9.2985961162248103E-8</v>
      </c>
      <c r="AQ34" s="114">
        <f t="shared" si="7"/>
        <v>1.3579476731563652E-8</v>
      </c>
      <c r="AR34" s="16">
        <f t="shared" si="8"/>
        <v>9.86065451227815E-9</v>
      </c>
      <c r="AS34" s="114" t="s">
        <v>2891</v>
      </c>
      <c r="AT34" s="156" t="s">
        <v>3036</v>
      </c>
      <c r="AU34" s="18">
        <v>1.325E-3</v>
      </c>
      <c r="AV34" s="16">
        <v>3.7973E-3</v>
      </c>
      <c r="AW34" s="16">
        <v>1.1799140581091E-3</v>
      </c>
      <c r="AX34" s="16">
        <v>1.5399999999999999E-3</v>
      </c>
      <c r="AY34" s="16">
        <v>3.3999999999999998E-3</v>
      </c>
      <c r="AZ34" s="16">
        <v>3.4000000000000002E-4</v>
      </c>
      <c r="BA34" s="16">
        <v>1.7200000000000001E-4</v>
      </c>
      <c r="BB34" s="68">
        <v>-6.74</v>
      </c>
      <c r="BC34" s="16">
        <f t="shared" si="46"/>
        <v>5.858708884380695E-2</v>
      </c>
      <c r="BD34" s="67">
        <v>-8.81</v>
      </c>
      <c r="BE34" s="16">
        <f t="shared" si="47"/>
        <v>4.9865699862506013E-4</v>
      </c>
      <c r="BF34" s="16">
        <v>0.42399999999999999</v>
      </c>
      <c r="BG34" s="16">
        <v>3.3700000000000001E-4</v>
      </c>
      <c r="BH34" s="16">
        <v>3.7000000000000002E-3</v>
      </c>
      <c r="BI34" s="68">
        <v>4.4800000000000002E-9</v>
      </c>
      <c r="BJ34" s="94">
        <f t="shared" si="11"/>
        <v>1.4423808000000001E-3</v>
      </c>
      <c r="BK34" s="68">
        <v>1.1107999999999999E-9</v>
      </c>
      <c r="BL34" s="16">
        <f t="shared" si="12"/>
        <v>3.5763316799999998E-4</v>
      </c>
      <c r="BM34" s="94">
        <f t="shared" si="13"/>
        <v>3.5762640990610071E-2</v>
      </c>
      <c r="BN34" s="114">
        <f t="shared" si="41"/>
        <v>1.98246167582677E-3</v>
      </c>
      <c r="BO34" s="94">
        <f t="shared" si="42"/>
        <v>1.3836904000000001E-3</v>
      </c>
      <c r="BP34" s="114" t="s">
        <v>2891</v>
      </c>
      <c r="BQ34" s="156" t="s">
        <v>3036</v>
      </c>
      <c r="BR34" s="18">
        <f t="shared" si="15"/>
        <v>-6.1877553031996309</v>
      </c>
      <c r="BS34" s="114">
        <f t="shared" si="16"/>
        <v>-7.987787722290367</v>
      </c>
      <c r="BT34" s="114">
        <f t="shared" si="17"/>
        <v>-7.89</v>
      </c>
      <c r="BU34" s="114">
        <f t="shared" si="18"/>
        <v>-7.33</v>
      </c>
      <c r="BV34" s="114">
        <f t="shared" si="19"/>
        <v>-8.17</v>
      </c>
      <c r="BW34" s="114">
        <f t="shared" si="20"/>
        <v>-9.26</v>
      </c>
      <c r="BX34" s="114">
        <f t="shared" si="21"/>
        <v>-8.0861861476162833</v>
      </c>
      <c r="BY34" s="114">
        <f t="shared" si="22"/>
        <v>-8.0252065447887269</v>
      </c>
      <c r="BZ34" s="114">
        <f t="shared" si="23"/>
        <v>-7.8671169647368764</v>
      </c>
      <c r="CA34" s="114">
        <f t="shared" si="24"/>
        <v>-8.006497133539547</v>
      </c>
      <c r="CB34" s="98" t="str">
        <f t="shared" si="25"/>
        <v>---</v>
      </c>
      <c r="CC34" s="18">
        <f t="shared" si="26"/>
        <v>-2.8777841217271733</v>
      </c>
      <c r="CD34" s="114">
        <f t="shared" si="27"/>
        <v>-2.4205250907196136</v>
      </c>
      <c r="CE34" s="114">
        <f t="shared" si="28"/>
        <v>-2.928149624429675</v>
      </c>
      <c r="CF34" s="114">
        <f t="shared" si="29"/>
        <v>-2.8124792791635369</v>
      </c>
      <c r="CG34" s="114">
        <f t="shared" si="30"/>
        <v>-2.4685210829577451</v>
      </c>
      <c r="CH34" s="114">
        <f t="shared" si="31"/>
        <v>-3.4685210829577446</v>
      </c>
      <c r="CI34" s="114">
        <f t="shared" si="32"/>
        <v>-3.7644715530924509</v>
      </c>
      <c r="CJ34" s="114">
        <f t="shared" si="33"/>
        <v>-1.2321980812804367</v>
      </c>
      <c r="CK34" s="114">
        <f t="shared" si="34"/>
        <v>-3.3021980812804381</v>
      </c>
      <c r="CL34" s="114">
        <f t="shared" si="35"/>
        <v>-0.37263414340726736</v>
      </c>
      <c r="CM34" s="114">
        <f t="shared" si="36"/>
        <v>-3.4723700991286615</v>
      </c>
      <c r="CN34" s="114">
        <f t="shared" si="37"/>
        <v>-2.431798275933005</v>
      </c>
      <c r="CO34" s="114">
        <f t="shared" si="38"/>
        <v>-2.8409200672822923</v>
      </c>
      <c r="CP34" s="114">
        <f t="shared" si="39"/>
        <v>-3.4465622102022162</v>
      </c>
      <c r="CQ34" s="114">
        <f t="shared" si="43"/>
        <v>-2.7027951995401613</v>
      </c>
      <c r="CR34" s="114">
        <f t="shared" si="44"/>
        <v>-2.8593520945047328</v>
      </c>
      <c r="CS34" s="98" t="str">
        <f t="shared" si="45"/>
        <v>---</v>
      </c>
    </row>
    <row r="35" spans="2:97" x14ac:dyDescent="0.25">
      <c r="B35" t="s">
        <v>759</v>
      </c>
      <c r="C35">
        <v>321.95999999999998</v>
      </c>
      <c r="D35" s="27">
        <v>6.92</v>
      </c>
      <c r="E35" s="16">
        <v>6.5167301247189897</v>
      </c>
      <c r="F35" s="16">
        <v>5.6770509980000003</v>
      </c>
      <c r="G35" s="16">
        <v>5.6432082159999997</v>
      </c>
      <c r="H35" s="16">
        <v>4.93</v>
      </c>
      <c r="I35" s="16">
        <v>6.3803000000000001</v>
      </c>
      <c r="J35" s="16">
        <v>6.58</v>
      </c>
      <c r="K35" s="16">
        <v>6.72</v>
      </c>
      <c r="L35" s="16">
        <v>5.12</v>
      </c>
      <c r="M35" s="39">
        <v>6.4849399999999999</v>
      </c>
      <c r="N35" s="16">
        <f t="shared" si="0"/>
        <v>6.0972229338718984</v>
      </c>
      <c r="O35" s="16">
        <f t="shared" si="40"/>
        <v>6.4352254736130083</v>
      </c>
      <c r="P35" s="16">
        <f t="shared" si="1"/>
        <v>6.43262</v>
      </c>
      <c r="Q35" s="16" t="s">
        <v>2891</v>
      </c>
      <c r="R35" s="36"/>
      <c r="S35" s="18">
        <v>141.85</v>
      </c>
      <c r="T35" s="16">
        <v>183.41</v>
      </c>
      <c r="U35" s="16">
        <v>153.25</v>
      </c>
      <c r="V35" s="16">
        <v>166.84</v>
      </c>
      <c r="W35" s="16">
        <v>178.33</v>
      </c>
      <c r="X35" s="16">
        <v>208</v>
      </c>
      <c r="Y35" s="16">
        <v>170</v>
      </c>
      <c r="Z35" s="85">
        <v>193</v>
      </c>
      <c r="AA35" s="39">
        <v>197.13399999999999</v>
      </c>
      <c r="AB35" s="88">
        <f t="shared" si="2"/>
        <v>176.86822222222224</v>
      </c>
      <c r="AC35" s="114">
        <f t="shared" si="3"/>
        <v>175.70281718265565</v>
      </c>
      <c r="AD35" s="88">
        <f t="shared" si="4"/>
        <v>178.33</v>
      </c>
      <c r="AE35" s="16" t="s">
        <v>2891</v>
      </c>
      <c r="AF35" s="150" t="s">
        <v>3036</v>
      </c>
      <c r="AG35" s="19">
        <f t="shared" si="5"/>
        <v>183.41</v>
      </c>
      <c r="AH35" s="18">
        <v>5.9100000000000004E-7</v>
      </c>
      <c r="AI35" s="34">
        <v>6.0122163446230396E-9</v>
      </c>
      <c r="AJ35" s="16">
        <v>2.75422870333816E-8</v>
      </c>
      <c r="AK35" s="16">
        <v>4.6773514128719769E-8</v>
      </c>
      <c r="AL35" s="16">
        <v>1.0715193052376043E-8</v>
      </c>
      <c r="AM35" s="16">
        <v>2.8840315031265985E-8</v>
      </c>
      <c r="AN35" s="94">
        <v>1.28E-8</v>
      </c>
      <c r="AO35" s="34">
        <v>1.70224E-8</v>
      </c>
      <c r="AP35" s="16">
        <f t="shared" si="6"/>
        <v>9.2588240698795808E-8</v>
      </c>
      <c r="AQ35" s="114">
        <f t="shared" si="7"/>
        <v>2.7296477408190638E-8</v>
      </c>
      <c r="AR35" s="16">
        <f t="shared" si="8"/>
        <v>2.22823435166908E-8</v>
      </c>
      <c r="AS35" s="114" t="s">
        <v>2891</v>
      </c>
      <c r="AT35" s="156" t="s">
        <v>3036</v>
      </c>
      <c r="AU35" s="18">
        <v>1.2290000000000001E-3</v>
      </c>
      <c r="AV35" s="16">
        <v>3.7973E-3</v>
      </c>
      <c r="AW35" s="16">
        <v>8.6698769506937396E-4</v>
      </c>
      <c r="AX35" s="16">
        <v>1.9599999999999999E-3</v>
      </c>
      <c r="AY35" s="16">
        <v>3.3999999999999998E-3</v>
      </c>
      <c r="AZ35" s="16">
        <v>2.31E-4</v>
      </c>
      <c r="BA35" s="16">
        <v>8.6300000000000005E-4</v>
      </c>
      <c r="BB35" s="68">
        <v>-6.74</v>
      </c>
      <c r="BC35" s="16">
        <f t="shared" si="46"/>
        <v>5.858708884380695E-2</v>
      </c>
      <c r="BD35" s="67">
        <v>-8.4700000000000006</v>
      </c>
      <c r="BE35" s="16">
        <f t="shared" si="47"/>
        <v>1.0909426451057719E-3</v>
      </c>
      <c r="BF35" s="16">
        <v>0.46500000000000002</v>
      </c>
      <c r="BG35" s="16">
        <v>4.9899999999999999E-4</v>
      </c>
      <c r="BH35" s="16">
        <v>3.0000000000000001E-3</v>
      </c>
      <c r="BI35" s="68">
        <v>4.73E-9</v>
      </c>
      <c r="BJ35" s="94">
        <f t="shared" si="11"/>
        <v>1.5228708E-3</v>
      </c>
      <c r="BK35" s="68">
        <v>1.06785E-9</v>
      </c>
      <c r="BL35" s="16">
        <f t="shared" si="12"/>
        <v>3.4380498599999998E-4</v>
      </c>
      <c r="BM35" s="94">
        <f t="shared" si="13"/>
        <v>3.8742213926427294E-2</v>
      </c>
      <c r="BN35" s="114">
        <f t="shared" si="41"/>
        <v>2.3126928129980459E-3</v>
      </c>
      <c r="BO35" s="94">
        <f t="shared" si="42"/>
        <v>1.3759354000000001E-3</v>
      </c>
      <c r="BP35" s="114" t="s">
        <v>2891</v>
      </c>
      <c r="BQ35" s="156" t="s">
        <v>3036</v>
      </c>
      <c r="BR35" s="18">
        <f t="shared" si="15"/>
        <v>-6.2284125191187449</v>
      </c>
      <c r="BS35" s="114">
        <f t="shared" si="16"/>
        <v>-8.220965400076901</v>
      </c>
      <c r="BT35" s="114">
        <f t="shared" si="17"/>
        <v>-7.5600000000000014</v>
      </c>
      <c r="BU35" s="114">
        <f t="shared" si="18"/>
        <v>-7.33</v>
      </c>
      <c r="BV35" s="114">
        <f t="shared" si="19"/>
        <v>-7.9700000000000006</v>
      </c>
      <c r="BW35" s="114">
        <f t="shared" si="20"/>
        <v>-7.5400000000000009</v>
      </c>
      <c r="BX35" s="114">
        <f t="shared" si="21"/>
        <v>-7.8927900303521312</v>
      </c>
      <c r="BY35" s="114">
        <f t="shared" si="22"/>
        <v>-7.7689792084538203</v>
      </c>
      <c r="BZ35" s="114">
        <f t="shared" si="23"/>
        <v>-7.5638933947501998</v>
      </c>
      <c r="CA35" s="114">
        <f t="shared" si="24"/>
        <v>-7.6644896042269108</v>
      </c>
      <c r="CB35" s="98" t="str">
        <f t="shared" si="25"/>
        <v>---</v>
      </c>
      <c r="CC35" s="18">
        <f t="shared" si="26"/>
        <v>-2.9104481171135457</v>
      </c>
      <c r="CD35" s="114">
        <f t="shared" si="27"/>
        <v>-2.4205250907196136</v>
      </c>
      <c r="CE35" s="114">
        <f t="shared" si="28"/>
        <v>-3.0619870663085575</v>
      </c>
      <c r="CF35" s="114">
        <f t="shared" si="29"/>
        <v>-2.7077439286435241</v>
      </c>
      <c r="CG35" s="114">
        <f t="shared" si="30"/>
        <v>-2.4685210829577451</v>
      </c>
      <c r="CH35" s="114">
        <f t="shared" si="31"/>
        <v>-3.6363880201078556</v>
      </c>
      <c r="CI35" s="114">
        <f t="shared" si="32"/>
        <v>-3.0639892042847903</v>
      </c>
      <c r="CJ35" s="114">
        <f t="shared" si="33"/>
        <v>-1.2321980812804367</v>
      </c>
      <c r="CK35" s="114">
        <f t="shared" si="34"/>
        <v>-2.9621980812804378</v>
      </c>
      <c r="CL35" s="114">
        <f t="shared" si="35"/>
        <v>-0.33254704711004607</v>
      </c>
      <c r="CM35" s="114">
        <f t="shared" si="36"/>
        <v>-3.3018994543766103</v>
      </c>
      <c r="CN35" s="114">
        <f t="shared" si="37"/>
        <v>-2.5228787452803374</v>
      </c>
      <c r="CO35" s="114">
        <f t="shared" si="38"/>
        <v>-2.8173369405426247</v>
      </c>
      <c r="CP35" s="114">
        <f t="shared" si="39"/>
        <v>-3.4636878292877533</v>
      </c>
      <c r="CQ35" s="114">
        <f t="shared" si="43"/>
        <v>-2.6358820492352768</v>
      </c>
      <c r="CR35" s="114">
        <f t="shared" si="44"/>
        <v>-2.8638925288280852</v>
      </c>
      <c r="CS35" s="98" t="str">
        <f t="shared" si="45"/>
        <v>---</v>
      </c>
    </row>
    <row r="36" spans="2:97" x14ac:dyDescent="0.25">
      <c r="B36" t="s">
        <v>760</v>
      </c>
      <c r="C36">
        <v>321.95999999999998</v>
      </c>
      <c r="D36" s="27">
        <v>6.92</v>
      </c>
      <c r="E36" s="16">
        <v>6.5100090563090696</v>
      </c>
      <c r="F36" s="16">
        <v>5.6770509980000003</v>
      </c>
      <c r="G36" s="16">
        <v>5.6432082159999997</v>
      </c>
      <c r="H36" s="16">
        <v>4.93</v>
      </c>
      <c r="I36" s="16">
        <v>6.3723999999999998</v>
      </c>
      <c r="J36" s="16">
        <v>6.59</v>
      </c>
      <c r="K36" s="16">
        <v>6.71</v>
      </c>
      <c r="L36" s="16">
        <v>5.0599999999999996</v>
      </c>
      <c r="M36" s="39">
        <v>6.4690099999999999</v>
      </c>
      <c r="N36" s="16">
        <f t="shared" ref="N36:N67" si="48">AVERAGE(D36:M36)</f>
        <v>6.0881678270309072</v>
      </c>
      <c r="O36" s="16">
        <f t="shared" si="40"/>
        <v>6.4311946532508442</v>
      </c>
      <c r="P36" s="16">
        <f t="shared" ref="P36:P67" si="49">MEDIAN(D36:M36)</f>
        <v>6.4207049999999999</v>
      </c>
      <c r="Q36" s="16" t="s">
        <v>2891</v>
      </c>
      <c r="R36" s="36"/>
      <c r="S36" s="18">
        <v>141.85</v>
      </c>
      <c r="T36" s="16">
        <v>211.78</v>
      </c>
      <c r="U36" s="16">
        <v>153.25</v>
      </c>
      <c r="V36" s="16">
        <v>228.24</v>
      </c>
      <c r="W36" s="16">
        <v>223.67</v>
      </c>
      <c r="X36" s="16">
        <v>208</v>
      </c>
      <c r="Y36" s="16">
        <v>170</v>
      </c>
      <c r="Z36" s="85">
        <v>192</v>
      </c>
      <c r="AA36" s="39">
        <v>198.44200000000001</v>
      </c>
      <c r="AB36" s="88">
        <f t="shared" ref="AB36:AB67" si="50">AVERAGE(S36,T36,U36,V36,W36,X36,Y36,Z36,AA36)</f>
        <v>191.91466666666668</v>
      </c>
      <c r="AC36" s="114">
        <f t="shared" ref="AC36:AC67" si="51">GEOMEAN(S36,T36,U36,V36,W36,X36,Y36,Z36,AA36)</f>
        <v>189.60079296546905</v>
      </c>
      <c r="AD36" s="88">
        <f t="shared" ref="AD36:AD67" si="52">MEDIAN(S36,T36,U36,V36,W36,X36,Y36,Z36,AA36)</f>
        <v>198.44200000000001</v>
      </c>
      <c r="AE36" s="16" t="s">
        <v>2891</v>
      </c>
      <c r="AF36" s="150" t="s">
        <v>3036</v>
      </c>
      <c r="AG36" s="19">
        <f t="shared" ref="AG36:AG67" si="53">IF(ISNUMBER(AE36),AE36,T36)</f>
        <v>211.78</v>
      </c>
      <c r="AH36" s="18">
        <v>2.7399999999999999E-7</v>
      </c>
      <c r="AI36" s="34">
        <v>3.09713941012559E-9</v>
      </c>
      <c r="AJ36" s="16">
        <v>4.3651583224016521E-9</v>
      </c>
      <c r="AK36" s="16">
        <v>4.6773514128719769E-8</v>
      </c>
      <c r="AL36" s="16">
        <v>4.3651583224016521E-9</v>
      </c>
      <c r="AM36" s="16">
        <v>2.0892961308540397E-10</v>
      </c>
      <c r="AN36" s="94">
        <v>8.9999999999999995E-9</v>
      </c>
      <c r="AO36" s="34">
        <v>9.7191800000000003E-9</v>
      </c>
      <c r="AP36" s="16">
        <f t="shared" ref="AP36:AP67" si="54">AVERAGE($AH36:$AM36,$AN36,$AO36)</f>
        <v>4.3941134974591754E-8</v>
      </c>
      <c r="AQ36" s="114">
        <f t="shared" ref="AQ36:AQ67" si="55">GEOMEAN($AH36:$AM36,$AN36,$AO36)</f>
        <v>7.808595596709698E-9</v>
      </c>
      <c r="AR36" s="16">
        <f t="shared" ref="AR36:AR67" si="56">MEDIAN($AH36:$AM36,$AN36,$AO36)</f>
        <v>6.6825791612008262E-9</v>
      </c>
      <c r="AS36" s="114">
        <v>1.6726324844137757E-8</v>
      </c>
      <c r="AT36" s="156" t="s">
        <v>2916</v>
      </c>
      <c r="AU36" s="18">
        <v>6.7389999999999995E-4</v>
      </c>
      <c r="AV36" s="16">
        <v>3.7973E-3</v>
      </c>
      <c r="AW36" s="16">
        <v>6.7440345793391102E-4</v>
      </c>
      <c r="AX36" s="16">
        <v>5.8E-4</v>
      </c>
      <c r="AY36" s="16">
        <v>3.3999999999999998E-3</v>
      </c>
      <c r="AZ36" s="16">
        <v>1.3999999999999999E-4</v>
      </c>
      <c r="BA36" s="16">
        <v>6.7799999999999995E-5</v>
      </c>
      <c r="BB36" s="68">
        <v>-6.74</v>
      </c>
      <c r="BC36" s="16">
        <f t="shared" si="46"/>
        <v>5.858708884380695E-2</v>
      </c>
      <c r="BD36" s="67">
        <v>-8.35</v>
      </c>
      <c r="BE36" s="16">
        <f t="shared" si="47"/>
        <v>1.4381424932892379E-3</v>
      </c>
      <c r="BF36" s="16">
        <v>0.41499999999999998</v>
      </c>
      <c r="BG36" s="16">
        <v>5.22E-4</v>
      </c>
      <c r="BH36" s="16">
        <v>2.9399999999999999E-3</v>
      </c>
      <c r="BI36" s="68">
        <v>7.2799999999999997E-9</v>
      </c>
      <c r="BJ36" s="94">
        <f t="shared" ref="BJ36:BJ67" si="57">IF(ISNUMBER(BI36),1000*$C36*BI36,"")</f>
        <v>2.3438688000000001E-3</v>
      </c>
      <c r="BK36" s="68">
        <v>1.0284499999999999E-9</v>
      </c>
      <c r="BL36" s="16">
        <f t="shared" ref="BL36:BL67" si="58">IF(ISNUMBER(BK36),1000*$C36*BK36,"---")</f>
        <v>3.3111976199999999E-4</v>
      </c>
      <c r="BM36" s="94">
        <f t="shared" si="13"/>
        <v>3.5035401668359292E-2</v>
      </c>
      <c r="BN36" s="114">
        <f t="shared" si="41"/>
        <v>1.6729724258870231E-3</v>
      </c>
      <c r="BO36" s="94">
        <f t="shared" si="42"/>
        <v>1.0562729756115744E-3</v>
      </c>
      <c r="BP36" s="114" t="s">
        <v>2891</v>
      </c>
      <c r="BQ36" s="156" t="s">
        <v>3036</v>
      </c>
      <c r="BR36" s="18">
        <f t="shared" ref="BR36:BR67" si="59">LOG(AH36)</f>
        <v>-6.5622494371796121</v>
      </c>
      <c r="BS36" s="114">
        <f t="shared" ref="BS36:BS67" si="60">LOG(AI36)</f>
        <v>-8.50903924550353</v>
      </c>
      <c r="BT36" s="114">
        <f t="shared" ref="BT36:BT67" si="61">LOG(AJ36)</f>
        <v>-8.3600000000000012</v>
      </c>
      <c r="BU36" s="114">
        <f t="shared" ref="BU36:BU67" si="62">LOG(AK36)</f>
        <v>-7.33</v>
      </c>
      <c r="BV36" s="114">
        <f t="shared" ref="BV36:BV67" si="63">LOG(AL36)</f>
        <v>-8.3600000000000012</v>
      </c>
      <c r="BW36" s="114">
        <f t="shared" ref="BW36:BW67" si="64">LOG(AM36)</f>
        <v>-9.68</v>
      </c>
      <c r="BX36" s="114">
        <f t="shared" ref="BX36:BX67" si="65">IF(ISNUMBER(AN36),LOG(AN36),"N/A")</f>
        <v>-8.0457574905606748</v>
      </c>
      <c r="BY36" s="114">
        <f t="shared" ref="BY36:BY67" si="66">IF(ISNUMBER(AO36),LOG(AO36),"N/A")</f>
        <v>-8.0123703746310913</v>
      </c>
      <c r="BZ36" s="114">
        <f t="shared" ref="BZ36:BZ67" si="67">AVERAGE(BR36:BY36)</f>
        <v>-8.1074270684843643</v>
      </c>
      <c r="CA36" s="114">
        <f t="shared" ref="CA36:CA67" si="68">MEDIAN(BR36:BY36)</f>
        <v>-8.2028787452803371</v>
      </c>
      <c r="CB36" s="98">
        <f t="shared" ref="CB36:CB67" si="69">IF(ISNUMBER(AS36),LOG(AS36),AS36)</f>
        <v>-7.7765994729795107</v>
      </c>
      <c r="CC36" s="18">
        <f t="shared" ref="CC36:CC67" si="70">LOG(AU36)</f>
        <v>-3.1714045436282978</v>
      </c>
      <c r="CD36" s="114">
        <f t="shared" ref="CD36:CD67" si="71">LOG(AV36)</f>
        <v>-2.4205250907196136</v>
      </c>
      <c r="CE36" s="114">
        <f t="shared" ref="CE36:CE67" si="72">LOG(AW36)</f>
        <v>-3.1710802115776109</v>
      </c>
      <c r="CF36" s="114">
        <f t="shared" ref="CF36:CF67" si="73">LOG(AX36)</f>
        <v>-3.2365720064370627</v>
      </c>
      <c r="CG36" s="114">
        <f t="shared" ref="CG36:CG67" si="74">LOG(AY36)</f>
        <v>-2.4685210829577451</v>
      </c>
      <c r="CH36" s="114">
        <f t="shared" ref="CH36:CH67" si="75">IF(ISNUMBER(AZ36),LOG(AZ36),"N/A")</f>
        <v>-3.8538719643217618</v>
      </c>
      <c r="CI36" s="114">
        <f t="shared" ref="CI36:CI67" si="76">LOG(BA36)</f>
        <v>-4.1687703061329371</v>
      </c>
      <c r="CJ36" s="114">
        <f t="shared" ref="CJ36:CJ67" si="77">LOG(BC36)</f>
        <v>-1.2321980812804367</v>
      </c>
      <c r="CK36" s="114">
        <f t="shared" ref="CK36:CK67" si="78">LOG(BE36)</f>
        <v>-2.8421980812804373</v>
      </c>
      <c r="CL36" s="114">
        <f t="shared" ref="CL36:CL67" si="79">LOG(BF36)</f>
        <v>-0.38195190328790729</v>
      </c>
      <c r="CM36" s="114">
        <f t="shared" ref="CM36:CM67" si="80">LOG(BG36)</f>
        <v>-3.2823294969977379</v>
      </c>
      <c r="CN36" s="114">
        <f t="shared" ref="CN36:CN67" si="81">LOG(BH36)</f>
        <v>-2.5316526695878427</v>
      </c>
      <c r="CO36" s="114">
        <f t="shared" ref="CO36:CO67" si="82">IF(ISNUMBER(BJ36),LOG(BJ36),"N/A")</f>
        <v>-2.6300667019673991</v>
      </c>
      <c r="CP36" s="114">
        <f t="shared" ref="CP36:CP67" si="83">IF(ISNUMBER(BL36),LOG(BL36),"N/A")</f>
        <v>-3.4800148987664046</v>
      </c>
      <c r="CQ36" s="114">
        <f t="shared" si="43"/>
        <v>-2.7765112170673709</v>
      </c>
      <c r="CR36" s="114">
        <f t="shared" si="44"/>
        <v>-3.0066391464290243</v>
      </c>
      <c r="CS36" s="98" t="str">
        <f t="shared" si="45"/>
        <v>---</v>
      </c>
    </row>
    <row r="37" spans="2:97" x14ac:dyDescent="0.25">
      <c r="B37" t="s">
        <v>761</v>
      </c>
      <c r="C37">
        <v>321.95999999999998</v>
      </c>
      <c r="D37" s="27">
        <v>6.92</v>
      </c>
      <c r="E37" s="16">
        <v>6.5061953668411903</v>
      </c>
      <c r="F37" s="16">
        <v>5.6770509980000003</v>
      </c>
      <c r="G37" s="16">
        <v>5.6432082159999997</v>
      </c>
      <c r="H37" s="16">
        <v>4.93</v>
      </c>
      <c r="I37" s="16">
        <v>6.3335999999999997</v>
      </c>
      <c r="J37" s="16">
        <v>6.58</v>
      </c>
      <c r="K37" s="16">
        <v>6.71</v>
      </c>
      <c r="L37" s="16" t="s">
        <v>3034</v>
      </c>
      <c r="M37" s="16"/>
      <c r="N37" s="16">
        <f t="shared" si="48"/>
        <v>6.162506822605148</v>
      </c>
      <c r="O37" s="16">
        <f t="shared" si="40"/>
        <v>6.4700404464117565</v>
      </c>
      <c r="P37" s="16">
        <f t="shared" si="49"/>
        <v>6.4198976834205954</v>
      </c>
      <c r="Q37" s="16" t="s">
        <v>2891</v>
      </c>
      <c r="R37" s="36"/>
      <c r="S37" s="18">
        <v>141.85</v>
      </c>
      <c r="T37" s="16">
        <v>185.85</v>
      </c>
      <c r="U37" s="16">
        <v>153.25</v>
      </c>
      <c r="V37" s="16">
        <v>182.06</v>
      </c>
      <c r="W37" s="16">
        <v>190.67</v>
      </c>
      <c r="X37" s="16">
        <v>207</v>
      </c>
      <c r="Y37" s="16">
        <v>170</v>
      </c>
      <c r="Z37" s="85" t="s">
        <v>3034</v>
      </c>
      <c r="AA37" s="16"/>
      <c r="AB37" s="88">
        <f t="shared" si="50"/>
        <v>175.81142857142854</v>
      </c>
      <c r="AC37" s="114">
        <f t="shared" si="51"/>
        <v>174.54251237520228</v>
      </c>
      <c r="AD37" s="88">
        <f t="shared" si="52"/>
        <v>182.06</v>
      </c>
      <c r="AE37" s="16" t="s">
        <v>2891</v>
      </c>
      <c r="AF37" s="150" t="s">
        <v>3036</v>
      </c>
      <c r="AG37" s="19">
        <f t="shared" si="53"/>
        <v>185.85</v>
      </c>
      <c r="AH37" s="18">
        <v>5.5300000000000004E-7</v>
      </c>
      <c r="AI37" s="34">
        <v>3.2255889741739798E-9</v>
      </c>
      <c r="AJ37" s="16">
        <v>8.7096358995607965E-9</v>
      </c>
      <c r="AK37" s="16">
        <v>4.6773514128719769E-8</v>
      </c>
      <c r="AL37" s="16">
        <v>9.7723722095580911E-9</v>
      </c>
      <c r="AM37" s="16">
        <v>5.495408738576243E-10</v>
      </c>
      <c r="AN37" s="94">
        <v>8.9999999999999995E-9</v>
      </c>
      <c r="AO37" s="16"/>
      <c r="AP37" s="16">
        <f t="shared" si="54"/>
        <v>9.0147236012267183E-8</v>
      </c>
      <c r="AQ37" s="114">
        <f t="shared" si="55"/>
        <v>1.196573894901541E-8</v>
      </c>
      <c r="AR37" s="16">
        <f t="shared" si="56"/>
        <v>8.9999999999999995E-9</v>
      </c>
      <c r="AS37" s="114" t="s">
        <v>2891</v>
      </c>
      <c r="AT37" s="156" t="s">
        <v>3036</v>
      </c>
      <c r="AU37" s="18">
        <v>1.1670000000000001E-3</v>
      </c>
      <c r="AV37" s="16">
        <v>3.7973E-3</v>
      </c>
      <c r="AW37" s="16">
        <v>8.1533059320621805E-4</v>
      </c>
      <c r="AX37" s="16">
        <v>2.3800000000000002E-3</v>
      </c>
      <c r="AY37" s="16">
        <v>3.3999999999999998E-3</v>
      </c>
      <c r="AZ37" s="16">
        <v>1.7799999999999999E-4</v>
      </c>
      <c r="BA37" s="16">
        <v>1.7200000000000001E-4</v>
      </c>
      <c r="BB37" s="68">
        <v>-6.74</v>
      </c>
      <c r="BC37" s="16">
        <f t="shared" si="46"/>
        <v>5.858708884380695E-2</v>
      </c>
      <c r="BD37" s="67">
        <v>-8.41</v>
      </c>
      <c r="BE37" s="16">
        <f t="shared" si="47"/>
        <v>1.2525697488235841E-3</v>
      </c>
      <c r="BF37" s="16">
        <v>0.434</v>
      </c>
      <c r="BG37" s="16">
        <v>5.22E-4</v>
      </c>
      <c r="BH37" s="16">
        <v>3.0000000000000001E-3</v>
      </c>
      <c r="BI37" s="68" t="s">
        <v>3034</v>
      </c>
      <c r="BJ37" s="94" t="str">
        <f t="shared" si="57"/>
        <v/>
      </c>
      <c r="BK37" s="68"/>
      <c r="BL37" s="16" t="str">
        <f t="shared" si="58"/>
        <v>---</v>
      </c>
      <c r="BM37" s="94">
        <f t="shared" si="13"/>
        <v>4.2439274098819729E-2</v>
      </c>
      <c r="BN37" s="114">
        <f t="shared" si="41"/>
        <v>2.4405109616359054E-3</v>
      </c>
      <c r="BO37" s="94">
        <f t="shared" si="42"/>
        <v>1.8162848744117921E-3</v>
      </c>
      <c r="BP37" s="114" t="s">
        <v>2891</v>
      </c>
      <c r="BQ37" s="156" t="s">
        <v>3036</v>
      </c>
      <c r="BR37" s="18">
        <f t="shared" si="59"/>
        <v>-6.2572748686953021</v>
      </c>
      <c r="BS37" s="114">
        <f t="shared" si="60"/>
        <v>-8.4913909740893079</v>
      </c>
      <c r="BT37" s="114">
        <f t="shared" si="61"/>
        <v>-8.06</v>
      </c>
      <c r="BU37" s="114">
        <f t="shared" si="62"/>
        <v>-7.33</v>
      </c>
      <c r="BV37" s="114">
        <f t="shared" si="63"/>
        <v>-8.0100000000000016</v>
      </c>
      <c r="BW37" s="114">
        <f t="shared" si="64"/>
        <v>-9.26</v>
      </c>
      <c r="BX37" s="114">
        <f t="shared" si="65"/>
        <v>-8.0457574905606748</v>
      </c>
      <c r="BY37" s="114" t="str">
        <f t="shared" si="66"/>
        <v>N/A</v>
      </c>
      <c r="BZ37" s="114">
        <f t="shared" si="67"/>
        <v>-7.9220604761921836</v>
      </c>
      <c r="CA37" s="114">
        <f t="shared" si="68"/>
        <v>-8.0457574905606748</v>
      </c>
      <c r="CB37" s="98" t="str">
        <f t="shared" si="69"/>
        <v>---</v>
      </c>
      <c r="CC37" s="18">
        <f t="shared" si="70"/>
        <v>-2.9329291439546297</v>
      </c>
      <c r="CD37" s="114">
        <f t="shared" si="71"/>
        <v>-2.4205250907196136</v>
      </c>
      <c r="CE37" s="114">
        <f t="shared" si="72"/>
        <v>-3.0886662615746929</v>
      </c>
      <c r="CF37" s="114">
        <f t="shared" si="73"/>
        <v>-2.6234230429434882</v>
      </c>
      <c r="CG37" s="114">
        <f t="shared" si="74"/>
        <v>-2.4685210829577451</v>
      </c>
      <c r="CH37" s="114">
        <f t="shared" si="75"/>
        <v>-3.7495799976911059</v>
      </c>
      <c r="CI37" s="114">
        <f t="shared" si="76"/>
        <v>-3.7644715530924509</v>
      </c>
      <c r="CJ37" s="114">
        <f t="shared" si="77"/>
        <v>-1.2321980812804367</v>
      </c>
      <c r="CK37" s="114">
        <f t="shared" si="78"/>
        <v>-2.9021980812804369</v>
      </c>
      <c r="CL37" s="114">
        <f t="shared" si="79"/>
        <v>-0.36251027048748929</v>
      </c>
      <c r="CM37" s="114">
        <f t="shared" si="80"/>
        <v>-3.2823294969977379</v>
      </c>
      <c r="CN37" s="114">
        <f t="shared" si="81"/>
        <v>-2.5228787452803374</v>
      </c>
      <c r="CO37" s="114" t="str">
        <f t="shared" si="82"/>
        <v>N/A</v>
      </c>
      <c r="CP37" s="114" t="str">
        <f t="shared" si="83"/>
        <v>N/A</v>
      </c>
      <c r="CQ37" s="114">
        <f t="shared" si="43"/>
        <v>-2.6125192373550141</v>
      </c>
      <c r="CR37" s="114">
        <f t="shared" si="44"/>
        <v>-2.7628105621119623</v>
      </c>
      <c r="CS37" s="98" t="str">
        <f t="shared" si="45"/>
        <v>---</v>
      </c>
    </row>
    <row r="38" spans="2:97" x14ac:dyDescent="0.25">
      <c r="B38" t="s">
        <v>762</v>
      </c>
      <c r="C38">
        <v>321.95999999999998</v>
      </c>
      <c r="D38" s="27">
        <v>6.92</v>
      </c>
      <c r="E38" s="16">
        <v>6.4571637986579802</v>
      </c>
      <c r="F38" s="16">
        <v>5.6770509980000003</v>
      </c>
      <c r="G38" s="16">
        <v>5.6432082159999997</v>
      </c>
      <c r="H38" s="16">
        <v>4.93</v>
      </c>
      <c r="I38" s="16">
        <v>6.5757000000000003</v>
      </c>
      <c r="J38" s="16">
        <v>6.59</v>
      </c>
      <c r="K38" s="16">
        <v>6.81</v>
      </c>
      <c r="L38" s="16">
        <v>4.99</v>
      </c>
      <c r="M38" s="39">
        <v>6.45045</v>
      </c>
      <c r="N38" s="16">
        <f t="shared" si="48"/>
        <v>6.1043573012657975</v>
      </c>
      <c r="O38" s="16">
        <f t="shared" si="40"/>
        <v>6.4655852614999221</v>
      </c>
      <c r="P38" s="16">
        <f t="shared" si="49"/>
        <v>6.4538068993289901</v>
      </c>
      <c r="Q38" s="16" t="s">
        <v>2891</v>
      </c>
      <c r="R38" s="36"/>
      <c r="S38" s="18">
        <v>141.85</v>
      </c>
      <c r="T38" s="16">
        <v>179.36</v>
      </c>
      <c r="U38" s="16">
        <v>153.25</v>
      </c>
      <c r="V38" s="16">
        <v>185.09</v>
      </c>
      <c r="W38" s="16">
        <v>190.67</v>
      </c>
      <c r="X38" s="16">
        <v>211</v>
      </c>
      <c r="Y38" s="16">
        <v>160</v>
      </c>
      <c r="Z38" s="85">
        <v>187</v>
      </c>
      <c r="AA38" s="39">
        <v>202.53100000000001</v>
      </c>
      <c r="AB38" s="88">
        <f t="shared" si="50"/>
        <v>178.97233333333332</v>
      </c>
      <c r="AC38" s="114">
        <f t="shared" si="51"/>
        <v>177.61679633802328</v>
      </c>
      <c r="AD38" s="88">
        <f t="shared" si="52"/>
        <v>185.09</v>
      </c>
      <c r="AE38" s="16" t="s">
        <v>2891</v>
      </c>
      <c r="AF38" s="150" t="s">
        <v>3036</v>
      </c>
      <c r="AG38" s="19">
        <f t="shared" si="53"/>
        <v>179.36</v>
      </c>
      <c r="AH38" s="18">
        <v>6.5799999999999999E-7</v>
      </c>
      <c r="AI38" s="34">
        <v>1.2338570494702999E-8</v>
      </c>
      <c r="AJ38" s="16">
        <v>1.3803842646028805E-8</v>
      </c>
      <c r="AK38" s="16">
        <v>4.6773514128719769E-8</v>
      </c>
      <c r="AL38" s="16">
        <v>1.1748975549395268E-8</v>
      </c>
      <c r="AM38" s="16">
        <v>5.495408738576243E-10</v>
      </c>
      <c r="AN38" s="94">
        <v>4.9E-9</v>
      </c>
      <c r="AO38" s="34">
        <v>8.7892400000000006E-9</v>
      </c>
      <c r="AP38" s="16">
        <f t="shared" si="54"/>
        <v>9.4612960461588052E-8</v>
      </c>
      <c r="AQ38" s="114">
        <f t="shared" si="55"/>
        <v>1.397831322823182E-8</v>
      </c>
      <c r="AR38" s="16">
        <f t="shared" si="56"/>
        <v>1.2043773022049133E-8</v>
      </c>
      <c r="AS38" s="114" t="s">
        <v>2891</v>
      </c>
      <c r="AT38" s="156" t="s">
        <v>3036</v>
      </c>
      <c r="AU38" s="18">
        <v>3.9529999999999999E-3</v>
      </c>
      <c r="AV38" s="16">
        <v>3.7973E-3</v>
      </c>
      <c r="AW38" s="16">
        <v>1.407639228762E-3</v>
      </c>
      <c r="AX38" s="16">
        <v>3.0699999999999998E-3</v>
      </c>
      <c r="AY38" s="16">
        <v>3.3999999999999998E-3</v>
      </c>
      <c r="AZ38" s="16">
        <v>4.1300000000000001E-4</v>
      </c>
      <c r="BA38" s="16">
        <v>1.7200000000000001E-4</v>
      </c>
      <c r="BB38" s="68">
        <v>-6.74</v>
      </c>
      <c r="BC38" s="16">
        <f t="shared" si="46"/>
        <v>5.858708884380695E-2</v>
      </c>
      <c r="BD38" s="67">
        <v>-8.7799999999999994</v>
      </c>
      <c r="BE38" s="16">
        <f t="shared" si="47"/>
        <v>5.3432060071859631E-4</v>
      </c>
      <c r="BF38" s="16">
        <v>0.41499999999999998</v>
      </c>
      <c r="BG38" s="16">
        <v>3.3700000000000001E-4</v>
      </c>
      <c r="BH38" s="16">
        <v>3.7000000000000002E-3</v>
      </c>
      <c r="BI38" s="68">
        <v>7.6999999999999995E-9</v>
      </c>
      <c r="BJ38" s="94">
        <f t="shared" si="57"/>
        <v>2.479092E-3</v>
      </c>
      <c r="BK38" s="68">
        <v>1.0519099999999999E-9</v>
      </c>
      <c r="BL38" s="16">
        <f t="shared" si="58"/>
        <v>3.3867294359999999E-4</v>
      </c>
      <c r="BM38" s="94">
        <f t="shared" si="13"/>
        <v>3.5513508115491962E-2</v>
      </c>
      <c r="BN38" s="114">
        <f t="shared" si="41"/>
        <v>2.4022068369538895E-3</v>
      </c>
      <c r="BO38" s="94">
        <f t="shared" si="42"/>
        <v>2.7745460000000001E-3</v>
      </c>
      <c r="BP38" s="114" t="s">
        <v>2891</v>
      </c>
      <c r="BQ38" s="156" t="s">
        <v>3036</v>
      </c>
      <c r="BR38" s="18">
        <f t="shared" si="59"/>
        <v>-6.1817741063860447</v>
      </c>
      <c r="BS38" s="114">
        <f t="shared" si="60"/>
        <v>-7.9087351532869237</v>
      </c>
      <c r="BT38" s="114">
        <f t="shared" si="61"/>
        <v>-7.8600000000000012</v>
      </c>
      <c r="BU38" s="114">
        <f t="shared" si="62"/>
        <v>-7.33</v>
      </c>
      <c r="BV38" s="114">
        <f t="shared" si="63"/>
        <v>-7.9300000000000006</v>
      </c>
      <c r="BW38" s="114">
        <f t="shared" si="64"/>
        <v>-9.26</v>
      </c>
      <c r="BX38" s="114">
        <f t="shared" si="65"/>
        <v>-8.3098039199714862</v>
      </c>
      <c r="BY38" s="114">
        <f t="shared" si="66"/>
        <v>-8.0560486764707147</v>
      </c>
      <c r="BZ38" s="114">
        <f t="shared" si="67"/>
        <v>-7.854545232014396</v>
      </c>
      <c r="CA38" s="114">
        <f t="shared" si="68"/>
        <v>-7.9193675766434621</v>
      </c>
      <c r="CB38" s="98" t="str">
        <f t="shared" si="69"/>
        <v>---</v>
      </c>
      <c r="CC38" s="18">
        <f t="shared" si="70"/>
        <v>-2.4030731856570293</v>
      </c>
      <c r="CD38" s="114">
        <f t="shared" si="71"/>
        <v>-2.4205250907196136</v>
      </c>
      <c r="CE38" s="114">
        <f t="shared" si="72"/>
        <v>-2.8515086385422515</v>
      </c>
      <c r="CF38" s="114">
        <f t="shared" si="73"/>
        <v>-2.5128616245228135</v>
      </c>
      <c r="CG38" s="114">
        <f t="shared" si="74"/>
        <v>-2.4685210829577451</v>
      </c>
      <c r="CH38" s="114">
        <f t="shared" si="75"/>
        <v>-3.3840499483435988</v>
      </c>
      <c r="CI38" s="114">
        <f t="shared" si="76"/>
        <v>-3.7644715530924509</v>
      </c>
      <c r="CJ38" s="114">
        <f t="shared" si="77"/>
        <v>-1.2321980812804367</v>
      </c>
      <c r="CK38" s="114">
        <f t="shared" si="78"/>
        <v>-3.2721980812804365</v>
      </c>
      <c r="CL38" s="114">
        <f t="shared" si="79"/>
        <v>-0.38195190328790729</v>
      </c>
      <c r="CM38" s="114">
        <f t="shared" si="80"/>
        <v>-3.4723700991286615</v>
      </c>
      <c r="CN38" s="114">
        <f t="shared" si="81"/>
        <v>-2.431798275933005</v>
      </c>
      <c r="CO38" s="114">
        <f t="shared" si="82"/>
        <v>-2.6057073561079545</v>
      </c>
      <c r="CP38" s="114">
        <f t="shared" si="83"/>
        <v>-3.470219497522999</v>
      </c>
      <c r="CQ38" s="114">
        <f t="shared" si="43"/>
        <v>-2.6193896013126357</v>
      </c>
      <c r="CR38" s="114">
        <f t="shared" si="44"/>
        <v>-2.5592844903153837</v>
      </c>
      <c r="CS38" s="98" t="str">
        <f t="shared" si="45"/>
        <v>---</v>
      </c>
    </row>
    <row r="39" spans="2:97" x14ac:dyDescent="0.25">
      <c r="B39" t="s">
        <v>763</v>
      </c>
      <c r="C39">
        <v>321.95999999999998</v>
      </c>
      <c r="D39" s="27">
        <v>6.92</v>
      </c>
      <c r="E39" s="16">
        <v>6.4399507004480601</v>
      </c>
      <c r="F39" s="16">
        <v>5.6770509980000003</v>
      </c>
      <c r="G39" s="16">
        <v>5.6432082159999997</v>
      </c>
      <c r="H39" s="16">
        <v>4.93</v>
      </c>
      <c r="I39" s="16">
        <v>6.5254000000000003</v>
      </c>
      <c r="J39" s="16">
        <v>6.55</v>
      </c>
      <c r="K39" s="16">
        <v>6.88</v>
      </c>
      <c r="L39" s="16" t="s">
        <v>3034</v>
      </c>
      <c r="M39" s="16"/>
      <c r="N39" s="16">
        <f t="shared" si="48"/>
        <v>6.1957012393060067</v>
      </c>
      <c r="O39" s="16">
        <f t="shared" si="40"/>
        <v>6.521112928413821</v>
      </c>
      <c r="P39" s="16">
        <f t="shared" si="49"/>
        <v>6.4826753502240297</v>
      </c>
      <c r="Q39" s="16">
        <v>6.29</v>
      </c>
      <c r="R39" s="145" t="s">
        <v>2907</v>
      </c>
      <c r="S39" s="18">
        <v>141.85</v>
      </c>
      <c r="T39" s="16">
        <v>217.56</v>
      </c>
      <c r="U39" s="16">
        <v>153.25</v>
      </c>
      <c r="V39" s="16">
        <v>214.65</v>
      </c>
      <c r="W39" s="16">
        <v>170</v>
      </c>
      <c r="X39" s="16">
        <v>216</v>
      </c>
      <c r="Y39" s="16">
        <v>150</v>
      </c>
      <c r="Z39" s="85" t="s">
        <v>3034</v>
      </c>
      <c r="AA39" s="16"/>
      <c r="AB39" s="88">
        <f t="shared" si="50"/>
        <v>180.47285714285712</v>
      </c>
      <c r="AC39" s="114">
        <f t="shared" si="51"/>
        <v>177.6837335281426</v>
      </c>
      <c r="AD39" s="88">
        <f t="shared" si="52"/>
        <v>170</v>
      </c>
      <c r="AE39" s="16">
        <v>219.5</v>
      </c>
      <c r="AF39" s="150" t="s">
        <v>2778</v>
      </c>
      <c r="AG39" s="19">
        <f t="shared" si="53"/>
        <v>219.5</v>
      </c>
      <c r="AH39" s="18">
        <v>2.1899999999999999E-7</v>
      </c>
      <c r="AI39" s="34">
        <v>2.0397948116716599E-8</v>
      </c>
      <c r="AJ39" s="16">
        <v>7.7624711662869124E-9</v>
      </c>
      <c r="AK39" s="16">
        <v>4.6773514128719769E-8</v>
      </c>
      <c r="AL39" s="16">
        <v>1.6982436524617439E-8</v>
      </c>
      <c r="AM39" s="16">
        <v>2.8840315031265985E-8</v>
      </c>
      <c r="AN39" s="94" t="s">
        <v>3034</v>
      </c>
      <c r="AO39" s="16"/>
      <c r="AP39" s="16">
        <f t="shared" si="54"/>
        <v>5.6626114161267778E-8</v>
      </c>
      <c r="AQ39" s="114">
        <f t="shared" si="55"/>
        <v>3.0432556216503113E-8</v>
      </c>
      <c r="AR39" s="16">
        <f t="shared" si="56"/>
        <v>2.461913157399129E-8</v>
      </c>
      <c r="AS39" s="114">
        <v>4.5309350114016165E-8</v>
      </c>
      <c r="AT39" s="156" t="s">
        <v>2916</v>
      </c>
      <c r="AU39" s="18">
        <v>3.8000000000000002E-4</v>
      </c>
      <c r="AV39" s="16">
        <v>3.7973E-3</v>
      </c>
      <c r="AW39" s="16">
        <v>1.39217450889391E-3</v>
      </c>
      <c r="AX39" s="16">
        <v>9.1500000000000001E-4</v>
      </c>
      <c r="AY39" s="16">
        <v>3.3999999999999998E-3</v>
      </c>
      <c r="AZ39" s="16">
        <v>7.6000000000000004E-5</v>
      </c>
      <c r="BA39" s="16">
        <v>1.06E-3</v>
      </c>
      <c r="BB39" s="68">
        <v>-6.74</v>
      </c>
      <c r="BC39" s="16">
        <f t="shared" si="46"/>
        <v>5.858708884380695E-2</v>
      </c>
      <c r="BD39" s="67">
        <v>-8.9</v>
      </c>
      <c r="BE39" s="16">
        <f t="shared" si="47"/>
        <v>4.053236255812485E-4</v>
      </c>
      <c r="BF39" s="16">
        <v>0.41499999999999998</v>
      </c>
      <c r="BG39" s="16">
        <v>2.2800000000000001E-4</v>
      </c>
      <c r="BH39" s="16">
        <v>5.1000000000000004E-3</v>
      </c>
      <c r="BI39" s="68" t="s">
        <v>3034</v>
      </c>
      <c r="BJ39" s="94" t="str">
        <f t="shared" si="57"/>
        <v/>
      </c>
      <c r="BK39" s="68"/>
      <c r="BL39" s="16" t="str">
        <f t="shared" si="58"/>
        <v>---</v>
      </c>
      <c r="BM39" s="94">
        <f t="shared" si="13"/>
        <v>4.086174058152351E-2</v>
      </c>
      <c r="BN39" s="114">
        <f t="shared" si="41"/>
        <v>2.0579147696157072E-3</v>
      </c>
      <c r="BO39" s="94">
        <f t="shared" si="42"/>
        <v>1.2260872544469551E-3</v>
      </c>
      <c r="BP39" s="114">
        <v>3.2000000000000003E-4</v>
      </c>
      <c r="BQ39" s="156" t="s">
        <v>2778</v>
      </c>
      <c r="BR39" s="18">
        <f t="shared" si="59"/>
        <v>-6.6595558851598815</v>
      </c>
      <c r="BS39" s="114">
        <f t="shared" si="60"/>
        <v>-7.6904135172018524</v>
      </c>
      <c r="BT39" s="114">
        <f t="shared" si="61"/>
        <v>-8.11</v>
      </c>
      <c r="BU39" s="114">
        <f t="shared" si="62"/>
        <v>-7.33</v>
      </c>
      <c r="BV39" s="114">
        <f t="shared" si="63"/>
        <v>-7.7700000000000005</v>
      </c>
      <c r="BW39" s="114">
        <f t="shared" si="64"/>
        <v>-7.5400000000000009</v>
      </c>
      <c r="BX39" s="114" t="str">
        <f t="shared" si="65"/>
        <v>N/A</v>
      </c>
      <c r="BY39" s="114" t="str">
        <f t="shared" si="66"/>
        <v>N/A</v>
      </c>
      <c r="BZ39" s="114">
        <f t="shared" si="67"/>
        <v>-7.5166615670602894</v>
      </c>
      <c r="CA39" s="114">
        <f t="shared" si="68"/>
        <v>-7.6152067586009267</v>
      </c>
      <c r="CB39" s="98">
        <f t="shared" si="69"/>
        <v>-7.343812166995848</v>
      </c>
      <c r="CC39" s="18">
        <f t="shared" si="70"/>
        <v>-3.4202164033831899</v>
      </c>
      <c r="CD39" s="114">
        <f t="shared" si="71"/>
        <v>-2.4205250907196136</v>
      </c>
      <c r="CE39" s="114">
        <f t="shared" si="72"/>
        <v>-2.8563063225563146</v>
      </c>
      <c r="CF39" s="114">
        <f t="shared" si="73"/>
        <v>-3.0385789059335515</v>
      </c>
      <c r="CG39" s="114">
        <f t="shared" si="74"/>
        <v>-2.4685210829577451</v>
      </c>
      <c r="CH39" s="114">
        <f t="shared" si="75"/>
        <v>-4.1191864077192086</v>
      </c>
      <c r="CI39" s="114">
        <f t="shared" si="76"/>
        <v>-2.9746941347352296</v>
      </c>
      <c r="CJ39" s="114">
        <f t="shared" si="77"/>
        <v>-1.2321980812804367</v>
      </c>
      <c r="CK39" s="114">
        <f t="shared" si="78"/>
        <v>-3.392198081280438</v>
      </c>
      <c r="CL39" s="114">
        <f t="shared" si="79"/>
        <v>-0.38195190328790729</v>
      </c>
      <c r="CM39" s="114">
        <f t="shared" si="80"/>
        <v>-3.642065152999546</v>
      </c>
      <c r="CN39" s="114">
        <f t="shared" si="81"/>
        <v>-2.2924298239020637</v>
      </c>
      <c r="CO39" s="114" t="str">
        <f t="shared" si="82"/>
        <v>N/A</v>
      </c>
      <c r="CP39" s="114" t="str">
        <f t="shared" si="83"/>
        <v>N/A</v>
      </c>
      <c r="CQ39" s="114">
        <f t="shared" si="43"/>
        <v>-2.6865726158962704</v>
      </c>
      <c r="CR39" s="114">
        <f t="shared" si="44"/>
        <v>-2.9155002286457723</v>
      </c>
      <c r="CS39" s="98">
        <f t="shared" si="45"/>
        <v>-3.4948500216800942</v>
      </c>
    </row>
    <row r="40" spans="2:97" x14ac:dyDescent="0.25">
      <c r="B40" t="s">
        <v>764</v>
      </c>
      <c r="C40">
        <v>321.95999999999998</v>
      </c>
      <c r="D40" s="27">
        <v>6.92</v>
      </c>
      <c r="E40" s="16">
        <v>6.4488077425485901</v>
      </c>
      <c r="F40" s="16">
        <v>5.6770509980000003</v>
      </c>
      <c r="G40" s="16">
        <v>5.6432082159999997</v>
      </c>
      <c r="H40" s="16">
        <v>4.93</v>
      </c>
      <c r="I40" s="16">
        <v>6.2657999999999996</v>
      </c>
      <c r="J40" s="16">
        <v>6.55</v>
      </c>
      <c r="K40" s="16">
        <v>6.85</v>
      </c>
      <c r="L40" s="16" t="s">
        <v>3034</v>
      </c>
      <c r="M40" s="16"/>
      <c r="N40" s="16">
        <f t="shared" si="48"/>
        <v>6.1606083695685729</v>
      </c>
      <c r="O40" s="16">
        <f t="shared" si="40"/>
        <v>6.4878505744783403</v>
      </c>
      <c r="P40" s="16">
        <f t="shared" si="49"/>
        <v>6.3573038712742953</v>
      </c>
      <c r="Q40" s="16">
        <v>6.3</v>
      </c>
      <c r="R40" s="145" t="s">
        <v>2907</v>
      </c>
      <c r="S40" s="18">
        <v>141.85</v>
      </c>
      <c r="T40" s="16">
        <v>191.56</v>
      </c>
      <c r="U40" s="16">
        <v>153.25</v>
      </c>
      <c r="V40" s="16">
        <v>201.67</v>
      </c>
      <c r="W40" s="16">
        <v>206</v>
      </c>
      <c r="X40" s="16">
        <v>217</v>
      </c>
      <c r="Y40" s="16">
        <v>150</v>
      </c>
      <c r="Z40" s="85" t="s">
        <v>3034</v>
      </c>
      <c r="AA40" s="16"/>
      <c r="AB40" s="88">
        <f t="shared" si="50"/>
        <v>180.19</v>
      </c>
      <c r="AC40" s="114">
        <f t="shared" si="51"/>
        <v>177.86269989268615</v>
      </c>
      <c r="AD40" s="88">
        <f t="shared" si="52"/>
        <v>191.56</v>
      </c>
      <c r="AE40" s="16">
        <v>194</v>
      </c>
      <c r="AF40" s="150" t="s">
        <v>2760</v>
      </c>
      <c r="AG40" s="19">
        <f t="shared" si="53"/>
        <v>194</v>
      </c>
      <c r="AH40" s="18">
        <v>4.4499999999999997E-7</v>
      </c>
      <c r="AI40" s="34">
        <v>1.35737108806088E-8</v>
      </c>
      <c r="AJ40" s="16">
        <v>5.2480746024977305E-9</v>
      </c>
      <c r="AK40" s="16">
        <v>4.6773514128719769E-8</v>
      </c>
      <c r="AL40" s="16">
        <v>7.2443596007498722E-9</v>
      </c>
      <c r="AM40" s="16">
        <v>5.495408738576243E-10</v>
      </c>
      <c r="AN40" s="94" t="s">
        <v>3034</v>
      </c>
      <c r="AO40" s="16"/>
      <c r="AP40" s="16">
        <f t="shared" si="54"/>
        <v>8.6398200014405623E-8</v>
      </c>
      <c r="AQ40" s="114">
        <f t="shared" si="55"/>
        <v>1.3443420015042584E-8</v>
      </c>
      <c r="AR40" s="16">
        <f t="shared" si="56"/>
        <v>1.0409035240679337E-8</v>
      </c>
      <c r="AS40" s="114" t="s">
        <v>2891</v>
      </c>
      <c r="AT40" s="156" t="s">
        <v>3036</v>
      </c>
      <c r="AU40" s="18">
        <v>9.8219999999999991E-4</v>
      </c>
      <c r="AV40" s="16">
        <v>3.7973E-3</v>
      </c>
      <c r="AW40" s="16">
        <v>1.43998727345172E-3</v>
      </c>
      <c r="AX40" s="16">
        <v>1.32E-3</v>
      </c>
      <c r="AY40" s="16">
        <v>3.3999999999999998E-3</v>
      </c>
      <c r="AZ40" s="16">
        <v>2.22E-4</v>
      </c>
      <c r="BA40" s="16">
        <v>1.7200000000000001E-4</v>
      </c>
      <c r="BB40" s="68">
        <v>-6.74</v>
      </c>
      <c r="BC40" s="16">
        <f t="shared" si="46"/>
        <v>5.858708884380695E-2</v>
      </c>
      <c r="BD40" s="67">
        <v>-8.8800000000000008</v>
      </c>
      <c r="BE40" s="16">
        <f t="shared" si="47"/>
        <v>4.2442593954561912E-4</v>
      </c>
      <c r="BF40" s="16">
        <v>0.38700000000000001</v>
      </c>
      <c r="BG40" s="16">
        <v>2.33E-4</v>
      </c>
      <c r="BH40" s="16">
        <v>5.1000000000000004E-3</v>
      </c>
      <c r="BI40" s="68" t="s">
        <v>3034</v>
      </c>
      <c r="BJ40" s="94" t="str">
        <f t="shared" si="57"/>
        <v/>
      </c>
      <c r="BK40" s="68"/>
      <c r="BL40" s="16" t="str">
        <f t="shared" si="58"/>
        <v>---</v>
      </c>
      <c r="BM40" s="94">
        <f t="shared" si="13"/>
        <v>3.8556500171400353E-2</v>
      </c>
      <c r="BN40" s="114">
        <f t="shared" si="41"/>
        <v>2.1636352839304487E-3</v>
      </c>
      <c r="BO40" s="94">
        <f t="shared" si="42"/>
        <v>1.3799936367258599E-3</v>
      </c>
      <c r="BP40" s="114" t="s">
        <v>2891</v>
      </c>
      <c r="BQ40" s="156" t="s">
        <v>3036</v>
      </c>
      <c r="BR40" s="18">
        <f t="shared" si="59"/>
        <v>-6.351639989019068</v>
      </c>
      <c r="BS40" s="114">
        <f t="shared" si="60"/>
        <v>-7.8673014054976864</v>
      </c>
      <c r="BT40" s="114">
        <f t="shared" si="61"/>
        <v>-8.2799999999999994</v>
      </c>
      <c r="BU40" s="114">
        <f t="shared" si="62"/>
        <v>-7.33</v>
      </c>
      <c r="BV40" s="114">
        <f t="shared" si="63"/>
        <v>-8.1400000000000023</v>
      </c>
      <c r="BW40" s="114">
        <f t="shared" si="64"/>
        <v>-9.26</v>
      </c>
      <c r="BX40" s="114" t="str">
        <f t="shared" si="65"/>
        <v>N/A</v>
      </c>
      <c r="BY40" s="114" t="str">
        <f t="shared" si="66"/>
        <v>N/A</v>
      </c>
      <c r="BZ40" s="114">
        <f t="shared" si="67"/>
        <v>-7.8714902324194584</v>
      </c>
      <c r="CA40" s="114">
        <f t="shared" si="68"/>
        <v>-8.0036507027488444</v>
      </c>
      <c r="CB40" s="98" t="str">
        <f t="shared" si="69"/>
        <v>---</v>
      </c>
      <c r="CC40" s="18">
        <f t="shared" si="70"/>
        <v>-3.0078000702044148</v>
      </c>
      <c r="CD40" s="114">
        <f t="shared" si="71"/>
        <v>-2.4205250907196136</v>
      </c>
      <c r="CE40" s="114">
        <f t="shared" si="72"/>
        <v>-2.8416413461645527</v>
      </c>
      <c r="CF40" s="114">
        <f t="shared" si="73"/>
        <v>-2.87942606879415</v>
      </c>
      <c r="CG40" s="114">
        <f t="shared" si="74"/>
        <v>-2.4685210829577451</v>
      </c>
      <c r="CH40" s="114">
        <f t="shared" si="75"/>
        <v>-3.6536470255493612</v>
      </c>
      <c r="CI40" s="114">
        <f t="shared" si="76"/>
        <v>-3.7644715530924509</v>
      </c>
      <c r="CJ40" s="114">
        <f t="shared" si="77"/>
        <v>-1.2321980812804367</v>
      </c>
      <c r="CK40" s="114">
        <f t="shared" si="78"/>
        <v>-3.372198081280438</v>
      </c>
      <c r="CL40" s="114">
        <f t="shared" si="79"/>
        <v>-0.4122890349810886</v>
      </c>
      <c r="CM40" s="114">
        <f t="shared" si="80"/>
        <v>-3.6326440789739811</v>
      </c>
      <c r="CN40" s="114">
        <f t="shared" si="81"/>
        <v>-2.2924298239020637</v>
      </c>
      <c r="CO40" s="114" t="str">
        <f t="shared" si="82"/>
        <v>N/A</v>
      </c>
      <c r="CP40" s="114" t="str">
        <f t="shared" si="83"/>
        <v>N/A</v>
      </c>
      <c r="CQ40" s="114">
        <f t="shared" si="43"/>
        <v>-2.6648159448250248</v>
      </c>
      <c r="CR40" s="114">
        <f t="shared" si="44"/>
        <v>-2.8605337074793513</v>
      </c>
      <c r="CS40" s="98" t="str">
        <f t="shared" si="45"/>
        <v>---</v>
      </c>
    </row>
    <row r="41" spans="2:97" x14ac:dyDescent="0.25">
      <c r="B41" t="s">
        <v>765</v>
      </c>
      <c r="C41">
        <v>321.95999999999998</v>
      </c>
      <c r="D41" s="27">
        <v>6.92</v>
      </c>
      <c r="E41" s="16">
        <v>6.4924139641657304</v>
      </c>
      <c r="F41" s="16">
        <v>5.6770509980000003</v>
      </c>
      <c r="G41" s="16">
        <v>5.6432082159999997</v>
      </c>
      <c r="H41" s="16">
        <v>4.93</v>
      </c>
      <c r="I41" s="16">
        <v>6.2994000000000003</v>
      </c>
      <c r="J41" s="16">
        <v>6.58</v>
      </c>
      <c r="K41" s="16">
        <v>6.72</v>
      </c>
      <c r="L41" s="16">
        <v>4.5999999999999996</v>
      </c>
      <c r="M41" s="39">
        <v>6.4655399999999998</v>
      </c>
      <c r="N41" s="16">
        <f t="shared" si="48"/>
        <v>6.032761317816572</v>
      </c>
      <c r="O41" s="16">
        <f t="shared" si="40"/>
        <v>6.4220767693363543</v>
      </c>
      <c r="P41" s="16">
        <f t="shared" si="49"/>
        <v>6.3824699999999996</v>
      </c>
      <c r="Q41" s="16" t="s">
        <v>2891</v>
      </c>
      <c r="R41" s="36"/>
      <c r="S41" s="18">
        <v>141.85</v>
      </c>
      <c r="T41" s="16">
        <v>241.32</v>
      </c>
      <c r="U41" s="16">
        <v>153.25</v>
      </c>
      <c r="V41" s="16">
        <v>203.28</v>
      </c>
      <c r="W41" s="16">
        <v>254</v>
      </c>
      <c r="X41" s="16">
        <v>208</v>
      </c>
      <c r="Y41" s="16">
        <v>170</v>
      </c>
      <c r="Z41" s="85">
        <v>188</v>
      </c>
      <c r="AA41" s="39">
        <v>198.63300000000001</v>
      </c>
      <c r="AB41" s="88">
        <f t="shared" si="50"/>
        <v>195.37033333333332</v>
      </c>
      <c r="AC41" s="114">
        <f t="shared" si="51"/>
        <v>192.18488315432882</v>
      </c>
      <c r="AD41" s="88">
        <f t="shared" si="52"/>
        <v>198.63300000000001</v>
      </c>
      <c r="AE41" s="16" t="s">
        <v>2891</v>
      </c>
      <c r="AF41" s="150" t="s">
        <v>3036</v>
      </c>
      <c r="AG41" s="19">
        <f t="shared" si="53"/>
        <v>241.32</v>
      </c>
      <c r="AH41" s="18">
        <v>1.2100000000000001E-7</v>
      </c>
      <c r="AI41" s="34">
        <v>2.3525147840961901E-9</v>
      </c>
      <c r="AJ41" s="16">
        <v>1.288249551693135E-8</v>
      </c>
      <c r="AK41" s="16">
        <v>4.6773514128719769E-8</v>
      </c>
      <c r="AL41" s="16">
        <v>2.2387211385683365E-8</v>
      </c>
      <c r="AM41" s="16">
        <v>4.4668359215096336E-10</v>
      </c>
      <c r="AN41" s="94">
        <v>1.5800000000000001E-7</v>
      </c>
      <c r="AO41" s="34">
        <v>1.3093E-8</v>
      </c>
      <c r="AP41" s="16">
        <f t="shared" si="54"/>
        <v>4.7116927425947707E-8</v>
      </c>
      <c r="AQ41" s="114">
        <f t="shared" si="55"/>
        <v>1.5622543705361853E-8</v>
      </c>
      <c r="AR41" s="16">
        <f t="shared" si="56"/>
        <v>1.7740105692841683E-8</v>
      </c>
      <c r="AS41" s="114" t="s">
        <v>2891</v>
      </c>
      <c r="AT41" s="156" t="s">
        <v>3036</v>
      </c>
      <c r="AU41" s="18">
        <v>3.6049999999999998E-4</v>
      </c>
      <c r="AV41" s="16">
        <v>3.7973E-3</v>
      </c>
      <c r="AW41" s="16">
        <v>6.0439454459949101E-4</v>
      </c>
      <c r="AX41" s="16">
        <v>7.0200000000000002E-3</v>
      </c>
      <c r="AY41" s="16">
        <v>3.3999999999999998E-3</v>
      </c>
      <c r="AZ41" s="16">
        <v>4.99E-5</v>
      </c>
      <c r="BA41" s="16">
        <v>7.7000000000000001E-5</v>
      </c>
      <c r="BB41" s="68">
        <v>-6.74</v>
      </c>
      <c r="BC41" s="16">
        <f t="shared" si="46"/>
        <v>5.858708884380695E-2</v>
      </c>
      <c r="BD41" s="67">
        <v>-8.42</v>
      </c>
      <c r="BE41" s="16">
        <f t="shared" si="47"/>
        <v>1.2240577803936772E-3</v>
      </c>
      <c r="BF41" s="16">
        <v>0.45500000000000002</v>
      </c>
      <c r="BG41" s="16">
        <v>4.9899999999999999E-4</v>
      </c>
      <c r="BH41" s="16">
        <v>3.0000000000000001E-3</v>
      </c>
      <c r="BI41" s="68">
        <v>1.2100000000000001E-8</v>
      </c>
      <c r="BJ41" s="94">
        <f t="shared" si="57"/>
        <v>3.8957160000000005E-3</v>
      </c>
      <c r="BK41" s="68">
        <v>9.6780300000000003E-10</v>
      </c>
      <c r="BL41" s="16">
        <f t="shared" si="58"/>
        <v>3.1159385388E-4</v>
      </c>
      <c r="BM41" s="94">
        <f t="shared" si="13"/>
        <v>3.8416182215905738E-2</v>
      </c>
      <c r="BN41" s="114">
        <f t="shared" si="41"/>
        <v>1.8236321078099653E-3</v>
      </c>
      <c r="BO41" s="94">
        <f t="shared" si="42"/>
        <v>2.1120288901968387E-3</v>
      </c>
      <c r="BP41" s="114" t="s">
        <v>2891</v>
      </c>
      <c r="BQ41" s="156" t="s">
        <v>3036</v>
      </c>
      <c r="BR41" s="18">
        <f t="shared" si="59"/>
        <v>-6.9172146296835502</v>
      </c>
      <c r="BS41" s="114">
        <f t="shared" si="60"/>
        <v>-8.6284676386206964</v>
      </c>
      <c r="BT41" s="114">
        <f t="shared" si="61"/>
        <v>-7.89</v>
      </c>
      <c r="BU41" s="114">
        <f t="shared" si="62"/>
        <v>-7.33</v>
      </c>
      <c r="BV41" s="114">
        <f t="shared" si="63"/>
        <v>-7.65</v>
      </c>
      <c r="BW41" s="114">
        <f t="shared" si="64"/>
        <v>-9.35</v>
      </c>
      <c r="BX41" s="114">
        <f t="shared" si="65"/>
        <v>-6.8013429130455769</v>
      </c>
      <c r="BY41" s="114">
        <f t="shared" si="66"/>
        <v>-7.882960832122321</v>
      </c>
      <c r="BZ41" s="114">
        <f t="shared" si="67"/>
        <v>-7.8062482516840177</v>
      </c>
      <c r="CA41" s="114">
        <f t="shared" si="68"/>
        <v>-7.7664804160611602</v>
      </c>
      <c r="CB41" s="98" t="str">
        <f t="shared" si="69"/>
        <v>---</v>
      </c>
      <c r="CC41" s="18">
        <f t="shared" si="70"/>
        <v>-3.4430947309445523</v>
      </c>
      <c r="CD41" s="114">
        <f t="shared" si="71"/>
        <v>-2.4205250907196136</v>
      </c>
      <c r="CE41" s="114">
        <f t="shared" si="72"/>
        <v>-3.2186794643545711</v>
      </c>
      <c r="CF41" s="114">
        <f t="shared" si="73"/>
        <v>-2.1536628878701949</v>
      </c>
      <c r="CG41" s="114">
        <f t="shared" si="74"/>
        <v>-2.4685210829577451</v>
      </c>
      <c r="CH41" s="114">
        <f t="shared" si="75"/>
        <v>-4.3018994543766098</v>
      </c>
      <c r="CI41" s="114">
        <f t="shared" si="76"/>
        <v>-4.1135092748275177</v>
      </c>
      <c r="CJ41" s="114">
        <f t="shared" si="77"/>
        <v>-1.2321980812804367</v>
      </c>
      <c r="CK41" s="114">
        <f t="shared" si="78"/>
        <v>-2.9121980812804367</v>
      </c>
      <c r="CL41" s="114">
        <f t="shared" si="79"/>
        <v>-0.34198860334288755</v>
      </c>
      <c r="CM41" s="114">
        <f t="shared" si="80"/>
        <v>-3.3018994543766103</v>
      </c>
      <c r="CN41" s="114">
        <f t="shared" si="81"/>
        <v>-2.5228787452803374</v>
      </c>
      <c r="CO41" s="114">
        <f t="shared" si="82"/>
        <v>-2.409412710963986</v>
      </c>
      <c r="CP41" s="114">
        <f t="shared" si="83"/>
        <v>-3.5064111172777976</v>
      </c>
      <c r="CQ41" s="114">
        <f t="shared" si="43"/>
        <v>-2.7390627699895211</v>
      </c>
      <c r="CR41" s="114">
        <f t="shared" si="44"/>
        <v>-2.717538413280387</v>
      </c>
      <c r="CS41" s="98" t="str">
        <f t="shared" si="45"/>
        <v>---</v>
      </c>
    </row>
    <row r="42" spans="2:97" x14ac:dyDescent="0.25">
      <c r="B42" t="s">
        <v>766</v>
      </c>
      <c r="C42">
        <v>321.95999999999998</v>
      </c>
      <c r="D42" s="27">
        <v>6.92</v>
      </c>
      <c r="E42" s="16">
        <v>6.5311382203337596</v>
      </c>
      <c r="F42" s="16">
        <v>5.6770509980000003</v>
      </c>
      <c r="G42" s="16">
        <v>5.6432082159999997</v>
      </c>
      <c r="H42" s="16">
        <v>4.93</v>
      </c>
      <c r="I42" s="16">
        <v>6.4092000000000002</v>
      </c>
      <c r="J42" s="16">
        <v>6.58</v>
      </c>
      <c r="K42" s="16">
        <v>6.71</v>
      </c>
      <c r="L42" s="16">
        <v>5.0599999999999996</v>
      </c>
      <c r="M42" s="39">
        <v>6.4508799999999997</v>
      </c>
      <c r="N42" s="16">
        <f t="shared" si="48"/>
        <v>6.0911477434333756</v>
      </c>
      <c r="O42" s="16">
        <f t="shared" si="40"/>
        <v>6.4337749008887153</v>
      </c>
      <c r="P42" s="16">
        <f t="shared" si="49"/>
        <v>6.43004</v>
      </c>
      <c r="Q42" s="16" t="s">
        <v>2891</v>
      </c>
      <c r="R42" s="36"/>
      <c r="S42" s="18">
        <v>141.85</v>
      </c>
      <c r="T42" s="16">
        <v>191.49</v>
      </c>
      <c r="U42" s="16">
        <v>153.25</v>
      </c>
      <c r="V42" s="16">
        <v>203.47</v>
      </c>
      <c r="W42" s="16">
        <v>190.67</v>
      </c>
      <c r="X42" s="16">
        <v>208</v>
      </c>
      <c r="Y42" s="16">
        <v>170</v>
      </c>
      <c r="Z42" s="85">
        <v>186</v>
      </c>
      <c r="AA42" s="39">
        <v>197.053</v>
      </c>
      <c r="AB42" s="88">
        <f t="shared" si="50"/>
        <v>182.42033333333333</v>
      </c>
      <c r="AC42" s="114">
        <f t="shared" si="51"/>
        <v>181.07687535864224</v>
      </c>
      <c r="AD42" s="88">
        <f t="shared" si="52"/>
        <v>190.67</v>
      </c>
      <c r="AE42" s="16" t="s">
        <v>2891</v>
      </c>
      <c r="AF42" s="150" t="s">
        <v>3036</v>
      </c>
      <c r="AG42" s="19">
        <f t="shared" si="53"/>
        <v>191.49</v>
      </c>
      <c r="AH42" s="18">
        <v>4.7599999999999997E-7</v>
      </c>
      <c r="AI42" s="34">
        <v>7.0903847724169002E-9</v>
      </c>
      <c r="AJ42" s="16">
        <v>7.4131024130091451E-9</v>
      </c>
      <c r="AK42" s="16">
        <v>4.6773514128719769E-8</v>
      </c>
      <c r="AL42" s="16">
        <v>6.7608297539198166E-9</v>
      </c>
      <c r="AM42" s="16">
        <v>5.495408738576243E-10</v>
      </c>
      <c r="AN42" s="94">
        <v>6.3199999999999997E-9</v>
      </c>
      <c r="AO42" s="34">
        <v>1.5846300000000001E-8</v>
      </c>
      <c r="AP42" s="16">
        <f t="shared" si="54"/>
        <v>7.0844208992740411E-8</v>
      </c>
      <c r="AQ42" s="114">
        <f t="shared" si="55"/>
        <v>1.2018913609584625E-8</v>
      </c>
      <c r="AR42" s="16">
        <f t="shared" si="56"/>
        <v>7.2517435927130222E-9</v>
      </c>
      <c r="AS42" s="114" t="s">
        <v>2891</v>
      </c>
      <c r="AT42" s="156" t="s">
        <v>3036</v>
      </c>
      <c r="AU42" s="18">
        <v>3.3400000000000001E-3</v>
      </c>
      <c r="AV42" s="16">
        <v>3.7973E-3</v>
      </c>
      <c r="AW42" s="16">
        <v>8.6031799151741503E-4</v>
      </c>
      <c r="AX42" s="16">
        <v>1.6800000000000001E-3</v>
      </c>
      <c r="AY42" s="16">
        <v>3.3999999999999998E-3</v>
      </c>
      <c r="AZ42" s="16">
        <v>1.16E-4</v>
      </c>
      <c r="BA42" s="16">
        <v>1.7200000000000001E-4</v>
      </c>
      <c r="BB42" s="68">
        <v>-6.74</v>
      </c>
      <c r="BC42" s="16">
        <f t="shared" si="46"/>
        <v>5.858708884380695E-2</v>
      </c>
      <c r="BD42" s="67">
        <v>-8.6</v>
      </c>
      <c r="BE42" s="16">
        <f t="shared" si="47"/>
        <v>8.0872695548882473E-4</v>
      </c>
      <c r="BF42" s="16">
        <v>0.46500000000000002</v>
      </c>
      <c r="BG42" s="16">
        <v>5.3399999999999997E-4</v>
      </c>
      <c r="BH42" s="16">
        <v>3.0000000000000001E-3</v>
      </c>
      <c r="BI42" s="68">
        <v>7.6999999999999995E-9</v>
      </c>
      <c r="BJ42" s="94">
        <f t="shared" si="57"/>
        <v>2.479092E-3</v>
      </c>
      <c r="BK42" s="68">
        <v>1.0680800000000001E-9</v>
      </c>
      <c r="BL42" s="16">
        <f t="shared" si="58"/>
        <v>3.4387903680000001E-4</v>
      </c>
      <c r="BM42" s="94">
        <f t="shared" si="13"/>
        <v>3.8865600344829512E-2</v>
      </c>
      <c r="BN42" s="114">
        <f t="shared" si="41"/>
        <v>2.1215244800754972E-3</v>
      </c>
      <c r="BO42" s="94">
        <f t="shared" si="42"/>
        <v>2.0795459999999998E-3</v>
      </c>
      <c r="BP42" s="114" t="s">
        <v>2891</v>
      </c>
      <c r="BQ42" s="156" t="s">
        <v>3036</v>
      </c>
      <c r="BR42" s="18">
        <f t="shared" si="59"/>
        <v>-6.3223930472795065</v>
      </c>
      <c r="BS42" s="114">
        <f t="shared" si="60"/>
        <v>-8.1493301964102685</v>
      </c>
      <c r="BT42" s="114">
        <f t="shared" si="61"/>
        <v>-8.1300000000000026</v>
      </c>
      <c r="BU42" s="114">
        <f t="shared" si="62"/>
        <v>-7.33</v>
      </c>
      <c r="BV42" s="114">
        <f t="shared" si="63"/>
        <v>-8.17</v>
      </c>
      <c r="BW42" s="114">
        <f t="shared" si="64"/>
        <v>-9.26</v>
      </c>
      <c r="BX42" s="114">
        <f t="shared" si="65"/>
        <v>-8.1992829217176144</v>
      </c>
      <c r="BY42" s="114">
        <f t="shared" si="66"/>
        <v>-7.8000721263274393</v>
      </c>
      <c r="BZ42" s="114">
        <f t="shared" si="67"/>
        <v>-7.9201347864668534</v>
      </c>
      <c r="CA42" s="114">
        <f t="shared" si="68"/>
        <v>-8.1396650982051355</v>
      </c>
      <c r="CB42" s="98" t="str">
        <f t="shared" si="69"/>
        <v>---</v>
      </c>
      <c r="CC42" s="18">
        <f t="shared" si="70"/>
        <v>-2.4762535331884354</v>
      </c>
      <c r="CD42" s="114">
        <f t="shared" si="71"/>
        <v>-2.4205250907196136</v>
      </c>
      <c r="CE42" s="114">
        <f t="shared" si="72"/>
        <v>-3.0653409947616952</v>
      </c>
      <c r="CF42" s="114">
        <f t="shared" si="73"/>
        <v>-2.7746907182741372</v>
      </c>
      <c r="CG42" s="114">
        <f t="shared" si="74"/>
        <v>-2.4685210829577451</v>
      </c>
      <c r="CH42" s="114">
        <f t="shared" si="75"/>
        <v>-3.9355420107730814</v>
      </c>
      <c r="CI42" s="114">
        <f t="shared" si="76"/>
        <v>-3.7644715530924509</v>
      </c>
      <c r="CJ42" s="114">
        <f t="shared" si="77"/>
        <v>-1.2321980812804367</v>
      </c>
      <c r="CK42" s="114">
        <f t="shared" si="78"/>
        <v>-3.0921980812804359</v>
      </c>
      <c r="CL42" s="114">
        <f t="shared" si="79"/>
        <v>-0.33254704711004607</v>
      </c>
      <c r="CM42" s="114">
        <f t="shared" si="80"/>
        <v>-3.2724587429714438</v>
      </c>
      <c r="CN42" s="114">
        <f t="shared" si="81"/>
        <v>-2.5228787452803374</v>
      </c>
      <c r="CO42" s="114">
        <f t="shared" si="82"/>
        <v>-2.6057073561079545</v>
      </c>
      <c r="CP42" s="114">
        <f t="shared" si="83"/>
        <v>-3.4635942983843777</v>
      </c>
      <c r="CQ42" s="114">
        <f t="shared" si="43"/>
        <v>-2.6733519525844427</v>
      </c>
      <c r="CR42" s="114">
        <f t="shared" si="44"/>
        <v>-2.6901990371910456</v>
      </c>
      <c r="CS42" s="98" t="str">
        <f t="shared" si="45"/>
        <v>---</v>
      </c>
    </row>
    <row r="43" spans="2:97" x14ac:dyDescent="0.25">
      <c r="B43" t="s">
        <v>767</v>
      </c>
      <c r="C43">
        <v>321.95999999999998</v>
      </c>
      <c r="D43" s="27">
        <v>6.92</v>
      </c>
      <c r="E43" s="16">
        <v>6.5335764142339396</v>
      </c>
      <c r="F43" s="16">
        <v>5.6770509980000003</v>
      </c>
      <c r="G43" s="16">
        <v>5.6432082159999997</v>
      </c>
      <c r="H43" s="16">
        <v>4.93</v>
      </c>
      <c r="I43" s="16">
        <v>6.2781000000000002</v>
      </c>
      <c r="J43" s="16">
        <v>6.58</v>
      </c>
      <c r="K43" s="16">
        <v>6.81</v>
      </c>
      <c r="L43" s="16" t="s">
        <v>3034</v>
      </c>
      <c r="M43" s="16"/>
      <c r="N43" s="16">
        <f t="shared" si="48"/>
        <v>6.1714919535292427</v>
      </c>
      <c r="O43" s="16">
        <f t="shared" si="40"/>
        <v>6.4929337666978926</v>
      </c>
      <c r="P43" s="16">
        <f t="shared" si="49"/>
        <v>6.4058382071169699</v>
      </c>
      <c r="Q43" s="16" t="s">
        <v>2891</v>
      </c>
      <c r="R43" s="36"/>
      <c r="S43" s="18">
        <v>141.85</v>
      </c>
      <c r="T43" s="16">
        <v>190.5</v>
      </c>
      <c r="U43" s="16">
        <v>153.25</v>
      </c>
      <c r="V43" s="16">
        <v>183.94</v>
      </c>
      <c r="W43" s="16">
        <v>202</v>
      </c>
      <c r="X43" s="16">
        <v>212</v>
      </c>
      <c r="Y43" s="16">
        <v>160</v>
      </c>
      <c r="Z43" s="85"/>
      <c r="AA43" s="16"/>
      <c r="AB43" s="88">
        <f t="shared" si="50"/>
        <v>177.64857142857142</v>
      </c>
      <c r="AC43" s="114">
        <f t="shared" si="51"/>
        <v>175.94324588788103</v>
      </c>
      <c r="AD43" s="88">
        <f t="shared" si="52"/>
        <v>183.94</v>
      </c>
      <c r="AE43" s="16" t="s">
        <v>2891</v>
      </c>
      <c r="AF43" s="150" t="s">
        <v>3036</v>
      </c>
      <c r="AG43" s="19">
        <f t="shared" si="53"/>
        <v>190.5</v>
      </c>
      <c r="AH43" s="18">
        <v>4.89E-7</v>
      </c>
      <c r="AI43" s="34">
        <v>7.28364509226887E-9</v>
      </c>
      <c r="AJ43" s="16">
        <v>8.5113803820237553E-9</v>
      </c>
      <c r="AK43" s="16">
        <v>4.6773514128719769E-8</v>
      </c>
      <c r="AL43" s="16">
        <v>7.2443596007498722E-9</v>
      </c>
      <c r="AM43" s="16">
        <v>2.9512092266663855E-9</v>
      </c>
      <c r="AN43" s="94" t="s">
        <v>3034</v>
      </c>
      <c r="AO43" s="16"/>
      <c r="AP43" s="16">
        <f t="shared" si="54"/>
        <v>9.3627351405071429E-8</v>
      </c>
      <c r="AQ43" s="114">
        <f t="shared" si="55"/>
        <v>1.7658058007958563E-8</v>
      </c>
      <c r="AR43" s="16">
        <f t="shared" si="56"/>
        <v>7.8975127371463131E-9</v>
      </c>
      <c r="AS43" s="114" t="s">
        <v>2891</v>
      </c>
      <c r="AT43" s="156" t="s">
        <v>3036</v>
      </c>
      <c r="AU43" s="18">
        <v>1.1050000000000001E-3</v>
      </c>
      <c r="AV43" s="16">
        <v>3.7973E-3</v>
      </c>
      <c r="AW43" s="16">
        <v>8.8724050582508296E-4</v>
      </c>
      <c r="AX43" s="16">
        <v>1.0300000000000001E-3</v>
      </c>
      <c r="AY43" s="16">
        <v>3.3999999999999998E-3</v>
      </c>
      <c r="AZ43" s="16">
        <v>4.5199999999999998E-4</v>
      </c>
      <c r="BA43" s="16">
        <v>1.7200000000000001E-4</v>
      </c>
      <c r="BB43" s="68">
        <v>-6.74</v>
      </c>
      <c r="BC43" s="16">
        <f t="shared" si="46"/>
        <v>5.858708884380695E-2</v>
      </c>
      <c r="BD43" s="67">
        <v>-8.8800000000000008</v>
      </c>
      <c r="BE43" s="16">
        <f t="shared" si="47"/>
        <v>4.2442593954561912E-4</v>
      </c>
      <c r="BF43" s="16">
        <v>0.42399999999999999</v>
      </c>
      <c r="BG43" s="16">
        <v>3.3700000000000001E-4</v>
      </c>
      <c r="BH43" s="16">
        <v>3.7799999999999999E-3</v>
      </c>
      <c r="BI43" s="68" t="s">
        <v>3034</v>
      </c>
      <c r="BJ43" s="94" t="str">
        <f t="shared" si="57"/>
        <v/>
      </c>
      <c r="BK43" s="68"/>
      <c r="BL43" s="16" t="str">
        <f t="shared" si="58"/>
        <v>---</v>
      </c>
      <c r="BM43" s="94">
        <f t="shared" si="13"/>
        <v>4.1497671274098133E-2</v>
      </c>
      <c r="BN43" s="114">
        <f t="shared" si="41"/>
        <v>2.2105283063402316E-3</v>
      </c>
      <c r="BO43" s="94">
        <f t="shared" si="42"/>
        <v>1.0675000000000001E-3</v>
      </c>
      <c r="BP43" s="114" t="s">
        <v>2891</v>
      </c>
      <c r="BQ43" s="156" t="s">
        <v>3036</v>
      </c>
      <c r="BR43" s="18">
        <f t="shared" si="59"/>
        <v>-6.3106911408763802</v>
      </c>
      <c r="BS43" s="114">
        <f t="shared" si="60"/>
        <v>-8.1376512240831005</v>
      </c>
      <c r="BT43" s="114">
        <f t="shared" si="61"/>
        <v>-8.07</v>
      </c>
      <c r="BU43" s="114">
        <f t="shared" si="62"/>
        <v>-7.33</v>
      </c>
      <c r="BV43" s="114">
        <f t="shared" si="63"/>
        <v>-8.1400000000000023</v>
      </c>
      <c r="BW43" s="114">
        <f t="shared" si="64"/>
        <v>-8.5299999999999994</v>
      </c>
      <c r="BX43" s="114" t="str">
        <f t="shared" si="65"/>
        <v>N/A</v>
      </c>
      <c r="BY43" s="114" t="str">
        <f t="shared" si="66"/>
        <v>N/A</v>
      </c>
      <c r="BZ43" s="114">
        <f t="shared" si="67"/>
        <v>-7.7530570608265803</v>
      </c>
      <c r="CA43" s="114">
        <f t="shared" si="68"/>
        <v>-8.1038256120415504</v>
      </c>
      <c r="CB43" s="98" t="str">
        <f t="shared" si="69"/>
        <v>---</v>
      </c>
      <c r="CC43" s="18">
        <f t="shared" si="70"/>
        <v>-2.9566377219788706</v>
      </c>
      <c r="CD43" s="114">
        <f t="shared" si="71"/>
        <v>-2.4205250907196136</v>
      </c>
      <c r="CE43" s="114">
        <f t="shared" si="72"/>
        <v>-3.0519586392498401</v>
      </c>
      <c r="CF43" s="114">
        <f t="shared" si="73"/>
        <v>-2.9871627752948275</v>
      </c>
      <c r="CG43" s="114">
        <f t="shared" si="74"/>
        <v>-2.4685210829577451</v>
      </c>
      <c r="CH43" s="114">
        <f t="shared" si="75"/>
        <v>-3.344861565188618</v>
      </c>
      <c r="CI43" s="114">
        <f t="shared" si="76"/>
        <v>-3.7644715530924509</v>
      </c>
      <c r="CJ43" s="114">
        <f t="shared" si="77"/>
        <v>-1.2321980812804367</v>
      </c>
      <c r="CK43" s="114">
        <f t="shared" si="78"/>
        <v>-3.372198081280438</v>
      </c>
      <c r="CL43" s="114">
        <f t="shared" si="79"/>
        <v>-0.37263414340726736</v>
      </c>
      <c r="CM43" s="114">
        <f t="shared" si="80"/>
        <v>-3.4723700991286615</v>
      </c>
      <c r="CN43" s="114">
        <f t="shared" si="81"/>
        <v>-2.4225082001627745</v>
      </c>
      <c r="CO43" s="114" t="str">
        <f t="shared" si="82"/>
        <v>N/A</v>
      </c>
      <c r="CP43" s="114" t="str">
        <f t="shared" si="83"/>
        <v>N/A</v>
      </c>
      <c r="CQ43" s="114">
        <f t="shared" si="43"/>
        <v>-2.6555039194784622</v>
      </c>
      <c r="CR43" s="114">
        <f t="shared" si="44"/>
        <v>-2.9719002486368491</v>
      </c>
      <c r="CS43" s="98" t="str">
        <f t="shared" si="45"/>
        <v>---</v>
      </c>
    </row>
    <row r="44" spans="2:97" x14ac:dyDescent="0.25">
      <c r="B44" t="s">
        <v>768</v>
      </c>
      <c r="C44">
        <v>321.95999999999998</v>
      </c>
      <c r="D44" s="27">
        <v>6.92</v>
      </c>
      <c r="E44" s="16">
        <v>6.5067617670880997</v>
      </c>
      <c r="F44" s="16">
        <v>5.6770509980000003</v>
      </c>
      <c r="G44" s="16">
        <v>5.6432082159999997</v>
      </c>
      <c r="H44" s="16">
        <v>4.93</v>
      </c>
      <c r="I44" s="16">
        <v>6.3803000000000001</v>
      </c>
      <c r="J44" s="16">
        <v>6.58</v>
      </c>
      <c r="K44" s="16">
        <v>6.72</v>
      </c>
      <c r="L44" s="16">
        <v>5</v>
      </c>
      <c r="M44" s="39">
        <v>6.4848400000000002</v>
      </c>
      <c r="N44" s="16">
        <f t="shared" si="48"/>
        <v>6.0842160981088096</v>
      </c>
      <c r="O44" s="16">
        <f t="shared" si="40"/>
        <v>6.433514590223524</v>
      </c>
      <c r="P44" s="16">
        <f t="shared" si="49"/>
        <v>6.4325700000000001</v>
      </c>
      <c r="Q44" s="16" t="s">
        <v>2891</v>
      </c>
      <c r="R44" s="36"/>
      <c r="S44" s="18">
        <v>141.85</v>
      </c>
      <c r="T44" s="16">
        <v>172.84</v>
      </c>
      <c r="U44" s="16">
        <v>153.25</v>
      </c>
      <c r="V44" s="16">
        <v>144.82</v>
      </c>
      <c r="W44" s="16">
        <v>190.67</v>
      </c>
      <c r="X44" s="16">
        <v>208</v>
      </c>
      <c r="Y44" s="16">
        <v>170</v>
      </c>
      <c r="Z44" s="85">
        <v>185</v>
      </c>
      <c r="AA44" s="39">
        <v>197.13499999999999</v>
      </c>
      <c r="AB44" s="88">
        <f t="shared" si="50"/>
        <v>173.72944444444443</v>
      </c>
      <c r="AC44" s="114">
        <f t="shared" si="51"/>
        <v>172.29405857483286</v>
      </c>
      <c r="AD44" s="88">
        <f t="shared" si="52"/>
        <v>172.84</v>
      </c>
      <c r="AE44" s="16" t="s">
        <v>2891</v>
      </c>
      <c r="AF44" s="150" t="s">
        <v>3036</v>
      </c>
      <c r="AG44" s="19">
        <f t="shared" si="53"/>
        <v>172.84</v>
      </c>
      <c r="AH44" s="18">
        <v>7.8199999999999999E-7</v>
      </c>
      <c r="AI44" s="34">
        <v>7.5624508978934406E-9</v>
      </c>
      <c r="AJ44" s="16">
        <v>1.4791083881682026E-8</v>
      </c>
      <c r="AK44" s="16">
        <v>4.6773514128719769E-8</v>
      </c>
      <c r="AL44" s="16">
        <v>1.2022644346174099E-8</v>
      </c>
      <c r="AM44" s="16">
        <v>5.495408738576243E-10</v>
      </c>
      <c r="AN44" s="94">
        <v>4.3100000000000002E-9</v>
      </c>
      <c r="AO44" s="34">
        <v>1.6274399999999999E-8</v>
      </c>
      <c r="AP44" s="16">
        <f t="shared" si="54"/>
        <v>1.1053545426604086E-7</v>
      </c>
      <c r="AQ44" s="114">
        <f t="shared" si="55"/>
        <v>1.4445462365170726E-8</v>
      </c>
      <c r="AR44" s="16">
        <f t="shared" si="56"/>
        <v>1.3406864113928062E-8</v>
      </c>
      <c r="AS44" s="114" t="s">
        <v>2891</v>
      </c>
      <c r="AT44" s="156" t="s">
        <v>3036</v>
      </c>
      <c r="AU44" s="18">
        <v>1.5380000000000001E-3</v>
      </c>
      <c r="AV44" s="16">
        <v>3.7973E-3</v>
      </c>
      <c r="AW44" s="16">
        <v>1.0204470800181499E-3</v>
      </c>
      <c r="AX44" s="16">
        <v>2.9399999999999999E-3</v>
      </c>
      <c r="AY44" s="16">
        <v>3.3999999999999998E-3</v>
      </c>
      <c r="AZ44" s="16">
        <v>4.0000000000000002E-4</v>
      </c>
      <c r="BA44" s="16">
        <v>1.7200000000000001E-4</v>
      </c>
      <c r="BB44" s="68">
        <v>-6.74</v>
      </c>
      <c r="BC44" s="16">
        <f t="shared" si="46"/>
        <v>5.858708884380695E-2</v>
      </c>
      <c r="BD44" s="67">
        <v>-8.4700000000000006</v>
      </c>
      <c r="BE44" s="16">
        <f t="shared" si="47"/>
        <v>1.0909426451057719E-3</v>
      </c>
      <c r="BF44" s="16">
        <v>0.47599999999999998</v>
      </c>
      <c r="BG44" s="16">
        <v>4.9899999999999999E-4</v>
      </c>
      <c r="BH44" s="16">
        <v>3.0000000000000001E-3</v>
      </c>
      <c r="BI44" s="68">
        <v>2.4699999999999999E-9</v>
      </c>
      <c r="BJ44" s="94">
        <f t="shared" si="57"/>
        <v>7.9524119999999998E-4</v>
      </c>
      <c r="BK44" s="68">
        <v>1.05556E-9</v>
      </c>
      <c r="BL44" s="16">
        <f t="shared" si="58"/>
        <v>3.3984809759999998E-4</v>
      </c>
      <c r="BM44" s="94">
        <f t="shared" si="13"/>
        <v>3.9541419133323638E-2</v>
      </c>
      <c r="BN44" s="114">
        <f t="shared" si="41"/>
        <v>2.167295112813192E-3</v>
      </c>
      <c r="BO44" s="94">
        <f t="shared" si="42"/>
        <v>1.3144713225528861E-3</v>
      </c>
      <c r="BP44" s="114" t="s">
        <v>2891</v>
      </c>
      <c r="BQ44" s="156" t="s">
        <v>3036</v>
      </c>
      <c r="BR44" s="18">
        <f t="shared" si="59"/>
        <v>-6.1067932469401516</v>
      </c>
      <c r="BS44" s="114">
        <f t="shared" si="60"/>
        <v>-8.1213374321534459</v>
      </c>
      <c r="BT44" s="114">
        <f t="shared" si="61"/>
        <v>-7.8300000000000018</v>
      </c>
      <c r="BU44" s="114">
        <f t="shared" si="62"/>
        <v>-7.33</v>
      </c>
      <c r="BV44" s="114">
        <f t="shared" si="63"/>
        <v>-7.9200000000000008</v>
      </c>
      <c r="BW44" s="114">
        <f t="shared" si="64"/>
        <v>-9.26</v>
      </c>
      <c r="BX44" s="114">
        <f t="shared" si="65"/>
        <v>-8.3655227298392685</v>
      </c>
      <c r="BY44" s="114">
        <f t="shared" si="66"/>
        <v>-7.7884950139113842</v>
      </c>
      <c r="BZ44" s="114">
        <f t="shared" si="67"/>
        <v>-7.840268552855532</v>
      </c>
      <c r="CA44" s="114">
        <f t="shared" si="68"/>
        <v>-7.8750000000000018</v>
      </c>
      <c r="CB44" s="98" t="str">
        <f t="shared" si="69"/>
        <v>---</v>
      </c>
      <c r="CC44" s="18">
        <f t="shared" si="70"/>
        <v>-2.8130436645345878</v>
      </c>
      <c r="CD44" s="114">
        <f t="shared" si="71"/>
        <v>-2.4205250907196136</v>
      </c>
      <c r="CE44" s="114">
        <f t="shared" si="72"/>
        <v>-2.9912095127039424</v>
      </c>
      <c r="CF44" s="114">
        <f t="shared" si="73"/>
        <v>-2.5316526695878427</v>
      </c>
      <c r="CG44" s="114">
        <f t="shared" si="74"/>
        <v>-2.4685210829577451</v>
      </c>
      <c r="CH44" s="114">
        <f t="shared" si="75"/>
        <v>-3.3979400086720375</v>
      </c>
      <c r="CI44" s="114">
        <f t="shared" si="76"/>
        <v>-3.7644715530924509</v>
      </c>
      <c r="CJ44" s="114">
        <f t="shared" si="77"/>
        <v>-1.2321980812804367</v>
      </c>
      <c r="CK44" s="114">
        <f t="shared" si="78"/>
        <v>-2.9621980812804378</v>
      </c>
      <c r="CL44" s="114">
        <f t="shared" si="79"/>
        <v>-0.32239304727950685</v>
      </c>
      <c r="CM44" s="114">
        <f t="shared" si="80"/>
        <v>-3.3018994543766103</v>
      </c>
      <c r="CN44" s="114">
        <f t="shared" si="81"/>
        <v>-2.5228787452803374</v>
      </c>
      <c r="CO44" s="114">
        <f t="shared" si="82"/>
        <v>-3.0995011280207705</v>
      </c>
      <c r="CP44" s="114">
        <f t="shared" si="83"/>
        <v>-3.4687151568264181</v>
      </c>
      <c r="CQ44" s="114">
        <f t="shared" si="43"/>
        <v>-2.6640819483294815</v>
      </c>
      <c r="CR44" s="114">
        <f t="shared" si="44"/>
        <v>-2.8876208729075126</v>
      </c>
      <c r="CS44" s="98" t="str">
        <f t="shared" si="45"/>
        <v>---</v>
      </c>
    </row>
    <row r="45" spans="2:97" x14ac:dyDescent="0.25">
      <c r="B45" t="s">
        <v>769</v>
      </c>
      <c r="C45">
        <v>321.95999999999998</v>
      </c>
      <c r="D45" s="27">
        <v>6.92</v>
      </c>
      <c r="E45" s="16">
        <v>6.5081725264299601</v>
      </c>
      <c r="F45" s="16">
        <v>5.6770509980000003</v>
      </c>
      <c r="G45" s="16">
        <v>5.6432082159999997</v>
      </c>
      <c r="H45" s="16">
        <v>4.93</v>
      </c>
      <c r="I45" s="16">
        <v>6.2568999999999999</v>
      </c>
      <c r="J45" s="16">
        <v>6.59</v>
      </c>
      <c r="K45" s="16">
        <v>6.81</v>
      </c>
      <c r="L45" s="16">
        <v>5.17</v>
      </c>
      <c r="M45" s="39">
        <v>6.4611499999999999</v>
      </c>
      <c r="N45" s="16">
        <f t="shared" si="48"/>
        <v>6.096648174042997</v>
      </c>
      <c r="O45" s="16">
        <f t="shared" si="40"/>
        <v>6.4430060077432101</v>
      </c>
      <c r="P45" s="16">
        <f t="shared" si="49"/>
        <v>6.3590249999999999</v>
      </c>
      <c r="Q45" s="16" t="s">
        <v>2891</v>
      </c>
      <c r="R45" s="36"/>
      <c r="S45" s="18">
        <v>141.85</v>
      </c>
      <c r="T45" s="16">
        <v>175.78</v>
      </c>
      <c r="U45" s="16">
        <v>153.25</v>
      </c>
      <c r="V45" s="16">
        <v>167.61</v>
      </c>
      <c r="W45" s="16">
        <v>190.67</v>
      </c>
      <c r="X45" s="16">
        <v>211</v>
      </c>
      <c r="Y45" s="16">
        <v>160</v>
      </c>
      <c r="Z45" s="85">
        <v>190</v>
      </c>
      <c r="AA45" s="39">
        <v>197.46299999999999</v>
      </c>
      <c r="AB45" s="88">
        <f t="shared" si="50"/>
        <v>176.40255555555552</v>
      </c>
      <c r="AC45" s="114">
        <f t="shared" si="51"/>
        <v>175.09319221877394</v>
      </c>
      <c r="AD45" s="88">
        <f t="shared" si="52"/>
        <v>175.78</v>
      </c>
      <c r="AE45" s="16" t="s">
        <v>2891</v>
      </c>
      <c r="AF45" s="150" t="s">
        <v>3036</v>
      </c>
      <c r="AG45" s="19">
        <f t="shared" si="53"/>
        <v>175.78</v>
      </c>
      <c r="AH45" s="18">
        <v>7.23E-7</v>
      </c>
      <c r="AI45" s="34">
        <v>9.2649218733287793E-9</v>
      </c>
      <c r="AJ45" s="16">
        <v>1.0964781961431828E-8</v>
      </c>
      <c r="AK45" s="16">
        <v>4.6773514128719769E-8</v>
      </c>
      <c r="AL45" s="16">
        <v>5.754399373371552E-9</v>
      </c>
      <c r="AM45" s="16">
        <v>5.495408738576243E-10</v>
      </c>
      <c r="AN45" s="94">
        <v>8.2000000000000006E-9</v>
      </c>
      <c r="AO45" s="34">
        <v>9.9844799999999994E-9</v>
      </c>
      <c r="AP45" s="16">
        <f t="shared" si="54"/>
        <v>1.0181145477633869E-7</v>
      </c>
      <c r="AQ45" s="114">
        <f t="shared" si="55"/>
        <v>1.3141348126606599E-8</v>
      </c>
      <c r="AR45" s="16">
        <f t="shared" si="56"/>
        <v>9.6247009366643893E-9</v>
      </c>
      <c r="AS45" s="114" t="s">
        <v>2891</v>
      </c>
      <c r="AT45" s="156" t="s">
        <v>3036</v>
      </c>
      <c r="AU45" s="18">
        <v>1.4450000000000001E-3</v>
      </c>
      <c r="AV45" s="16">
        <v>3.7973E-3</v>
      </c>
      <c r="AW45" s="16">
        <v>1.13587438892246E-3</v>
      </c>
      <c r="AX45" s="16">
        <v>1.56E-3</v>
      </c>
      <c r="AY45" s="16">
        <v>3.3999999999999998E-3</v>
      </c>
      <c r="AZ45" s="16">
        <v>7.0200000000000004E-4</v>
      </c>
      <c r="BA45" s="16">
        <v>1.7200000000000001E-4</v>
      </c>
      <c r="BB45" s="68">
        <v>-6.74</v>
      </c>
      <c r="BC45" s="16">
        <f t="shared" si="46"/>
        <v>5.858708884380695E-2</v>
      </c>
      <c r="BD45" s="67">
        <v>-8.75</v>
      </c>
      <c r="BE45" s="16">
        <f t="shared" si="47"/>
        <v>5.7253483885613059E-4</v>
      </c>
      <c r="BF45" s="16">
        <v>0.42399999999999999</v>
      </c>
      <c r="BG45" s="16">
        <v>3.3700000000000001E-4</v>
      </c>
      <c r="BH45" s="16">
        <v>3.7000000000000002E-3</v>
      </c>
      <c r="BI45" s="68">
        <v>4.4800000000000002E-9</v>
      </c>
      <c r="BJ45" s="94">
        <f t="shared" si="57"/>
        <v>1.4423808000000001E-3</v>
      </c>
      <c r="BK45" s="68">
        <v>1.3166100000000001E-9</v>
      </c>
      <c r="BL45" s="16">
        <f t="shared" si="58"/>
        <v>4.2389575560000003E-4</v>
      </c>
      <c r="BM45" s="94">
        <f t="shared" si="13"/>
        <v>3.5805362473370392E-2</v>
      </c>
      <c r="BN45" s="114">
        <f t="shared" si="41"/>
        <v>2.1436951861788845E-3</v>
      </c>
      <c r="BO45" s="94">
        <f t="shared" si="42"/>
        <v>1.4436904000000002E-3</v>
      </c>
      <c r="BP45" s="114" t="s">
        <v>2891</v>
      </c>
      <c r="BQ45" s="156" t="s">
        <v>3036</v>
      </c>
      <c r="BR45" s="18">
        <f t="shared" si="59"/>
        <v>-6.140861702705469</v>
      </c>
      <c r="BS45" s="114">
        <f t="shared" si="60"/>
        <v>-8.033158238528058</v>
      </c>
      <c r="BT45" s="114">
        <f t="shared" si="61"/>
        <v>-7.9600000000000009</v>
      </c>
      <c r="BU45" s="114">
        <f t="shared" si="62"/>
        <v>-7.33</v>
      </c>
      <c r="BV45" s="114">
        <f t="shared" si="63"/>
        <v>-8.240000000000002</v>
      </c>
      <c r="BW45" s="114">
        <f t="shared" si="64"/>
        <v>-9.26</v>
      </c>
      <c r="BX45" s="114">
        <f t="shared" si="65"/>
        <v>-8.0861861476162833</v>
      </c>
      <c r="BY45" s="114">
        <f t="shared" si="66"/>
        <v>-8.0006745486211486</v>
      </c>
      <c r="BZ45" s="114">
        <f t="shared" si="67"/>
        <v>-7.8813600796838701</v>
      </c>
      <c r="CA45" s="114">
        <f t="shared" si="68"/>
        <v>-8.0169163935746042</v>
      </c>
      <c r="CB45" s="98" t="str">
        <f t="shared" si="69"/>
        <v>---</v>
      </c>
      <c r="CC45" s="18">
        <f t="shared" si="70"/>
        <v>-2.8401321529074335</v>
      </c>
      <c r="CD45" s="114">
        <f t="shared" si="71"/>
        <v>-2.4205250907196136</v>
      </c>
      <c r="CE45" s="114">
        <f t="shared" si="72"/>
        <v>-2.9446696925810452</v>
      </c>
      <c r="CF45" s="114">
        <f t="shared" si="73"/>
        <v>-2.8068754016455384</v>
      </c>
      <c r="CG45" s="114">
        <f t="shared" si="74"/>
        <v>-2.4685210829577451</v>
      </c>
      <c r="CH45" s="114">
        <f t="shared" si="75"/>
        <v>-3.1536628878701949</v>
      </c>
      <c r="CI45" s="114">
        <f t="shared" si="76"/>
        <v>-3.7644715530924509</v>
      </c>
      <c r="CJ45" s="114">
        <f t="shared" si="77"/>
        <v>-1.2321980812804367</v>
      </c>
      <c r="CK45" s="114">
        <f t="shared" si="78"/>
        <v>-3.2421980812804367</v>
      </c>
      <c r="CL45" s="114">
        <f t="shared" si="79"/>
        <v>-0.37263414340726736</v>
      </c>
      <c r="CM45" s="114">
        <f t="shared" si="80"/>
        <v>-3.4723700991286615</v>
      </c>
      <c r="CN45" s="114">
        <f t="shared" si="81"/>
        <v>-2.431798275933005</v>
      </c>
      <c r="CO45" s="114">
        <f t="shared" si="82"/>
        <v>-2.8409200672822923</v>
      </c>
      <c r="CP45" s="114">
        <f t="shared" si="83"/>
        <v>-3.3727409319307822</v>
      </c>
      <c r="CQ45" s="114">
        <f t="shared" si="43"/>
        <v>-2.6688369672869219</v>
      </c>
      <c r="CR45" s="114">
        <f t="shared" si="44"/>
        <v>-2.8405261100948627</v>
      </c>
      <c r="CS45" s="98" t="str">
        <f t="shared" si="45"/>
        <v>---</v>
      </c>
    </row>
    <row r="46" spans="2:97" x14ac:dyDescent="0.25">
      <c r="B46" t="s">
        <v>770</v>
      </c>
      <c r="C46">
        <v>321.95999999999998</v>
      </c>
      <c r="D46" s="27">
        <v>6.92</v>
      </c>
      <c r="E46" s="16">
        <v>6.4771459329786101</v>
      </c>
      <c r="F46" s="16">
        <v>5.6770509980000003</v>
      </c>
      <c r="G46" s="16">
        <v>5.6432082159999997</v>
      </c>
      <c r="H46" s="16">
        <v>4.93</v>
      </c>
      <c r="I46" s="16">
        <v>6.5925000000000002</v>
      </c>
      <c r="J46" s="16">
        <v>6.59</v>
      </c>
      <c r="K46" s="16">
        <v>6.81</v>
      </c>
      <c r="L46" s="16">
        <v>5.0599999999999996</v>
      </c>
      <c r="M46" s="39">
        <v>6.4618799999999998</v>
      </c>
      <c r="N46" s="16">
        <f t="shared" si="48"/>
        <v>6.1161785146978609</v>
      </c>
      <c r="O46" s="16">
        <f t="shared" si="40"/>
        <v>6.4711351158781225</v>
      </c>
      <c r="P46" s="16">
        <f t="shared" si="49"/>
        <v>6.4695129664893045</v>
      </c>
      <c r="Q46" s="16">
        <v>6.43</v>
      </c>
      <c r="R46" s="145" t="s">
        <v>2907</v>
      </c>
      <c r="S46" s="18">
        <v>141.85</v>
      </c>
      <c r="T46" s="16">
        <v>188.39</v>
      </c>
      <c r="U46" s="16">
        <v>153.25</v>
      </c>
      <c r="V46" s="16">
        <v>193.69</v>
      </c>
      <c r="W46" s="16">
        <v>190.67</v>
      </c>
      <c r="X46" s="16">
        <v>212</v>
      </c>
      <c r="Y46" s="16">
        <v>160</v>
      </c>
      <c r="Z46" s="85">
        <v>187</v>
      </c>
      <c r="AA46" s="39">
        <v>202.53200000000001</v>
      </c>
      <c r="AB46" s="88">
        <f t="shared" si="50"/>
        <v>181.04244444444441</v>
      </c>
      <c r="AC46" s="114">
        <f t="shared" si="51"/>
        <v>179.5867370073899</v>
      </c>
      <c r="AD46" s="88">
        <f t="shared" si="52"/>
        <v>188.39</v>
      </c>
      <c r="AE46" s="16" t="s">
        <v>2891</v>
      </c>
      <c r="AF46" s="150" t="s">
        <v>3036</v>
      </c>
      <c r="AG46" s="19">
        <f t="shared" si="53"/>
        <v>188.39</v>
      </c>
      <c r="AH46" s="18">
        <v>5.1699999999999998E-7</v>
      </c>
      <c r="AI46" s="34">
        <v>8.6779073805890905E-9</v>
      </c>
      <c r="AJ46" s="16">
        <v>4.7863009232263728E-9</v>
      </c>
      <c r="AK46" s="16">
        <v>4.6773514128719769E-8</v>
      </c>
      <c r="AL46" s="16">
        <v>7.4131024130091451E-9</v>
      </c>
      <c r="AM46" s="16">
        <v>5.495408738576243E-10</v>
      </c>
      <c r="AN46" s="94">
        <v>6.3199999999999997E-9</v>
      </c>
      <c r="AO46" s="34">
        <v>8.7904700000000006E-9</v>
      </c>
      <c r="AP46" s="16">
        <f t="shared" si="54"/>
        <v>7.5038854464925242E-8</v>
      </c>
      <c r="AQ46" s="114">
        <f t="shared" si="55"/>
        <v>1.1081009852172382E-8</v>
      </c>
      <c r="AR46" s="16">
        <f t="shared" si="56"/>
        <v>8.0455048967991178E-9</v>
      </c>
      <c r="AS46" s="114" t="s">
        <v>2891</v>
      </c>
      <c r="AT46" s="156" t="s">
        <v>3036</v>
      </c>
      <c r="AU46" s="18">
        <v>3.2650000000000001E-3</v>
      </c>
      <c r="AV46" s="16">
        <v>3.7973E-3</v>
      </c>
      <c r="AW46" s="16">
        <v>1.13054007536168E-3</v>
      </c>
      <c r="AX46" s="16">
        <v>1.9300000000000001E-3</v>
      </c>
      <c r="AY46" s="16">
        <v>3.3999999999999998E-3</v>
      </c>
      <c r="AZ46" s="16">
        <v>3.5599999999999998E-4</v>
      </c>
      <c r="BA46" s="16">
        <v>1.7200000000000001E-4</v>
      </c>
      <c r="BB46" s="68">
        <v>-6.74</v>
      </c>
      <c r="BC46" s="16">
        <f t="shared" si="46"/>
        <v>5.858708884380695E-2</v>
      </c>
      <c r="BD46" s="67">
        <v>-8.6199999999999992</v>
      </c>
      <c r="BE46" s="16">
        <f t="shared" si="47"/>
        <v>7.7232824660751574E-4</v>
      </c>
      <c r="BF46" s="16">
        <v>0.41499999999999998</v>
      </c>
      <c r="BG46" s="16">
        <v>3.4499999999999998E-4</v>
      </c>
      <c r="BH46" s="16">
        <v>3.7000000000000002E-3</v>
      </c>
      <c r="BI46" s="68">
        <v>7.6999999999999995E-9</v>
      </c>
      <c r="BJ46" s="94">
        <f t="shared" si="57"/>
        <v>2.479092E-3</v>
      </c>
      <c r="BK46" s="68">
        <v>1.0441900000000001E-9</v>
      </c>
      <c r="BL46" s="16">
        <f t="shared" si="58"/>
        <v>3.3618741240000005E-4</v>
      </c>
      <c r="BM46" s="94">
        <f t="shared" si="13"/>
        <v>3.537646689844115E-2</v>
      </c>
      <c r="BN46" s="114">
        <f t="shared" si="41"/>
        <v>2.2950935797979421E-3</v>
      </c>
      <c r="BO46" s="94">
        <f t="shared" si="42"/>
        <v>2.2045459999999999E-3</v>
      </c>
      <c r="BP46" s="114" t="s">
        <v>2891</v>
      </c>
      <c r="BQ46" s="156" t="s">
        <v>3036</v>
      </c>
      <c r="BR46" s="18">
        <f t="shared" si="59"/>
        <v>-6.2865094569060576</v>
      </c>
      <c r="BS46" s="114">
        <f t="shared" si="60"/>
        <v>-8.0615849894123528</v>
      </c>
      <c r="BT46" s="114">
        <f t="shared" si="61"/>
        <v>-8.32</v>
      </c>
      <c r="BU46" s="114">
        <f t="shared" si="62"/>
        <v>-7.33</v>
      </c>
      <c r="BV46" s="114">
        <f t="shared" si="63"/>
        <v>-8.1300000000000026</v>
      </c>
      <c r="BW46" s="114">
        <f t="shared" si="64"/>
        <v>-9.26</v>
      </c>
      <c r="BX46" s="114">
        <f t="shared" si="65"/>
        <v>-8.1992829217176144</v>
      </c>
      <c r="BY46" s="114">
        <f t="shared" si="66"/>
        <v>-8.0559879038853186</v>
      </c>
      <c r="BZ46" s="114">
        <f t="shared" si="67"/>
        <v>-7.9554206589901684</v>
      </c>
      <c r="CA46" s="114">
        <f t="shared" si="68"/>
        <v>-8.0957924947061777</v>
      </c>
      <c r="CB46" s="98" t="str">
        <f t="shared" si="69"/>
        <v>---</v>
      </c>
      <c r="CC46" s="18">
        <f t="shared" si="70"/>
        <v>-2.4861168143889074</v>
      </c>
      <c r="CD46" s="114">
        <f t="shared" si="71"/>
        <v>-2.4205250907196136</v>
      </c>
      <c r="CE46" s="114">
        <f t="shared" si="72"/>
        <v>-2.9467140381837633</v>
      </c>
      <c r="CF46" s="114">
        <f t="shared" si="73"/>
        <v>-2.7144426909922261</v>
      </c>
      <c r="CG46" s="114">
        <f t="shared" si="74"/>
        <v>-2.4685210829577451</v>
      </c>
      <c r="CH46" s="114">
        <f t="shared" si="75"/>
        <v>-3.4485500020271247</v>
      </c>
      <c r="CI46" s="114">
        <f t="shared" si="76"/>
        <v>-3.7644715530924509</v>
      </c>
      <c r="CJ46" s="114">
        <f t="shared" si="77"/>
        <v>-1.2321980812804367</v>
      </c>
      <c r="CK46" s="114">
        <f t="shared" si="78"/>
        <v>-3.112198081280436</v>
      </c>
      <c r="CL46" s="114">
        <f t="shared" si="79"/>
        <v>-0.38195190328790729</v>
      </c>
      <c r="CM46" s="114">
        <f t="shared" si="80"/>
        <v>-3.462180904926726</v>
      </c>
      <c r="CN46" s="114">
        <f t="shared" si="81"/>
        <v>-2.431798275933005</v>
      </c>
      <c r="CO46" s="114">
        <f t="shared" si="82"/>
        <v>-2.6057073561079545</v>
      </c>
      <c r="CP46" s="114">
        <f t="shared" si="83"/>
        <v>-3.4734185515377205</v>
      </c>
      <c r="CQ46" s="114">
        <f t="shared" si="43"/>
        <v>-2.6391996019082868</v>
      </c>
      <c r="CR46" s="114">
        <f t="shared" si="44"/>
        <v>-2.6600750235500903</v>
      </c>
      <c r="CS46" s="98" t="str">
        <f t="shared" si="45"/>
        <v>---</v>
      </c>
    </row>
    <row r="47" spans="2:97" x14ac:dyDescent="0.25">
      <c r="B47" t="s">
        <v>771</v>
      </c>
      <c r="C47">
        <v>321.95999999999998</v>
      </c>
      <c r="D47" s="27">
        <v>6.92</v>
      </c>
      <c r="E47" s="16">
        <v>6.5016003534847204</v>
      </c>
      <c r="F47" s="16">
        <v>5.6770509980000003</v>
      </c>
      <c r="G47" s="16">
        <v>5.6432082159999997</v>
      </c>
      <c r="H47" s="16">
        <v>4.93</v>
      </c>
      <c r="I47" s="16">
        <v>6.3632999999999997</v>
      </c>
      <c r="J47" s="16">
        <v>6.59</v>
      </c>
      <c r="K47" s="16">
        <v>6.78</v>
      </c>
      <c r="L47" s="16">
        <v>5.0599999999999996</v>
      </c>
      <c r="M47" s="39">
        <v>6.4790099999999997</v>
      </c>
      <c r="N47" s="16">
        <f t="shared" si="48"/>
        <v>6.0944169567484723</v>
      </c>
      <c r="O47" s="16">
        <f t="shared" si="40"/>
        <v>6.4447335936261947</v>
      </c>
      <c r="P47" s="16">
        <f t="shared" si="49"/>
        <v>6.4211549999999997</v>
      </c>
      <c r="Q47" s="16" t="s">
        <v>2891</v>
      </c>
      <c r="R47" s="36"/>
      <c r="S47" s="18">
        <v>141.85</v>
      </c>
      <c r="T47" s="16">
        <v>190.22</v>
      </c>
      <c r="U47" s="16">
        <v>153.25</v>
      </c>
      <c r="V47" s="16">
        <v>193.24</v>
      </c>
      <c r="W47" s="16">
        <v>202</v>
      </c>
      <c r="X47" s="16">
        <v>213</v>
      </c>
      <c r="Y47" s="16">
        <v>160</v>
      </c>
      <c r="Z47" s="85">
        <v>192</v>
      </c>
      <c r="AA47" s="39">
        <v>206.29900000000001</v>
      </c>
      <c r="AB47" s="88">
        <f t="shared" si="50"/>
        <v>183.53988888888887</v>
      </c>
      <c r="AC47" s="114">
        <f t="shared" si="51"/>
        <v>181.88780959627229</v>
      </c>
      <c r="AD47" s="88">
        <f t="shared" si="52"/>
        <v>192</v>
      </c>
      <c r="AE47" s="16" t="s">
        <v>2891</v>
      </c>
      <c r="AF47" s="150" t="s">
        <v>3036</v>
      </c>
      <c r="AG47" s="19">
        <f t="shared" si="53"/>
        <v>190.22</v>
      </c>
      <c r="AH47" s="18">
        <v>4.9200000000000001E-7</v>
      </c>
      <c r="AI47" s="34">
        <v>4.5993252636409898E-9</v>
      </c>
      <c r="AJ47" s="16">
        <v>4.4668359215096219E-9</v>
      </c>
      <c r="AK47" s="16">
        <v>4.6773514128719769E-8</v>
      </c>
      <c r="AL47" s="16">
        <v>4.3651583224016521E-9</v>
      </c>
      <c r="AM47" s="16">
        <v>5.495408738576243E-10</v>
      </c>
      <c r="AN47" s="94">
        <v>8.9999999999999995E-9</v>
      </c>
      <c r="AO47" s="34">
        <v>6.6594900000000001E-9</v>
      </c>
      <c r="AP47" s="16">
        <f t="shared" si="54"/>
        <v>7.1051733063766206E-8</v>
      </c>
      <c r="AQ47" s="114">
        <f t="shared" si="55"/>
        <v>9.5289015158481524E-9</v>
      </c>
      <c r="AR47" s="16">
        <f t="shared" si="56"/>
        <v>5.6294076318204945E-9</v>
      </c>
      <c r="AS47" s="114" t="s">
        <v>2891</v>
      </c>
      <c r="AT47" s="156" t="s">
        <v>3036</v>
      </c>
      <c r="AU47" s="18">
        <v>1.0640000000000001E-3</v>
      </c>
      <c r="AV47" s="16">
        <v>3.7973E-3</v>
      </c>
      <c r="AW47" s="16">
        <v>9.3144075221314004E-4</v>
      </c>
      <c r="AX47" s="16">
        <v>9.9500000000000001E-4</v>
      </c>
      <c r="AY47" s="16">
        <v>3.3999999999999998E-3</v>
      </c>
      <c r="AZ47" s="16">
        <v>3.1300000000000002E-4</v>
      </c>
      <c r="BA47" s="16">
        <v>1.7200000000000001E-4</v>
      </c>
      <c r="BB47" s="68">
        <v>-6.74</v>
      </c>
      <c r="BC47" s="16">
        <f t="shared" si="46"/>
        <v>5.858708884380695E-2</v>
      </c>
      <c r="BD47" s="67">
        <v>-8.86</v>
      </c>
      <c r="BE47" s="16">
        <f t="shared" si="47"/>
        <v>4.4442851783154454E-4</v>
      </c>
      <c r="BF47" s="16">
        <v>0.42399999999999999</v>
      </c>
      <c r="BG47" s="16">
        <v>3.6999999999999999E-4</v>
      </c>
      <c r="BH47" s="16">
        <v>3.7000000000000002E-3</v>
      </c>
      <c r="BI47" s="68">
        <v>9.4199999999999993E-9</v>
      </c>
      <c r="BJ47" s="94">
        <f t="shared" si="57"/>
        <v>3.0328631999999999E-3</v>
      </c>
      <c r="BK47" s="68">
        <v>1.0612399999999999E-9</v>
      </c>
      <c r="BL47" s="16">
        <f t="shared" si="58"/>
        <v>3.4167683039999997E-4</v>
      </c>
      <c r="BM47" s="94">
        <f t="shared" si="13"/>
        <v>3.579634272458939E-2</v>
      </c>
      <c r="BN47" s="114">
        <f t="shared" si="41"/>
        <v>1.9404990390045579E-3</v>
      </c>
      <c r="BO47" s="94">
        <f t="shared" si="42"/>
        <v>1.0295E-3</v>
      </c>
      <c r="BP47" s="114" t="s">
        <v>2891</v>
      </c>
      <c r="BQ47" s="156" t="s">
        <v>3036</v>
      </c>
      <c r="BR47" s="18">
        <f t="shared" si="59"/>
        <v>-6.3080348972326394</v>
      </c>
      <c r="BS47" s="114">
        <f t="shared" si="60"/>
        <v>-8.337305876094721</v>
      </c>
      <c r="BT47" s="114">
        <f t="shared" si="61"/>
        <v>-8.3500000000000014</v>
      </c>
      <c r="BU47" s="114">
        <f t="shared" si="62"/>
        <v>-7.33</v>
      </c>
      <c r="BV47" s="114">
        <f t="shared" si="63"/>
        <v>-8.3600000000000012</v>
      </c>
      <c r="BW47" s="114">
        <f t="shared" si="64"/>
        <v>-9.26</v>
      </c>
      <c r="BX47" s="114">
        <f t="shared" si="65"/>
        <v>-8.0457574905606748</v>
      </c>
      <c r="BY47" s="114">
        <f t="shared" si="66"/>
        <v>-8.176559028887759</v>
      </c>
      <c r="BZ47" s="114">
        <f t="shared" si="67"/>
        <v>-8.020957161596975</v>
      </c>
      <c r="CA47" s="114">
        <f t="shared" si="68"/>
        <v>-8.25693245249124</v>
      </c>
      <c r="CB47" s="98" t="str">
        <f t="shared" si="69"/>
        <v>---</v>
      </c>
      <c r="CC47" s="18">
        <f t="shared" si="70"/>
        <v>-2.9730583720409705</v>
      </c>
      <c r="CD47" s="114">
        <f t="shared" si="71"/>
        <v>-2.4205250907196136</v>
      </c>
      <c r="CE47" s="114">
        <f t="shared" si="72"/>
        <v>-3.0308447648205985</v>
      </c>
      <c r="CF47" s="114">
        <f t="shared" si="73"/>
        <v>-3.0021769192542744</v>
      </c>
      <c r="CG47" s="114">
        <f t="shared" si="74"/>
        <v>-2.4685210829577451</v>
      </c>
      <c r="CH47" s="114">
        <f t="shared" si="75"/>
        <v>-3.5044556624535517</v>
      </c>
      <c r="CI47" s="114">
        <f t="shared" si="76"/>
        <v>-3.7644715530924509</v>
      </c>
      <c r="CJ47" s="114">
        <f t="shared" si="77"/>
        <v>-1.2321980812804367</v>
      </c>
      <c r="CK47" s="114">
        <f t="shared" si="78"/>
        <v>-3.3521980812804366</v>
      </c>
      <c r="CL47" s="114">
        <f t="shared" si="79"/>
        <v>-0.37263414340726736</v>
      </c>
      <c r="CM47" s="114">
        <f t="shared" si="80"/>
        <v>-3.431798275933005</v>
      </c>
      <c r="CN47" s="114">
        <f t="shared" si="81"/>
        <v>-2.431798275933005</v>
      </c>
      <c r="CO47" s="114">
        <f t="shared" si="82"/>
        <v>-2.5181471784875589</v>
      </c>
      <c r="CP47" s="114">
        <f t="shared" si="83"/>
        <v>-3.4663844703396456</v>
      </c>
      <c r="CQ47" s="114">
        <f t="shared" si="43"/>
        <v>-2.7120865680000401</v>
      </c>
      <c r="CR47" s="114">
        <f t="shared" si="44"/>
        <v>-2.9876176456476227</v>
      </c>
      <c r="CS47" s="98" t="str">
        <f t="shared" si="45"/>
        <v>---</v>
      </c>
    </row>
    <row r="48" spans="2:97" x14ac:dyDescent="0.25">
      <c r="B48" t="s">
        <v>772</v>
      </c>
      <c r="C48">
        <v>321.95999999999998</v>
      </c>
      <c r="D48" s="27">
        <v>6.92</v>
      </c>
      <c r="E48" s="16">
        <v>6.5299004340379199</v>
      </c>
      <c r="F48" s="16">
        <v>5.6770509980000003</v>
      </c>
      <c r="G48" s="16">
        <v>5.6432082159999997</v>
      </c>
      <c r="H48" s="16">
        <v>4.93</v>
      </c>
      <c r="I48" s="16">
        <v>6.3745000000000003</v>
      </c>
      <c r="J48" s="16">
        <v>6.58</v>
      </c>
      <c r="K48" s="16">
        <v>6.71</v>
      </c>
      <c r="L48" s="16" t="s">
        <v>3034</v>
      </c>
      <c r="M48" s="16"/>
      <c r="N48" s="16">
        <f t="shared" si="48"/>
        <v>6.1705824560047393</v>
      </c>
      <c r="O48" s="16">
        <f t="shared" si="40"/>
        <v>6.4772065257381097</v>
      </c>
      <c r="P48" s="16">
        <f t="shared" si="49"/>
        <v>6.4522002170189605</v>
      </c>
      <c r="Q48" s="16" t="s">
        <v>2891</v>
      </c>
      <c r="R48" s="36"/>
      <c r="S48" s="18">
        <v>141.85</v>
      </c>
      <c r="T48" s="16">
        <v>213.14</v>
      </c>
      <c r="U48" s="16">
        <v>153.25</v>
      </c>
      <c r="V48" s="16">
        <v>179.5</v>
      </c>
      <c r="W48" s="16">
        <v>190.67</v>
      </c>
      <c r="X48" s="16">
        <v>207</v>
      </c>
      <c r="Y48" s="16">
        <v>170</v>
      </c>
      <c r="Z48" s="85" t="s">
        <v>3034</v>
      </c>
      <c r="AA48" s="16"/>
      <c r="AB48" s="88">
        <f t="shared" si="50"/>
        <v>179.34428571428569</v>
      </c>
      <c r="AC48" s="114">
        <f t="shared" si="51"/>
        <v>177.63272638009741</v>
      </c>
      <c r="AD48" s="88">
        <f t="shared" si="52"/>
        <v>179.5</v>
      </c>
      <c r="AE48" s="16" t="s">
        <v>2891</v>
      </c>
      <c r="AF48" s="150" t="s">
        <v>3036</v>
      </c>
      <c r="AG48" s="19">
        <f t="shared" si="53"/>
        <v>213.14</v>
      </c>
      <c r="AH48" s="18">
        <v>2.6399999999999998E-7</v>
      </c>
      <c r="AI48" s="34">
        <v>2.3061405288209001E-9</v>
      </c>
      <c r="AJ48" s="16">
        <v>4.265795188015919E-9</v>
      </c>
      <c r="AK48" s="16">
        <v>4.6773514128719769E-8</v>
      </c>
      <c r="AL48" s="16">
        <v>7.585775750291834E-9</v>
      </c>
      <c r="AM48" s="16">
        <v>5.495408738576243E-10</v>
      </c>
      <c r="AN48" s="94" t="s">
        <v>3034</v>
      </c>
      <c r="AO48" s="16"/>
      <c r="AP48" s="16">
        <f t="shared" si="54"/>
        <v>5.4246794411617669E-8</v>
      </c>
      <c r="AQ48" s="114">
        <f t="shared" si="55"/>
        <v>8.9278787308433664E-9</v>
      </c>
      <c r="AR48" s="16">
        <f t="shared" si="56"/>
        <v>5.9257854691538765E-9</v>
      </c>
      <c r="AS48" s="114" t="s">
        <v>2891</v>
      </c>
      <c r="AT48" s="156" t="s">
        <v>3036</v>
      </c>
      <c r="AU48" s="18">
        <v>6.5479999999999998E-4</v>
      </c>
      <c r="AV48" s="16">
        <v>3.7973E-3</v>
      </c>
      <c r="AW48" s="16">
        <v>5.7359083123231498E-4</v>
      </c>
      <c r="AX48" s="16">
        <v>8.4999999999999995E-4</v>
      </c>
      <c r="AY48" s="16">
        <v>3.3999999999999998E-3</v>
      </c>
      <c r="AZ48" s="16">
        <v>1.6100000000000001E-4</v>
      </c>
      <c r="BA48" s="16">
        <v>1.7200000000000001E-4</v>
      </c>
      <c r="BB48" s="68">
        <v>-6.74</v>
      </c>
      <c r="BC48" s="16">
        <f t="shared" si="46"/>
        <v>5.858708884380695E-2</v>
      </c>
      <c r="BD48" s="67">
        <v>-8.2799999999999994</v>
      </c>
      <c r="BE48" s="16">
        <f t="shared" si="47"/>
        <v>1.6896700990201693E-3</v>
      </c>
      <c r="BF48" s="16">
        <v>0.42399999999999999</v>
      </c>
      <c r="BG48" s="16">
        <v>5.22E-4</v>
      </c>
      <c r="BH48" s="16">
        <v>3.0000000000000001E-3</v>
      </c>
      <c r="BI48" s="68" t="s">
        <v>3034</v>
      </c>
      <c r="BJ48" s="94" t="str">
        <f t="shared" si="57"/>
        <v/>
      </c>
      <c r="BK48" s="68"/>
      <c r="BL48" s="16" t="str">
        <f t="shared" si="58"/>
        <v>---</v>
      </c>
      <c r="BM48" s="94">
        <f t="shared" si="13"/>
        <v>4.145062081450495E-2</v>
      </c>
      <c r="BN48" s="114">
        <f t="shared" si="41"/>
        <v>2.1034552796705967E-3</v>
      </c>
      <c r="BO48" s="94">
        <f t="shared" si="42"/>
        <v>1.2698350495100846E-3</v>
      </c>
      <c r="BP48" s="114" t="s">
        <v>2891</v>
      </c>
      <c r="BQ48" s="156" t="s">
        <v>3036</v>
      </c>
      <c r="BR48" s="18">
        <f t="shared" si="59"/>
        <v>-6.5783960731301692</v>
      </c>
      <c r="BS48" s="114">
        <f t="shared" si="60"/>
        <v>-8.6371142317195879</v>
      </c>
      <c r="BT48" s="114">
        <f t="shared" si="61"/>
        <v>-8.370000000000001</v>
      </c>
      <c r="BU48" s="114">
        <f t="shared" si="62"/>
        <v>-7.33</v>
      </c>
      <c r="BV48" s="114">
        <f t="shared" si="63"/>
        <v>-8.120000000000001</v>
      </c>
      <c r="BW48" s="114">
        <f t="shared" si="64"/>
        <v>-9.26</v>
      </c>
      <c r="BX48" s="114" t="str">
        <f t="shared" si="65"/>
        <v>N/A</v>
      </c>
      <c r="BY48" s="114" t="str">
        <f t="shared" si="66"/>
        <v>N/A</v>
      </c>
      <c r="BZ48" s="114">
        <f t="shared" si="67"/>
        <v>-8.0492517174749612</v>
      </c>
      <c r="CA48" s="114">
        <f t="shared" si="68"/>
        <v>-8.245000000000001</v>
      </c>
      <c r="CB48" s="98" t="str">
        <f t="shared" si="69"/>
        <v>---</v>
      </c>
      <c r="CC48" s="18">
        <f t="shared" si="70"/>
        <v>-3.1838913292600961</v>
      </c>
      <c r="CD48" s="114">
        <f t="shared" si="71"/>
        <v>-2.4205250907196136</v>
      </c>
      <c r="CE48" s="114">
        <f t="shared" si="72"/>
        <v>-3.241397799420167</v>
      </c>
      <c r="CF48" s="114">
        <f t="shared" si="73"/>
        <v>-3.0705810742857071</v>
      </c>
      <c r="CG48" s="114">
        <f t="shared" si="74"/>
        <v>-2.4685210829577451</v>
      </c>
      <c r="CH48" s="114">
        <f t="shared" si="75"/>
        <v>-3.7931741239681505</v>
      </c>
      <c r="CI48" s="114">
        <f t="shared" si="76"/>
        <v>-3.7644715530924509</v>
      </c>
      <c r="CJ48" s="114">
        <f t="shared" si="77"/>
        <v>-1.2321980812804367</v>
      </c>
      <c r="CK48" s="114">
        <f t="shared" si="78"/>
        <v>-2.7721980812804357</v>
      </c>
      <c r="CL48" s="114">
        <f t="shared" si="79"/>
        <v>-0.37263414340726736</v>
      </c>
      <c r="CM48" s="114">
        <f t="shared" si="80"/>
        <v>-3.2823294969977379</v>
      </c>
      <c r="CN48" s="114">
        <f t="shared" si="81"/>
        <v>-2.5228787452803374</v>
      </c>
      <c r="CO48" s="114" t="str">
        <f t="shared" si="82"/>
        <v>N/A</v>
      </c>
      <c r="CP48" s="114" t="str">
        <f t="shared" si="83"/>
        <v>N/A</v>
      </c>
      <c r="CQ48" s="114">
        <f t="shared" si="43"/>
        <v>-2.6770667168291791</v>
      </c>
      <c r="CR48" s="114">
        <f t="shared" si="44"/>
        <v>-2.9213895777830716</v>
      </c>
      <c r="CS48" s="98" t="str">
        <f t="shared" si="45"/>
        <v>---</v>
      </c>
    </row>
    <row r="49" spans="2:97" x14ac:dyDescent="0.25">
      <c r="B49" t="s">
        <v>773</v>
      </c>
      <c r="C49">
        <v>321.95999999999998</v>
      </c>
      <c r="D49" s="27">
        <v>6.92</v>
      </c>
      <c r="E49" s="16">
        <v>6.4534027478281999</v>
      </c>
      <c r="F49" s="16">
        <v>5.6770509980000003</v>
      </c>
      <c r="G49" s="16">
        <v>5.6432082159999997</v>
      </c>
      <c r="H49" s="16">
        <v>4.93</v>
      </c>
      <c r="I49" s="16">
        <v>6.5452000000000004</v>
      </c>
      <c r="J49" s="16">
        <v>6.59</v>
      </c>
      <c r="K49" s="16">
        <v>6.82</v>
      </c>
      <c r="L49" s="16">
        <v>4.75</v>
      </c>
      <c r="M49" s="39">
        <v>6.4595099999999999</v>
      </c>
      <c r="N49" s="16">
        <f t="shared" si="48"/>
        <v>6.0788371961828203</v>
      </c>
      <c r="O49" s="16">
        <f t="shared" si="40"/>
        <v>6.463922550024404</v>
      </c>
      <c r="P49" s="16">
        <f t="shared" si="49"/>
        <v>6.4564563739140999</v>
      </c>
      <c r="Q49" s="16" t="s">
        <v>2891</v>
      </c>
      <c r="R49" s="36"/>
      <c r="S49" s="18">
        <v>141.85</v>
      </c>
      <c r="T49" s="16">
        <v>178.25</v>
      </c>
      <c r="U49" s="16">
        <v>153.25</v>
      </c>
      <c r="V49" s="16">
        <v>185.94</v>
      </c>
      <c r="W49" s="16">
        <v>190.67</v>
      </c>
      <c r="X49" s="16">
        <v>211</v>
      </c>
      <c r="Y49" s="16">
        <v>160</v>
      </c>
      <c r="Z49" s="85">
        <v>155</v>
      </c>
      <c r="AA49" s="39">
        <v>202.59700000000001</v>
      </c>
      <c r="AB49" s="88">
        <f t="shared" si="50"/>
        <v>175.39522222222223</v>
      </c>
      <c r="AC49" s="114">
        <f t="shared" si="51"/>
        <v>173.92604983406264</v>
      </c>
      <c r="AD49" s="88">
        <f t="shared" si="52"/>
        <v>178.25</v>
      </c>
      <c r="AE49" s="16" t="s">
        <v>2891</v>
      </c>
      <c r="AF49" s="150" t="s">
        <v>3036</v>
      </c>
      <c r="AG49" s="19">
        <f t="shared" si="53"/>
        <v>178.25</v>
      </c>
      <c r="AH49" s="18">
        <v>6.7800000000000001E-7</v>
      </c>
      <c r="AI49" s="34">
        <v>1.0555263649993799E-8</v>
      </c>
      <c r="AJ49" s="16">
        <v>8.3176377110267021E-9</v>
      </c>
      <c r="AK49" s="16">
        <v>4.6773514128719769E-8</v>
      </c>
      <c r="AL49" s="16">
        <v>6.9183097091893386E-9</v>
      </c>
      <c r="AM49" s="16">
        <v>5.495408738576243E-10</v>
      </c>
      <c r="AN49" s="94">
        <v>8.1799999999999995E-9</v>
      </c>
      <c r="AO49" s="34">
        <v>9.5063599999999998E-9</v>
      </c>
      <c r="AP49" s="16">
        <f t="shared" si="54"/>
        <v>9.6100078259098391E-8</v>
      </c>
      <c r="AQ49" s="114">
        <f t="shared" si="55"/>
        <v>1.3014673951877747E-8</v>
      </c>
      <c r="AR49" s="16">
        <f t="shared" si="56"/>
        <v>8.9119988555133518E-9</v>
      </c>
      <c r="AS49" s="114" t="s">
        <v>2891</v>
      </c>
      <c r="AT49" s="156" t="s">
        <v>3036</v>
      </c>
      <c r="AU49" s="18">
        <v>1.371E-3</v>
      </c>
      <c r="AV49" s="16">
        <v>3.7973E-3</v>
      </c>
      <c r="AW49" s="16">
        <v>1.39762664259223E-3</v>
      </c>
      <c r="AX49" s="16">
        <v>3.0000000000000001E-3</v>
      </c>
      <c r="AY49" s="16">
        <v>3.3999999999999998E-3</v>
      </c>
      <c r="AZ49" s="16">
        <v>5.7499999999999999E-4</v>
      </c>
      <c r="BA49" s="16">
        <v>1.7200000000000001E-4</v>
      </c>
      <c r="BB49" s="68">
        <v>-6.74</v>
      </c>
      <c r="BC49" s="16">
        <f t="shared" si="46"/>
        <v>5.858708884380695E-2</v>
      </c>
      <c r="BD49" s="67">
        <v>-8.7799999999999994</v>
      </c>
      <c r="BE49" s="16">
        <f t="shared" si="47"/>
        <v>5.3432060071859631E-4</v>
      </c>
      <c r="BF49" s="16">
        <v>0.41499999999999998</v>
      </c>
      <c r="BG49" s="16">
        <v>3.2899999999999997E-4</v>
      </c>
      <c r="BH49" s="16">
        <v>3.7000000000000002E-3</v>
      </c>
      <c r="BI49" s="68">
        <v>1.14E-8</v>
      </c>
      <c r="BJ49" s="94">
        <f t="shared" si="57"/>
        <v>3.6703439999999999E-3</v>
      </c>
      <c r="BK49" s="68">
        <v>1.01012E-9</v>
      </c>
      <c r="BL49" s="16">
        <f t="shared" si="58"/>
        <v>3.2521823519999999E-4</v>
      </c>
      <c r="BM49" s="94">
        <f t="shared" si="13"/>
        <v>3.5418492737308412E-2</v>
      </c>
      <c r="BN49" s="114">
        <f t="shared" si="41"/>
        <v>2.3294820718447718E-3</v>
      </c>
      <c r="BO49" s="94">
        <f t="shared" si="42"/>
        <v>2.1988133212961151E-3</v>
      </c>
      <c r="BP49" s="114" t="s">
        <v>2891</v>
      </c>
      <c r="BQ49" s="156" t="s">
        <v>3036</v>
      </c>
      <c r="BR49" s="18">
        <f t="shared" si="59"/>
        <v>-6.1687703061329362</v>
      </c>
      <c r="BS49" s="114">
        <f t="shared" si="60"/>
        <v>-7.9765309143878325</v>
      </c>
      <c r="BT49" s="114">
        <f t="shared" si="61"/>
        <v>-8.08</v>
      </c>
      <c r="BU49" s="114">
        <f t="shared" si="62"/>
        <v>-7.33</v>
      </c>
      <c r="BV49" s="114">
        <f t="shared" si="63"/>
        <v>-8.1600000000000019</v>
      </c>
      <c r="BW49" s="114">
        <f t="shared" si="64"/>
        <v>-9.26</v>
      </c>
      <c r="BX49" s="114">
        <f t="shared" si="65"/>
        <v>-8.0872466963286769</v>
      </c>
      <c r="BY49" s="114">
        <f t="shared" si="66"/>
        <v>-8.0219857432652155</v>
      </c>
      <c r="BZ49" s="114">
        <f t="shared" si="67"/>
        <v>-7.8855667075143323</v>
      </c>
      <c r="CA49" s="114">
        <f t="shared" si="68"/>
        <v>-8.0509928716326087</v>
      </c>
      <c r="CB49" s="98" t="str">
        <f t="shared" si="69"/>
        <v>---</v>
      </c>
      <c r="CC49" s="18">
        <f t="shared" si="70"/>
        <v>-2.8629625452104874</v>
      </c>
      <c r="CD49" s="114">
        <f t="shared" si="71"/>
        <v>-2.4205250907196136</v>
      </c>
      <c r="CE49" s="114">
        <f t="shared" si="72"/>
        <v>-2.8546088291037579</v>
      </c>
      <c r="CF49" s="114">
        <f t="shared" si="73"/>
        <v>-2.5228787452803374</v>
      </c>
      <c r="CG49" s="114">
        <f t="shared" si="74"/>
        <v>-2.4685210829577451</v>
      </c>
      <c r="CH49" s="114">
        <f t="shared" si="75"/>
        <v>-3.2403321553103694</v>
      </c>
      <c r="CI49" s="114">
        <f t="shared" si="76"/>
        <v>-3.7644715530924509</v>
      </c>
      <c r="CJ49" s="114">
        <f t="shared" si="77"/>
        <v>-1.2321980812804367</v>
      </c>
      <c r="CK49" s="114">
        <f t="shared" si="78"/>
        <v>-3.2721980812804365</v>
      </c>
      <c r="CL49" s="114">
        <f t="shared" si="79"/>
        <v>-0.38195190328790729</v>
      </c>
      <c r="CM49" s="114">
        <f t="shared" si="80"/>
        <v>-3.4828041020500256</v>
      </c>
      <c r="CN49" s="114">
        <f t="shared" si="81"/>
        <v>-2.431798275933005</v>
      </c>
      <c r="CO49" s="114">
        <f t="shared" si="82"/>
        <v>-2.4352932299439636</v>
      </c>
      <c r="CP49" s="114">
        <f t="shared" si="83"/>
        <v>-3.4878251112184739</v>
      </c>
      <c r="CQ49" s="114">
        <f t="shared" si="43"/>
        <v>-2.6327406276192149</v>
      </c>
      <c r="CR49" s="114">
        <f t="shared" si="44"/>
        <v>-2.6887437871920477</v>
      </c>
      <c r="CS49" s="98" t="str">
        <f t="shared" si="45"/>
        <v>---</v>
      </c>
    </row>
    <row r="50" spans="2:97" x14ac:dyDescent="0.25">
      <c r="B50" t="s">
        <v>774</v>
      </c>
      <c r="C50">
        <v>321.95999999999998</v>
      </c>
      <c r="D50" s="27">
        <v>6.92</v>
      </c>
      <c r="E50" s="16">
        <v>6.4199685301827598</v>
      </c>
      <c r="F50" s="16">
        <v>5.6770509980000003</v>
      </c>
      <c r="G50" s="16">
        <v>5.6432082159999997</v>
      </c>
      <c r="H50" s="16">
        <v>4.93</v>
      </c>
      <c r="I50" s="16">
        <v>6.4775999999999998</v>
      </c>
      <c r="J50" s="16">
        <v>6.59</v>
      </c>
      <c r="K50" s="16">
        <v>6.88</v>
      </c>
      <c r="L50" s="16">
        <v>4.8099999999999996</v>
      </c>
      <c r="M50" s="39">
        <v>6.5197399999999996</v>
      </c>
      <c r="N50" s="16">
        <f t="shared" si="48"/>
        <v>6.0867567744182756</v>
      </c>
      <c r="O50" s="16">
        <f t="shared" si="40"/>
        <v>6.4742367145465956</v>
      </c>
      <c r="P50" s="16">
        <f t="shared" si="49"/>
        <v>6.4487842650913798</v>
      </c>
      <c r="Q50" s="16">
        <v>6.39</v>
      </c>
      <c r="R50" s="145" t="s">
        <v>2907</v>
      </c>
      <c r="S50" s="18">
        <v>141.85</v>
      </c>
      <c r="T50" s="16">
        <v>176.27</v>
      </c>
      <c r="U50" s="16">
        <v>153.25</v>
      </c>
      <c r="V50" s="16">
        <v>187.55</v>
      </c>
      <c r="W50" s="16">
        <v>190.67</v>
      </c>
      <c r="X50" s="16">
        <v>216</v>
      </c>
      <c r="Y50" s="16">
        <v>150</v>
      </c>
      <c r="Z50" s="85">
        <v>181</v>
      </c>
      <c r="AA50" s="39">
        <v>204.45400000000001</v>
      </c>
      <c r="AB50" s="88">
        <f t="shared" si="50"/>
        <v>177.89377777777779</v>
      </c>
      <c r="AC50" s="114">
        <f t="shared" si="51"/>
        <v>176.27095692486955</v>
      </c>
      <c r="AD50" s="88">
        <f t="shared" si="52"/>
        <v>181</v>
      </c>
      <c r="AE50" s="16" t="s">
        <v>2891</v>
      </c>
      <c r="AF50" s="150" t="s">
        <v>3036</v>
      </c>
      <c r="AG50" s="19">
        <f t="shared" si="53"/>
        <v>176.27</v>
      </c>
      <c r="AH50" s="18">
        <v>7.1399999999999996E-7</v>
      </c>
      <c r="AI50" s="34">
        <v>3.77604631922048E-8</v>
      </c>
      <c r="AJ50" s="16">
        <v>8.5113803820237553E-9</v>
      </c>
      <c r="AK50" s="16">
        <v>4.6773514128719769E-8</v>
      </c>
      <c r="AL50" s="16">
        <v>1.8620871366628593E-8</v>
      </c>
      <c r="AM50" s="16">
        <v>5.495408738576243E-10</v>
      </c>
      <c r="AN50" s="94">
        <v>6.3899999999999996E-9</v>
      </c>
      <c r="AO50" s="34">
        <v>8.0286499999999996E-9</v>
      </c>
      <c r="AP50" s="16">
        <f t="shared" si="54"/>
        <v>1.0507930249292931E-7</v>
      </c>
      <c r="AQ50" s="114">
        <f t="shared" si="55"/>
        <v>1.6552357723847456E-8</v>
      </c>
      <c r="AR50" s="16">
        <f t="shared" si="56"/>
        <v>1.3566125874326174E-8</v>
      </c>
      <c r="AS50" s="114">
        <v>2.4468718890566545E-8</v>
      </c>
      <c r="AT50" s="156" t="s">
        <v>2916</v>
      </c>
      <c r="AU50" s="18">
        <v>9.5969999999999996E-4</v>
      </c>
      <c r="AV50" s="16">
        <v>3.7973E-3</v>
      </c>
      <c r="AW50" s="16">
        <v>2.2568381237776701E-3</v>
      </c>
      <c r="AX50" s="16">
        <v>2.96E-3</v>
      </c>
      <c r="AY50" s="16">
        <v>3.3999999999999998E-3</v>
      </c>
      <c r="AZ50" s="16">
        <v>1.3600000000000001E-3</v>
      </c>
      <c r="BA50" s="16">
        <v>2.1000000000000001E-4</v>
      </c>
      <c r="BB50" s="68">
        <v>-6.74</v>
      </c>
      <c r="BC50" s="16">
        <f t="shared" si="46"/>
        <v>5.858708884380695E-2</v>
      </c>
      <c r="BD50" s="67">
        <v>-8.81</v>
      </c>
      <c r="BE50" s="16">
        <f t="shared" si="47"/>
        <v>4.9865699862506013E-4</v>
      </c>
      <c r="BF50" s="16">
        <v>0.41499999999999998</v>
      </c>
      <c r="BG50" s="16">
        <v>2.13E-4</v>
      </c>
      <c r="BH50" s="16">
        <v>4.6499999999999996E-3</v>
      </c>
      <c r="BI50" s="68">
        <v>9.1999999999999997E-9</v>
      </c>
      <c r="BJ50" s="94">
        <f t="shared" si="57"/>
        <v>2.9620319999999999E-3</v>
      </c>
      <c r="BK50" s="68">
        <v>1.01916E-9</v>
      </c>
      <c r="BL50" s="16">
        <f t="shared" si="58"/>
        <v>3.2812875360000002E-4</v>
      </c>
      <c r="BM50" s="94">
        <f t="shared" si="13"/>
        <v>3.5513053194272122E-2</v>
      </c>
      <c r="BN50" s="114">
        <f t="shared" si="41"/>
        <v>2.4469527514970509E-3</v>
      </c>
      <c r="BO50" s="94">
        <f t="shared" si="42"/>
        <v>2.608419061888835E-3</v>
      </c>
      <c r="BP50" s="114" t="s">
        <v>2891</v>
      </c>
      <c r="BQ50" s="156" t="s">
        <v>3036</v>
      </c>
      <c r="BR50" s="18">
        <f t="shared" si="59"/>
        <v>-6.146301788223826</v>
      </c>
      <c r="BS50" s="114">
        <f t="shared" si="60"/>
        <v>-7.4229626870279724</v>
      </c>
      <c r="BT50" s="114">
        <f t="shared" si="61"/>
        <v>-8.07</v>
      </c>
      <c r="BU50" s="114">
        <f t="shared" si="62"/>
        <v>-7.33</v>
      </c>
      <c r="BV50" s="114">
        <f t="shared" si="63"/>
        <v>-7.7300000000000022</v>
      </c>
      <c r="BW50" s="114">
        <f t="shared" si="64"/>
        <v>-9.26</v>
      </c>
      <c r="BX50" s="114">
        <f t="shared" si="65"/>
        <v>-8.1944991418416002</v>
      </c>
      <c r="BY50" s="114">
        <f t="shared" si="66"/>
        <v>-8.0953574742530918</v>
      </c>
      <c r="BZ50" s="114">
        <f t="shared" si="67"/>
        <v>-7.7811401364183119</v>
      </c>
      <c r="CA50" s="114">
        <f t="shared" si="68"/>
        <v>-7.9000000000000012</v>
      </c>
      <c r="CB50" s="98">
        <f t="shared" si="69"/>
        <v>-7.6113887684219161</v>
      </c>
      <c r="CC50" s="18">
        <f t="shared" si="70"/>
        <v>-3.0178645051962305</v>
      </c>
      <c r="CD50" s="114">
        <f t="shared" si="71"/>
        <v>-2.4205250907196136</v>
      </c>
      <c r="CE50" s="114">
        <f t="shared" si="72"/>
        <v>-2.6464995904443129</v>
      </c>
      <c r="CF50" s="114">
        <f t="shared" si="73"/>
        <v>-2.5287082889410613</v>
      </c>
      <c r="CG50" s="114">
        <f t="shared" si="74"/>
        <v>-2.4685210829577451</v>
      </c>
      <c r="CH50" s="114">
        <f t="shared" si="75"/>
        <v>-2.8664610916297826</v>
      </c>
      <c r="CI50" s="114">
        <f t="shared" si="76"/>
        <v>-3.6777807052660809</v>
      </c>
      <c r="CJ50" s="114">
        <f t="shared" si="77"/>
        <v>-1.2321980812804367</v>
      </c>
      <c r="CK50" s="114">
        <f t="shared" si="78"/>
        <v>-3.3021980812804381</v>
      </c>
      <c r="CL50" s="114">
        <f t="shared" si="79"/>
        <v>-0.38195190328790729</v>
      </c>
      <c r="CM50" s="114">
        <f t="shared" si="80"/>
        <v>-3.6716203965612624</v>
      </c>
      <c r="CN50" s="114">
        <f t="shared" si="81"/>
        <v>-2.332547047110046</v>
      </c>
      <c r="CO50" s="114">
        <f t="shared" si="82"/>
        <v>-2.5284102539348807</v>
      </c>
      <c r="CP50" s="114">
        <f t="shared" si="83"/>
        <v>-3.4839557111480457</v>
      </c>
      <c r="CQ50" s="114">
        <f t="shared" si="43"/>
        <v>-2.6113744164112744</v>
      </c>
      <c r="CR50" s="114">
        <f t="shared" si="44"/>
        <v>-2.5876039396926869</v>
      </c>
      <c r="CS50" s="98" t="str">
        <f t="shared" si="45"/>
        <v>---</v>
      </c>
    </row>
    <row r="51" spans="2:97" x14ac:dyDescent="0.25">
      <c r="B51" t="s">
        <v>775</v>
      </c>
      <c r="C51">
        <v>321.95999999999998</v>
      </c>
      <c r="D51" s="27">
        <v>6.92</v>
      </c>
      <c r="E51" s="16">
        <v>6.4779002453603001</v>
      </c>
      <c r="F51" s="16">
        <v>5.6770509980000003</v>
      </c>
      <c r="G51" s="16">
        <v>5.6432082159999997</v>
      </c>
      <c r="H51" s="16">
        <v>4.93</v>
      </c>
      <c r="I51" s="16">
        <v>6.2629999999999999</v>
      </c>
      <c r="J51" s="16">
        <v>6.61</v>
      </c>
      <c r="K51" s="16">
        <v>6.8</v>
      </c>
      <c r="L51" s="16">
        <v>5.09</v>
      </c>
      <c r="M51" s="39">
        <v>6.4573700000000001</v>
      </c>
      <c r="N51" s="16">
        <f t="shared" si="48"/>
        <v>6.0868529459360285</v>
      </c>
      <c r="O51" s="16">
        <f t="shared" si="40"/>
        <v>6.4397844022826272</v>
      </c>
      <c r="P51" s="16">
        <f t="shared" si="49"/>
        <v>6.3601849999999995</v>
      </c>
      <c r="Q51" s="16">
        <v>6.39</v>
      </c>
      <c r="R51" s="145" t="s">
        <v>2907</v>
      </c>
      <c r="S51" s="18">
        <v>141.85</v>
      </c>
      <c r="T51" s="16">
        <v>211.28</v>
      </c>
      <c r="U51" s="16">
        <v>153.25</v>
      </c>
      <c r="V51" s="16">
        <v>224.57</v>
      </c>
      <c r="W51" s="16">
        <v>190.67</v>
      </c>
      <c r="X51" s="16">
        <v>213</v>
      </c>
      <c r="Y51" s="16">
        <v>160</v>
      </c>
      <c r="Z51" s="85">
        <v>197</v>
      </c>
      <c r="AA51" s="39">
        <v>206.351</v>
      </c>
      <c r="AB51" s="88">
        <f t="shared" si="50"/>
        <v>188.66344444444445</v>
      </c>
      <c r="AC51" s="114">
        <f t="shared" si="51"/>
        <v>186.46112526697993</v>
      </c>
      <c r="AD51" s="88">
        <f t="shared" si="52"/>
        <v>197</v>
      </c>
      <c r="AE51" s="16" t="s">
        <v>2891</v>
      </c>
      <c r="AF51" s="150" t="s">
        <v>3036</v>
      </c>
      <c r="AG51" s="19">
        <f t="shared" si="53"/>
        <v>211.28</v>
      </c>
      <c r="AH51" s="18">
        <v>2.7799999999999997E-7</v>
      </c>
      <c r="AI51" s="34">
        <v>4.3558261218842603E-9</v>
      </c>
      <c r="AJ51" s="16">
        <v>6.3095734448019329E-9</v>
      </c>
      <c r="AK51" s="16">
        <v>4.6773514128719769E-8</v>
      </c>
      <c r="AL51" s="16">
        <v>9.7723722095580911E-9</v>
      </c>
      <c r="AM51" s="16">
        <v>1.0232929922807501E-10</v>
      </c>
      <c r="AN51" s="94">
        <v>1E-8</v>
      </c>
      <c r="AO51" s="34">
        <v>8.2264599999999997E-9</v>
      </c>
      <c r="AP51" s="16">
        <f t="shared" si="54"/>
        <v>4.5442509400524013E-8</v>
      </c>
      <c r="AQ51" s="114">
        <f t="shared" si="55"/>
        <v>8.5810620061319916E-9</v>
      </c>
      <c r="AR51" s="16">
        <f t="shared" si="56"/>
        <v>8.9994161047790446E-9</v>
      </c>
      <c r="AS51" s="114" t="s">
        <v>2891</v>
      </c>
      <c r="AT51" s="156" t="s">
        <v>3036</v>
      </c>
      <c r="AU51" s="18">
        <v>2.196E-3</v>
      </c>
      <c r="AV51" s="16">
        <v>3.7973E-3</v>
      </c>
      <c r="AW51" s="16">
        <v>8.9646028307768702E-4</v>
      </c>
      <c r="AX51" s="16">
        <v>1.5E-3</v>
      </c>
      <c r="AY51" s="16">
        <v>3.3999999999999998E-3</v>
      </c>
      <c r="AZ51" s="16">
        <v>2.3000000000000001E-4</v>
      </c>
      <c r="BA51" s="16">
        <v>6.7799999999999995E-5</v>
      </c>
      <c r="BB51" s="68">
        <v>-6.74</v>
      </c>
      <c r="BC51" s="16">
        <f t="shared" si="46"/>
        <v>5.858708884380695E-2</v>
      </c>
      <c r="BD51" s="67">
        <v>-8.98</v>
      </c>
      <c r="BE51" s="16">
        <f t="shared" si="47"/>
        <v>3.3713350733046658E-4</v>
      </c>
      <c r="BF51" s="16">
        <v>0.42399999999999999</v>
      </c>
      <c r="BG51" s="16">
        <v>3.5300000000000002E-4</v>
      </c>
      <c r="BH51" s="16">
        <v>3.5300000000000002E-3</v>
      </c>
      <c r="BI51" s="68">
        <v>4.25E-9</v>
      </c>
      <c r="BJ51" s="94">
        <f t="shared" si="57"/>
        <v>1.3683300000000001E-3</v>
      </c>
      <c r="BK51" s="68">
        <v>1.0363E-9</v>
      </c>
      <c r="BL51" s="16">
        <f t="shared" si="58"/>
        <v>3.3364714800000002E-4</v>
      </c>
      <c r="BM51" s="94">
        <f t="shared" si="13"/>
        <v>3.575691141301536E-2</v>
      </c>
      <c r="BN51" s="114">
        <f t="shared" si="41"/>
        <v>1.7643433228155491E-3</v>
      </c>
      <c r="BO51" s="94">
        <f t="shared" si="42"/>
        <v>1.434165E-3</v>
      </c>
      <c r="BP51" s="114" t="s">
        <v>2891</v>
      </c>
      <c r="BQ51" s="156" t="s">
        <v>3036</v>
      </c>
      <c r="BR51" s="18">
        <f t="shared" si="59"/>
        <v>-6.5559552040819238</v>
      </c>
      <c r="BS51" s="114">
        <f t="shared" si="60"/>
        <v>-8.3609294649615737</v>
      </c>
      <c r="BT51" s="114">
        <f t="shared" si="61"/>
        <v>-8.1999999999999993</v>
      </c>
      <c r="BU51" s="114">
        <f t="shared" si="62"/>
        <v>-7.33</v>
      </c>
      <c r="BV51" s="114">
        <f t="shared" si="63"/>
        <v>-8.0100000000000016</v>
      </c>
      <c r="BW51" s="114">
        <f t="shared" si="64"/>
        <v>-9.990000000000002</v>
      </c>
      <c r="BX51" s="114">
        <f t="shared" si="65"/>
        <v>-8</v>
      </c>
      <c r="BY51" s="114">
        <f t="shared" si="66"/>
        <v>-8.0847870096486112</v>
      </c>
      <c r="BZ51" s="114">
        <f t="shared" si="67"/>
        <v>-8.0664589598365151</v>
      </c>
      <c r="CA51" s="114">
        <f t="shared" si="68"/>
        <v>-8.0473935048243064</v>
      </c>
      <c r="CB51" s="98" t="str">
        <f t="shared" si="69"/>
        <v>---</v>
      </c>
      <c r="CC51" s="18">
        <f t="shared" si="70"/>
        <v>-2.6583676642219456</v>
      </c>
      <c r="CD51" s="114">
        <f t="shared" si="71"/>
        <v>-2.4205250907196136</v>
      </c>
      <c r="CE51" s="114">
        <f t="shared" si="72"/>
        <v>-3.0474689467290048</v>
      </c>
      <c r="CF51" s="114">
        <f t="shared" si="73"/>
        <v>-2.8239087409443187</v>
      </c>
      <c r="CG51" s="114">
        <f t="shared" si="74"/>
        <v>-2.4685210829577451</v>
      </c>
      <c r="CH51" s="114">
        <f t="shared" si="75"/>
        <v>-3.6382721639824069</v>
      </c>
      <c r="CI51" s="114">
        <f t="shared" si="76"/>
        <v>-4.1687703061329371</v>
      </c>
      <c r="CJ51" s="114">
        <f t="shared" si="77"/>
        <v>-1.2321980812804367</v>
      </c>
      <c r="CK51" s="114">
        <f t="shared" si="78"/>
        <v>-3.4721980812804376</v>
      </c>
      <c r="CL51" s="114">
        <f t="shared" si="79"/>
        <v>-0.37263414340726736</v>
      </c>
      <c r="CM51" s="114">
        <f t="shared" si="80"/>
        <v>-3.4522252946121772</v>
      </c>
      <c r="CN51" s="114">
        <f t="shared" si="81"/>
        <v>-2.4522252946121772</v>
      </c>
      <c r="CO51" s="114">
        <f t="shared" si="82"/>
        <v>-2.8638091512301247</v>
      </c>
      <c r="CP51" s="114">
        <f t="shared" si="83"/>
        <v>-3.4767125831259813</v>
      </c>
      <c r="CQ51" s="114">
        <f t="shared" si="43"/>
        <v>-2.7534169018026127</v>
      </c>
      <c r="CR51" s="114">
        <f t="shared" si="44"/>
        <v>-2.8438589460872219</v>
      </c>
      <c r="CS51" s="98" t="str">
        <f t="shared" si="45"/>
        <v>---</v>
      </c>
    </row>
    <row r="52" spans="2:97" x14ac:dyDescent="0.25">
      <c r="B52" t="s">
        <v>776</v>
      </c>
      <c r="C52">
        <v>321.95999999999998</v>
      </c>
      <c r="D52" s="27">
        <v>6.92</v>
      </c>
      <c r="E52" s="16">
        <v>6.4732641637313497</v>
      </c>
      <c r="F52" s="16">
        <v>5.6770509980000003</v>
      </c>
      <c r="G52" s="16">
        <v>5.6432082159999997</v>
      </c>
      <c r="H52" s="16">
        <v>4.93</v>
      </c>
      <c r="I52" s="16">
        <v>6.3173000000000004</v>
      </c>
      <c r="J52" s="16">
        <v>6.59</v>
      </c>
      <c r="K52" s="16">
        <v>6.85</v>
      </c>
      <c r="L52" s="16">
        <v>5.39</v>
      </c>
      <c r="M52" s="39">
        <v>6.6493099999999998</v>
      </c>
      <c r="N52" s="16">
        <f t="shared" si="48"/>
        <v>6.144013337773135</v>
      </c>
      <c r="O52" s="16">
        <f t="shared" si="40"/>
        <v>6.4777410036799168</v>
      </c>
      <c r="P52" s="16">
        <f t="shared" si="49"/>
        <v>6.395282081865675</v>
      </c>
      <c r="Q52" s="32">
        <f>AVERAGE(LOG(4240000),6.42)</f>
        <v>6.5236829282963669</v>
      </c>
      <c r="R52" s="145" t="s">
        <v>2906</v>
      </c>
      <c r="S52" s="18">
        <v>141.85</v>
      </c>
      <c r="T52" s="16">
        <v>267.49</v>
      </c>
      <c r="U52" s="16">
        <v>153.25</v>
      </c>
      <c r="V52" s="16">
        <v>264.29000000000002</v>
      </c>
      <c r="W52" s="16">
        <v>248.67</v>
      </c>
      <c r="X52" s="16">
        <v>217</v>
      </c>
      <c r="Y52" s="16">
        <v>150</v>
      </c>
      <c r="Z52" s="85">
        <v>249</v>
      </c>
      <c r="AA52" s="39">
        <v>236.17500000000001</v>
      </c>
      <c r="AB52" s="88">
        <f t="shared" si="50"/>
        <v>214.19166666666669</v>
      </c>
      <c r="AC52" s="114">
        <f t="shared" si="51"/>
        <v>208.08812983048043</v>
      </c>
      <c r="AD52" s="88">
        <f t="shared" si="52"/>
        <v>236.17500000000001</v>
      </c>
      <c r="AE52" s="16" t="s">
        <v>2891</v>
      </c>
      <c r="AF52" s="150" t="s">
        <v>3036</v>
      </c>
      <c r="AG52" s="19">
        <f t="shared" si="53"/>
        <v>267.49</v>
      </c>
      <c r="AH52" s="18">
        <v>1.9499999999999999E-8</v>
      </c>
      <c r="AI52" s="34">
        <v>3.40637105942104E-9</v>
      </c>
      <c r="AJ52" s="16">
        <v>5.0118723362727114E-9</v>
      </c>
      <c r="AK52" s="16">
        <v>4.6773514128719769E-8</v>
      </c>
      <c r="AL52" s="16">
        <v>5.1286138399136542E-9</v>
      </c>
      <c r="AM52" s="16">
        <v>4.0738027780411121E-11</v>
      </c>
      <c r="AN52" s="94">
        <v>6.8100000000000003E-9</v>
      </c>
      <c r="AO52" s="34">
        <v>4.2593799999999998E-9</v>
      </c>
      <c r="AP52" s="16">
        <f t="shared" si="54"/>
        <v>1.1366311174013448E-8</v>
      </c>
      <c r="AQ52" s="114">
        <f t="shared" si="55"/>
        <v>4.1865136169032234E-9</v>
      </c>
      <c r="AR52" s="16">
        <f t="shared" si="56"/>
        <v>5.0702430880931832E-9</v>
      </c>
      <c r="AS52" s="114">
        <v>1.5001233476422598E-9</v>
      </c>
      <c r="AT52" s="156" t="s">
        <v>2930</v>
      </c>
      <c r="AU52" s="18">
        <v>1.2180000000000001E-4</v>
      </c>
      <c r="AV52" s="16">
        <v>3.7973E-3</v>
      </c>
      <c r="AW52" s="16">
        <v>5.6174169986630699E-4</v>
      </c>
      <c r="AX52" s="16">
        <v>5.5400000000000002E-4</v>
      </c>
      <c r="AY52" s="16">
        <v>3.3999999999999998E-3</v>
      </c>
      <c r="AZ52" s="16">
        <v>1.25E-4</v>
      </c>
      <c r="BA52" s="16">
        <v>9.9400000000000004E-5</v>
      </c>
      <c r="BB52" s="68">
        <v>-6.74</v>
      </c>
      <c r="BC52" s="16">
        <f t="shared" si="46"/>
        <v>5.858708884380695E-2</v>
      </c>
      <c r="BD52" s="67">
        <v>-9.34</v>
      </c>
      <c r="BE52" s="16">
        <f t="shared" si="47"/>
        <v>1.4716411352840472E-4</v>
      </c>
      <c r="BF52" s="16">
        <v>0.37</v>
      </c>
      <c r="BG52" s="16">
        <v>2.4399999999999999E-4</v>
      </c>
      <c r="BH52" s="16">
        <v>4.6499999999999996E-3</v>
      </c>
      <c r="BI52" s="68">
        <v>6.7500000000000001E-9</v>
      </c>
      <c r="BJ52" s="94">
        <f t="shared" si="57"/>
        <v>2.17323E-3</v>
      </c>
      <c r="BK52" s="68">
        <v>9.7905299999999997E-10</v>
      </c>
      <c r="BL52" s="16">
        <f t="shared" si="58"/>
        <v>3.1521590387999996E-4</v>
      </c>
      <c r="BM52" s="94">
        <f t="shared" si="13"/>
        <v>3.1769710040077268E-2</v>
      </c>
      <c r="BN52" s="114">
        <f t="shared" si="41"/>
        <v>1.2138491569538695E-3</v>
      </c>
      <c r="BO52" s="94">
        <f t="shared" si="42"/>
        <v>5.578708499331535E-4</v>
      </c>
      <c r="BP52" s="114">
        <v>2.0000000000000001E-4</v>
      </c>
      <c r="BQ52" s="156" t="s">
        <v>2920</v>
      </c>
      <c r="BR52" s="18">
        <f t="shared" si="59"/>
        <v>-7.7099653886374817</v>
      </c>
      <c r="BS52" s="114">
        <f t="shared" si="60"/>
        <v>-8.4677080456624267</v>
      </c>
      <c r="BT52" s="114">
        <f t="shared" si="61"/>
        <v>-8.3000000000000007</v>
      </c>
      <c r="BU52" s="114">
        <f t="shared" si="62"/>
        <v>-7.33</v>
      </c>
      <c r="BV52" s="114">
        <f t="shared" si="63"/>
        <v>-8.2899999999999991</v>
      </c>
      <c r="BW52" s="114">
        <f t="shared" si="64"/>
        <v>-10.390000000000002</v>
      </c>
      <c r="BX52" s="114">
        <f t="shared" si="65"/>
        <v>-8.1668528880872149</v>
      </c>
      <c r="BY52" s="114">
        <f t="shared" si="66"/>
        <v>-8.3706536126754276</v>
      </c>
      <c r="BZ52" s="114">
        <f t="shared" si="67"/>
        <v>-8.3781474918828192</v>
      </c>
      <c r="CA52" s="114">
        <f t="shared" si="68"/>
        <v>-8.2949999999999999</v>
      </c>
      <c r="CB52" s="98">
        <f t="shared" si="69"/>
        <v>-8.8238730296123418</v>
      </c>
      <c r="CC52" s="18">
        <f t="shared" si="70"/>
        <v>-3.9143527117031436</v>
      </c>
      <c r="CD52" s="114">
        <f t="shared" si="71"/>
        <v>-2.4205250907196136</v>
      </c>
      <c r="CE52" s="114">
        <f t="shared" si="72"/>
        <v>-3.2504633358717046</v>
      </c>
      <c r="CF52" s="114">
        <f t="shared" si="73"/>
        <v>-3.2564902352715701</v>
      </c>
      <c r="CG52" s="114">
        <f t="shared" si="74"/>
        <v>-2.4685210829577451</v>
      </c>
      <c r="CH52" s="114">
        <f t="shared" si="75"/>
        <v>-3.9030899869919438</v>
      </c>
      <c r="CI52" s="114">
        <f t="shared" si="76"/>
        <v>-4.0026136156026864</v>
      </c>
      <c r="CJ52" s="114">
        <f t="shared" si="77"/>
        <v>-1.2321980812804367</v>
      </c>
      <c r="CK52" s="114">
        <f t="shared" si="78"/>
        <v>-3.8321980812804375</v>
      </c>
      <c r="CL52" s="114">
        <f t="shared" si="79"/>
        <v>-0.43179827593300502</v>
      </c>
      <c r="CM52" s="114">
        <f t="shared" si="80"/>
        <v>-3.6126101736612708</v>
      </c>
      <c r="CN52" s="114">
        <f t="shared" si="81"/>
        <v>-2.332547047110046</v>
      </c>
      <c r="CO52" s="114">
        <f t="shared" si="82"/>
        <v>-2.6628943084494114</v>
      </c>
      <c r="CP52" s="114">
        <f t="shared" si="83"/>
        <v>-3.5013918787678882</v>
      </c>
      <c r="CQ52" s="114">
        <f t="shared" si="43"/>
        <v>-2.9158352789714934</v>
      </c>
      <c r="CR52" s="114">
        <f t="shared" si="44"/>
        <v>-3.2534767855716371</v>
      </c>
      <c r="CS52" s="98">
        <f t="shared" si="45"/>
        <v>-3.6989700043360187</v>
      </c>
    </row>
    <row r="53" spans="2:97" x14ac:dyDescent="0.25">
      <c r="B53" t="s">
        <v>777</v>
      </c>
      <c r="C53">
        <v>356.4</v>
      </c>
      <c r="D53" s="27">
        <v>7.56</v>
      </c>
      <c r="E53" s="16">
        <v>7.2571993323001003</v>
      </c>
      <c r="F53" s="16">
        <v>6.3146206830000002</v>
      </c>
      <c r="G53" s="16">
        <v>6.2997725599999903</v>
      </c>
      <c r="H53" s="16">
        <v>5.4480000000000004</v>
      </c>
      <c r="I53" s="16">
        <v>6.6002000000000001</v>
      </c>
      <c r="J53" s="16">
        <v>7.08</v>
      </c>
      <c r="K53" s="16">
        <v>6.62</v>
      </c>
      <c r="L53" s="16">
        <v>5.37</v>
      </c>
      <c r="M53" s="39">
        <v>6.6065100000000001</v>
      </c>
      <c r="N53" s="16">
        <f t="shared" si="48"/>
        <v>6.5156302575300087</v>
      </c>
      <c r="O53" s="16">
        <f t="shared" si="40"/>
        <v>6.9199982637993189</v>
      </c>
      <c r="P53" s="16">
        <f t="shared" si="49"/>
        <v>6.6033550000000005</v>
      </c>
      <c r="Q53" s="16">
        <v>6.3</v>
      </c>
      <c r="R53" s="145" t="s">
        <v>2907</v>
      </c>
      <c r="S53" s="18">
        <v>159.07</v>
      </c>
      <c r="T53" s="16">
        <v>204.01</v>
      </c>
      <c r="U53" s="16">
        <v>172.13</v>
      </c>
      <c r="V53" s="16">
        <v>206.93</v>
      </c>
      <c r="W53" s="16">
        <v>232</v>
      </c>
      <c r="X53" s="16">
        <v>224</v>
      </c>
      <c r="Y53" s="16">
        <v>210</v>
      </c>
      <c r="Z53" s="85">
        <v>201</v>
      </c>
      <c r="AA53" s="39">
        <v>213.19900000000001</v>
      </c>
      <c r="AB53" s="88">
        <f t="shared" si="50"/>
        <v>202.48211111111112</v>
      </c>
      <c r="AC53" s="114">
        <f t="shared" si="51"/>
        <v>201.21052675499564</v>
      </c>
      <c r="AD53" s="88">
        <f t="shared" si="52"/>
        <v>206.93</v>
      </c>
      <c r="AE53" s="16" t="s">
        <v>2891</v>
      </c>
      <c r="AF53" s="150" t="s">
        <v>3036</v>
      </c>
      <c r="AG53" s="19">
        <f t="shared" si="53"/>
        <v>204.01</v>
      </c>
      <c r="AH53" s="18">
        <v>1.1999999999999999E-7</v>
      </c>
      <c r="AI53" s="34">
        <v>4.0943146510210698E-10</v>
      </c>
      <c r="AJ53" s="16">
        <v>7.079457843841369E-10</v>
      </c>
      <c r="AK53" s="16">
        <v>7.2443596007498722E-9</v>
      </c>
      <c r="AL53" s="16">
        <v>1.7782794100389197E-9</v>
      </c>
      <c r="AM53" s="16">
        <v>2.5703957827688617E-10</v>
      </c>
      <c r="AN53" s="94">
        <v>1.4100000000000001E-9</v>
      </c>
      <c r="AO53" s="34">
        <v>7.9484000000000002E-10</v>
      </c>
      <c r="AP53" s="16">
        <f t="shared" si="54"/>
        <v>1.6575236979818991E-8</v>
      </c>
      <c r="AQ53" s="114">
        <f t="shared" si="55"/>
        <v>1.8359365212746886E-9</v>
      </c>
      <c r="AR53" s="16">
        <f t="shared" si="56"/>
        <v>1.10242E-9</v>
      </c>
      <c r="AS53" s="114" t="s">
        <v>2891</v>
      </c>
      <c r="AT53" s="156" t="s">
        <v>3036</v>
      </c>
      <c r="AU53" s="18">
        <v>2.6970000000000002E-3</v>
      </c>
      <c r="AV53" s="16">
        <v>8.5450999999999995E-4</v>
      </c>
      <c r="AW53" s="16">
        <v>7.59405273303417E-5</v>
      </c>
      <c r="AX53" s="16">
        <v>4.2000000000000002E-4</v>
      </c>
      <c r="AY53" s="16">
        <v>6.0899999999999995E-4</v>
      </c>
      <c r="AZ53" s="16">
        <v>1.5799999999999999E-4</v>
      </c>
      <c r="BA53" s="16">
        <v>3.7400000000000001E-5</v>
      </c>
      <c r="BB53" s="68">
        <v>-7.45</v>
      </c>
      <c r="BC53" s="16">
        <f t="shared" si="46"/>
        <v>1.2645549192284587E-2</v>
      </c>
      <c r="BD53" s="67">
        <v>-9.34</v>
      </c>
      <c r="BE53" s="16">
        <f t="shared" si="47"/>
        <v>1.6290623077874097E-4</v>
      </c>
      <c r="BF53" s="16">
        <v>0.183</v>
      </c>
      <c r="BG53" s="16">
        <v>9.59E-5</v>
      </c>
      <c r="BH53" s="16">
        <v>4.1899999999999999E-4</v>
      </c>
      <c r="BI53" s="68">
        <v>1.69E-9</v>
      </c>
      <c r="BJ53" s="94">
        <f t="shared" si="57"/>
        <v>6.0231599999999998E-4</v>
      </c>
      <c r="BK53" s="68">
        <v>3.05297E-10</v>
      </c>
      <c r="BL53" s="16">
        <f t="shared" si="58"/>
        <v>1.0880785079999999E-4</v>
      </c>
      <c r="BM53" s="94">
        <f t="shared" si="13"/>
        <v>1.4420452128656691E-2</v>
      </c>
      <c r="BN53" s="114">
        <f t="shared" si="41"/>
        <v>5.5492779733260975E-4</v>
      </c>
      <c r="BO53" s="94">
        <f t="shared" si="42"/>
        <v>4.1950000000000001E-4</v>
      </c>
      <c r="BP53" s="114" t="s">
        <v>2891</v>
      </c>
      <c r="BQ53" s="156" t="s">
        <v>3036</v>
      </c>
      <c r="BR53" s="18">
        <f t="shared" si="59"/>
        <v>-6.9208187539523749</v>
      </c>
      <c r="BS53" s="114">
        <f t="shared" si="60"/>
        <v>-9.3878187845481662</v>
      </c>
      <c r="BT53" s="114">
        <f t="shared" si="61"/>
        <v>-9.15</v>
      </c>
      <c r="BU53" s="114">
        <f t="shared" si="62"/>
        <v>-8.1400000000000023</v>
      </c>
      <c r="BV53" s="114">
        <f t="shared" si="63"/>
        <v>-8.75</v>
      </c>
      <c r="BW53" s="114">
        <f t="shared" si="64"/>
        <v>-9.59</v>
      </c>
      <c r="BX53" s="114">
        <f t="shared" si="65"/>
        <v>-8.8507808873446194</v>
      </c>
      <c r="BY53" s="114">
        <f t="shared" si="66"/>
        <v>-9.0997202853189467</v>
      </c>
      <c r="BZ53" s="114">
        <f t="shared" si="67"/>
        <v>-8.7361423388955135</v>
      </c>
      <c r="CA53" s="114">
        <f t="shared" si="68"/>
        <v>-8.9752505863317822</v>
      </c>
      <c r="CB53" s="98" t="str">
        <f t="shared" si="69"/>
        <v>---</v>
      </c>
      <c r="CC53" s="18">
        <f t="shared" si="70"/>
        <v>-2.5691190535471087</v>
      </c>
      <c r="CD53" s="114">
        <f t="shared" si="71"/>
        <v>-3.0682828505331718</v>
      </c>
      <c r="CE53" s="114">
        <f t="shared" si="72"/>
        <v>-4.1195263914487583</v>
      </c>
      <c r="CF53" s="114">
        <f t="shared" si="73"/>
        <v>-3.3767507096020997</v>
      </c>
      <c r="CG53" s="114">
        <f t="shared" si="74"/>
        <v>-3.2153827073671248</v>
      </c>
      <c r="CH53" s="114">
        <f t="shared" si="75"/>
        <v>-3.8013429130455774</v>
      </c>
      <c r="CI53" s="114">
        <f t="shared" si="76"/>
        <v>-4.4271283977995202</v>
      </c>
      <c r="CJ53" s="114">
        <f t="shared" si="77"/>
        <v>-1.8980623046351643</v>
      </c>
      <c r="CK53" s="114">
        <f t="shared" si="78"/>
        <v>-3.7880623046351642</v>
      </c>
      <c r="CL53" s="114">
        <f t="shared" si="79"/>
        <v>-0.73754891026957059</v>
      </c>
      <c r="CM53" s="114">
        <f t="shared" si="80"/>
        <v>-4.0181813928293364</v>
      </c>
      <c r="CN53" s="114">
        <f t="shared" si="81"/>
        <v>-3.3777859770337049</v>
      </c>
      <c r="CO53" s="114">
        <f t="shared" si="82"/>
        <v>-3.2201756000214892</v>
      </c>
      <c r="CP53" s="114">
        <f t="shared" si="83"/>
        <v>-3.9633397679088791</v>
      </c>
      <c r="CQ53" s="114">
        <f t="shared" si="43"/>
        <v>-3.2557635200483332</v>
      </c>
      <c r="CR53" s="114">
        <f t="shared" si="44"/>
        <v>-3.377268343317902</v>
      </c>
      <c r="CS53" s="98" t="str">
        <f t="shared" si="45"/>
        <v>---</v>
      </c>
    </row>
    <row r="54" spans="2:97" x14ac:dyDescent="0.25">
      <c r="B54" t="s">
        <v>778</v>
      </c>
      <c r="C54">
        <v>356.4</v>
      </c>
      <c r="D54" s="27">
        <v>7.56</v>
      </c>
      <c r="E54" s="16">
        <v>7.1857623272652598</v>
      </c>
      <c r="F54" s="16">
        <v>6.3146206830000002</v>
      </c>
      <c r="G54" s="16">
        <v>6.2997725599999903</v>
      </c>
      <c r="H54" s="16">
        <v>5.4480000000000004</v>
      </c>
      <c r="I54" s="16">
        <v>6.5331000000000001</v>
      </c>
      <c r="J54" s="16">
        <v>7.05</v>
      </c>
      <c r="K54" s="16">
        <v>6.56</v>
      </c>
      <c r="L54" s="16">
        <v>5.23</v>
      </c>
      <c r="M54" s="39">
        <v>6.6910499999999997</v>
      </c>
      <c r="N54" s="16">
        <f t="shared" si="48"/>
        <v>6.4872305570265256</v>
      </c>
      <c r="O54" s="16">
        <f t="shared" si="40"/>
        <v>6.8994213892353242</v>
      </c>
      <c r="P54" s="16">
        <f t="shared" si="49"/>
        <v>6.5465499999999999</v>
      </c>
      <c r="Q54" s="16">
        <v>6.74</v>
      </c>
      <c r="R54" s="145" t="s">
        <v>2907</v>
      </c>
      <c r="S54" s="18">
        <v>159.07</v>
      </c>
      <c r="T54" s="16">
        <v>203.44</v>
      </c>
      <c r="U54" s="16">
        <v>172.13</v>
      </c>
      <c r="V54" s="16">
        <v>233.89</v>
      </c>
      <c r="W54" s="16">
        <v>228</v>
      </c>
      <c r="X54" s="16">
        <v>230</v>
      </c>
      <c r="Y54" s="16">
        <v>200</v>
      </c>
      <c r="Z54" s="85">
        <v>202</v>
      </c>
      <c r="AA54" s="39">
        <v>211.36</v>
      </c>
      <c r="AB54" s="88">
        <f t="shared" si="50"/>
        <v>204.43222222222221</v>
      </c>
      <c r="AC54" s="114">
        <f t="shared" si="51"/>
        <v>202.92186982588629</v>
      </c>
      <c r="AD54" s="88">
        <f t="shared" si="52"/>
        <v>203.44</v>
      </c>
      <c r="AE54" s="16" t="s">
        <v>2891</v>
      </c>
      <c r="AF54" s="150" t="s">
        <v>3036</v>
      </c>
      <c r="AG54" s="19">
        <f t="shared" si="53"/>
        <v>203.44</v>
      </c>
      <c r="AH54" s="18">
        <v>1.2200000000000001E-7</v>
      </c>
      <c r="AI54" s="34">
        <v>3.9673299552385698E-10</v>
      </c>
      <c r="AJ54" s="16">
        <v>5.6234132519034889E-10</v>
      </c>
      <c r="AK54" s="16">
        <v>7.2443596007498722E-9</v>
      </c>
      <c r="AL54" s="16">
        <v>7.9432823472428E-10</v>
      </c>
      <c r="AM54" s="16">
        <v>2.3442288153199129E-10</v>
      </c>
      <c r="AN54" s="94">
        <v>2.1799999999999999E-9</v>
      </c>
      <c r="AO54" s="34">
        <v>7.9922099999999996E-10</v>
      </c>
      <c r="AP54" s="16">
        <f t="shared" si="54"/>
        <v>1.6776425754715045E-8</v>
      </c>
      <c r="AQ54" s="114">
        <f t="shared" si="55"/>
        <v>1.6816967758412097E-9</v>
      </c>
      <c r="AR54" s="16">
        <f t="shared" si="56"/>
        <v>7.9677461736213998E-10</v>
      </c>
      <c r="AS54" s="114" t="s">
        <v>2891</v>
      </c>
      <c r="AT54" s="156" t="s">
        <v>3036</v>
      </c>
      <c r="AU54" s="18">
        <v>1.0319999999999999E-3</v>
      </c>
      <c r="AV54" s="16">
        <v>8.5450999999999995E-4</v>
      </c>
      <c r="AW54" s="16">
        <v>1.08837866620238E-4</v>
      </c>
      <c r="AX54" s="16">
        <v>5.8400000000000003E-5</v>
      </c>
      <c r="AY54" s="16">
        <v>6.0899999999999995E-4</v>
      </c>
      <c r="AZ54" s="16">
        <v>3.1999999999999999E-5</v>
      </c>
      <c r="BA54" s="16">
        <v>3.7400000000000001E-5</v>
      </c>
      <c r="BB54" s="68">
        <v>-7.45</v>
      </c>
      <c r="BC54" s="16">
        <f t="shared" si="46"/>
        <v>1.2645549192284587E-2</v>
      </c>
      <c r="BD54" s="67">
        <v>-9.3000000000000007</v>
      </c>
      <c r="BE54" s="16">
        <f t="shared" si="47"/>
        <v>1.7862313006475922E-4</v>
      </c>
      <c r="BF54" s="16">
        <v>0.152</v>
      </c>
      <c r="BG54" s="16">
        <v>1.1E-4</v>
      </c>
      <c r="BH54" s="16">
        <v>5.6499999999999996E-4</v>
      </c>
      <c r="BI54" s="68">
        <v>2.9199999999999998E-9</v>
      </c>
      <c r="BJ54" s="94">
        <f t="shared" si="57"/>
        <v>1.0406879999999999E-3</v>
      </c>
      <c r="BK54" s="68">
        <v>3.13813E-10</v>
      </c>
      <c r="BL54" s="16">
        <f t="shared" si="58"/>
        <v>1.118429532E-4</v>
      </c>
      <c r="BM54" s="94">
        <f t="shared" si="13"/>
        <v>1.209884651015497E-2</v>
      </c>
      <c r="BN54" s="114">
        <f t="shared" si="41"/>
        <v>4.3985387203912389E-4</v>
      </c>
      <c r="BO54" s="94">
        <f t="shared" si="42"/>
        <v>3.718115650323796E-4</v>
      </c>
      <c r="BP54" s="114" t="s">
        <v>2891</v>
      </c>
      <c r="BQ54" s="156" t="s">
        <v>3036</v>
      </c>
      <c r="BR54" s="18">
        <f t="shared" si="59"/>
        <v>-6.9136401693252516</v>
      </c>
      <c r="BS54" s="114">
        <f t="shared" si="60"/>
        <v>-9.4015016785829904</v>
      </c>
      <c r="BT54" s="114">
        <f t="shared" si="61"/>
        <v>-9.25</v>
      </c>
      <c r="BU54" s="114">
        <f t="shared" si="62"/>
        <v>-8.1400000000000023</v>
      </c>
      <c r="BV54" s="114">
        <f t="shared" si="63"/>
        <v>-9.1000000000000014</v>
      </c>
      <c r="BW54" s="114">
        <f t="shared" si="64"/>
        <v>-9.6300000000000026</v>
      </c>
      <c r="BX54" s="114">
        <f t="shared" si="65"/>
        <v>-8.6615435063953949</v>
      </c>
      <c r="BY54" s="114">
        <f t="shared" si="66"/>
        <v>-9.0973331132902082</v>
      </c>
      <c r="BZ54" s="114">
        <f t="shared" si="67"/>
        <v>-8.7742523084492312</v>
      </c>
      <c r="CA54" s="114">
        <f t="shared" si="68"/>
        <v>-9.0986665566451048</v>
      </c>
      <c r="CB54" s="98" t="str">
        <f t="shared" si="69"/>
        <v>---</v>
      </c>
      <c r="CC54" s="18">
        <f t="shared" si="70"/>
        <v>-2.9863203027088074</v>
      </c>
      <c r="CD54" s="114">
        <f t="shared" si="71"/>
        <v>-3.0682828505331718</v>
      </c>
      <c r="CE54" s="114">
        <f t="shared" si="72"/>
        <v>-3.9632199796094691</v>
      </c>
      <c r="CF54" s="114">
        <f t="shared" si="73"/>
        <v>-4.2335871528876003</v>
      </c>
      <c r="CG54" s="114">
        <f t="shared" si="74"/>
        <v>-3.2153827073671248</v>
      </c>
      <c r="CH54" s="114">
        <f t="shared" si="75"/>
        <v>-4.4948500216800937</v>
      </c>
      <c r="CI54" s="114">
        <f t="shared" si="76"/>
        <v>-4.4271283977995202</v>
      </c>
      <c r="CJ54" s="114">
        <f t="shared" si="77"/>
        <v>-1.8980623046351643</v>
      </c>
      <c r="CK54" s="114">
        <f t="shared" si="78"/>
        <v>-3.7480623046351642</v>
      </c>
      <c r="CL54" s="114">
        <f t="shared" si="79"/>
        <v>-0.81815641205522749</v>
      </c>
      <c r="CM54" s="114">
        <f t="shared" si="80"/>
        <v>-3.9586073148417751</v>
      </c>
      <c r="CN54" s="114">
        <f t="shared" si="81"/>
        <v>-3.2479515521805613</v>
      </c>
      <c r="CO54" s="114">
        <f t="shared" si="82"/>
        <v>-2.9826794531867447</v>
      </c>
      <c r="CP54" s="114">
        <f t="shared" si="83"/>
        <v>-3.9513913739523736</v>
      </c>
      <c r="CQ54" s="114">
        <f t="shared" si="43"/>
        <v>-3.3566915805766295</v>
      </c>
      <c r="CR54" s="114">
        <f t="shared" si="44"/>
        <v>-3.4980069284078628</v>
      </c>
      <c r="CS54" s="98" t="str">
        <f t="shared" si="45"/>
        <v>---</v>
      </c>
    </row>
    <row r="55" spans="2:97" x14ac:dyDescent="0.25">
      <c r="B55" t="s">
        <v>779</v>
      </c>
      <c r="C55">
        <v>356.4</v>
      </c>
      <c r="D55" s="27">
        <v>7.56</v>
      </c>
      <c r="E55" s="16">
        <v>7.1920214416789801</v>
      </c>
      <c r="F55" s="16">
        <v>6.3146206830000002</v>
      </c>
      <c r="G55" s="16">
        <v>6.2997725599999903</v>
      </c>
      <c r="H55" s="16">
        <v>5.4480000000000004</v>
      </c>
      <c r="I55" s="16">
        <v>6.5711000000000004</v>
      </c>
      <c r="J55" s="16">
        <v>7.02</v>
      </c>
      <c r="K55" s="16">
        <v>6.59</v>
      </c>
      <c r="L55" s="16">
        <v>5.25</v>
      </c>
      <c r="M55" s="39">
        <v>6.5906399999999996</v>
      </c>
      <c r="N55" s="16">
        <f t="shared" si="48"/>
        <v>6.4836154684678977</v>
      </c>
      <c r="O55" s="16">
        <f t="shared" si="40"/>
        <v>6.894133756017645</v>
      </c>
      <c r="P55" s="16">
        <f t="shared" si="49"/>
        <v>6.5805500000000006</v>
      </c>
      <c r="Q55" s="16">
        <v>6.24</v>
      </c>
      <c r="R55" s="145" t="s">
        <v>2907</v>
      </c>
      <c r="S55" s="18">
        <v>159.07</v>
      </c>
      <c r="T55" s="16">
        <v>213.72</v>
      </c>
      <c r="U55" s="16">
        <v>172.13</v>
      </c>
      <c r="V55" s="16">
        <v>194.14</v>
      </c>
      <c r="W55" s="16">
        <v>232</v>
      </c>
      <c r="X55" s="16">
        <v>229</v>
      </c>
      <c r="Y55" s="16">
        <v>200</v>
      </c>
      <c r="Z55" s="85">
        <v>200</v>
      </c>
      <c r="AA55" s="39">
        <v>211.4</v>
      </c>
      <c r="AB55" s="88">
        <f t="shared" si="50"/>
        <v>201.27333333333334</v>
      </c>
      <c r="AC55" s="114">
        <f t="shared" si="51"/>
        <v>199.92957996453691</v>
      </c>
      <c r="AD55" s="88">
        <f t="shared" si="52"/>
        <v>200</v>
      </c>
      <c r="AE55" s="16" t="s">
        <v>2891</v>
      </c>
      <c r="AF55" s="150" t="s">
        <v>3036</v>
      </c>
      <c r="AG55" s="19">
        <f t="shared" si="53"/>
        <v>213.72</v>
      </c>
      <c r="AH55" s="18">
        <v>9.1899999999999996E-8</v>
      </c>
      <c r="AI55" s="34">
        <v>3.3172769491281901E-10</v>
      </c>
      <c r="AJ55" s="16">
        <v>6.6069344800759527E-10</v>
      </c>
      <c r="AK55" s="16">
        <v>7.2443596007498722E-9</v>
      </c>
      <c r="AL55" s="16">
        <v>9.3325430079699202E-10</v>
      </c>
      <c r="AM55" s="16">
        <v>2.5703957827688617E-10</v>
      </c>
      <c r="AN55" s="94">
        <v>1.6399999999999999E-9</v>
      </c>
      <c r="AO55" s="34">
        <v>8.3066E-10</v>
      </c>
      <c r="AP55" s="16">
        <f t="shared" si="54"/>
        <v>1.2974716827843018E-8</v>
      </c>
      <c r="AQ55" s="114">
        <f t="shared" si="55"/>
        <v>1.6210467824586013E-9</v>
      </c>
      <c r="AR55" s="16">
        <f t="shared" si="56"/>
        <v>8.8195715039849596E-10</v>
      </c>
      <c r="AS55" s="114" t="s">
        <v>2891</v>
      </c>
      <c r="AT55" s="156" t="s">
        <v>3036</v>
      </c>
      <c r="AU55" s="18">
        <v>2.5070000000000001E-3</v>
      </c>
      <c r="AV55" s="16">
        <v>8.5450999999999995E-4</v>
      </c>
      <c r="AW55" s="16">
        <v>1.02142980262965E-4</v>
      </c>
      <c r="AX55" s="16">
        <v>8.1600000000000005E-5</v>
      </c>
      <c r="AY55" s="16">
        <v>6.0899999999999995E-4</v>
      </c>
      <c r="AZ55" s="16">
        <v>1.9199999999999999E-5</v>
      </c>
      <c r="BA55" s="16">
        <v>3.7400000000000001E-5</v>
      </c>
      <c r="BB55" s="68">
        <v>-7.45</v>
      </c>
      <c r="BC55" s="16">
        <f t="shared" si="46"/>
        <v>1.2645549192284587E-2</v>
      </c>
      <c r="BD55" s="67">
        <v>-9.3699999999999992</v>
      </c>
      <c r="BE55" s="16">
        <f t="shared" si="47"/>
        <v>1.5203294050088772E-4</v>
      </c>
      <c r="BF55" s="16">
        <v>0.156</v>
      </c>
      <c r="BG55" s="16">
        <v>1E-4</v>
      </c>
      <c r="BH55" s="16">
        <v>6.0499999999999996E-4</v>
      </c>
      <c r="BI55" s="68">
        <v>1.6500000000000001E-9</v>
      </c>
      <c r="BJ55" s="94">
        <f t="shared" si="57"/>
        <v>5.8806000000000006E-4</v>
      </c>
      <c r="BK55" s="68">
        <v>3.0665500000000001E-10</v>
      </c>
      <c r="BL55" s="16">
        <f t="shared" si="58"/>
        <v>1.09291842E-4</v>
      </c>
      <c r="BM55" s="94">
        <f t="shared" si="13"/>
        <v>1.2457913353932032E-2</v>
      </c>
      <c r="BN55" s="114">
        <f t="shared" si="41"/>
        <v>4.3646737690041665E-4</v>
      </c>
      <c r="BO55" s="94">
        <f t="shared" si="42"/>
        <v>3.700464702504439E-4</v>
      </c>
      <c r="BP55" s="114" t="s">
        <v>2891</v>
      </c>
      <c r="BQ55" s="156" t="s">
        <v>3036</v>
      </c>
      <c r="BR55" s="18">
        <f t="shared" si="59"/>
        <v>-7.0366844886138891</v>
      </c>
      <c r="BS55" s="114">
        <f t="shared" si="60"/>
        <v>-9.4792182690722555</v>
      </c>
      <c r="BT55" s="114">
        <f t="shared" si="61"/>
        <v>-9.18</v>
      </c>
      <c r="BU55" s="114">
        <f t="shared" si="62"/>
        <v>-8.1400000000000023</v>
      </c>
      <c r="BV55" s="114">
        <f t="shared" si="63"/>
        <v>-9.0299999999999994</v>
      </c>
      <c r="BW55" s="114">
        <f t="shared" si="64"/>
        <v>-9.59</v>
      </c>
      <c r="BX55" s="114">
        <f t="shared" si="65"/>
        <v>-8.785156151952302</v>
      </c>
      <c r="BY55" s="114">
        <f t="shared" si="66"/>
        <v>-9.0805767022560033</v>
      </c>
      <c r="BZ55" s="114">
        <f t="shared" si="67"/>
        <v>-8.7902044514868063</v>
      </c>
      <c r="CA55" s="114">
        <f t="shared" si="68"/>
        <v>-9.0552883511280022</v>
      </c>
      <c r="CB55" s="98" t="str">
        <f t="shared" si="69"/>
        <v>---</v>
      </c>
      <c r="CC55" s="18">
        <f t="shared" si="70"/>
        <v>-2.6008456660417836</v>
      </c>
      <c r="CD55" s="114">
        <f t="shared" si="71"/>
        <v>-3.0682828505331718</v>
      </c>
      <c r="CE55" s="114">
        <f t="shared" si="72"/>
        <v>-3.99079147472722</v>
      </c>
      <c r="CF55" s="114">
        <f t="shared" si="73"/>
        <v>-4.0883098412461392</v>
      </c>
      <c r="CG55" s="114">
        <f t="shared" si="74"/>
        <v>-3.2153827073671248</v>
      </c>
      <c r="CH55" s="114">
        <f t="shared" si="75"/>
        <v>-4.7166987712964508</v>
      </c>
      <c r="CI55" s="114">
        <f t="shared" si="76"/>
        <v>-4.4271283977995202</v>
      </c>
      <c r="CJ55" s="114">
        <f t="shared" si="77"/>
        <v>-1.8980623046351643</v>
      </c>
      <c r="CK55" s="114">
        <f t="shared" si="78"/>
        <v>-3.8180623046351627</v>
      </c>
      <c r="CL55" s="114">
        <f t="shared" si="79"/>
        <v>-0.80687540164553839</v>
      </c>
      <c r="CM55" s="114">
        <f t="shared" si="80"/>
        <v>-4</v>
      </c>
      <c r="CN55" s="114">
        <f t="shared" si="81"/>
        <v>-3.218244625347531</v>
      </c>
      <c r="CO55" s="114">
        <f t="shared" si="82"/>
        <v>-3.2305783604212563</v>
      </c>
      <c r="CP55" s="114">
        <f t="shared" si="83"/>
        <v>-3.9614122543962376</v>
      </c>
      <c r="CQ55" s="114">
        <f t="shared" si="43"/>
        <v>-3.360048211435164</v>
      </c>
      <c r="CR55" s="114">
        <f t="shared" si="44"/>
        <v>-3.5243203325282098</v>
      </c>
      <c r="CS55" s="98" t="str">
        <f t="shared" si="45"/>
        <v>---</v>
      </c>
    </row>
    <row r="56" spans="2:97" x14ac:dyDescent="0.25">
      <c r="B56" t="s">
        <v>780</v>
      </c>
      <c r="C56">
        <v>356.4</v>
      </c>
      <c r="D56" s="27">
        <v>7.56</v>
      </c>
      <c r="E56" s="16">
        <v>7.1328415495568898</v>
      </c>
      <c r="F56" s="16">
        <v>6.3146206830000002</v>
      </c>
      <c r="G56" s="16">
        <v>6.2997725599999903</v>
      </c>
      <c r="H56" s="16">
        <v>5.4480000000000004</v>
      </c>
      <c r="I56" s="16">
        <v>6.5861000000000001</v>
      </c>
      <c r="J56" s="16">
        <v>7.02</v>
      </c>
      <c r="K56" s="16">
        <v>6.63</v>
      </c>
      <c r="L56" s="16">
        <v>5.2</v>
      </c>
      <c r="M56" s="39">
        <v>6.5625299999999998</v>
      </c>
      <c r="N56" s="16">
        <f t="shared" si="48"/>
        <v>6.4753864792556879</v>
      </c>
      <c r="O56" s="16">
        <f t="shared" si="40"/>
        <v>6.8843849852185857</v>
      </c>
      <c r="P56" s="16">
        <f t="shared" si="49"/>
        <v>6.5743150000000004</v>
      </c>
      <c r="Q56" s="16">
        <v>6.4</v>
      </c>
      <c r="R56" s="145" t="s">
        <v>2907</v>
      </c>
      <c r="S56" s="18">
        <v>159.07</v>
      </c>
      <c r="T56" s="16">
        <v>199.47</v>
      </c>
      <c r="U56" s="16">
        <v>172.13</v>
      </c>
      <c r="V56" s="16">
        <v>206.57</v>
      </c>
      <c r="W56" s="16">
        <v>232</v>
      </c>
      <c r="X56" s="16">
        <v>233</v>
      </c>
      <c r="Y56" s="16">
        <v>190</v>
      </c>
      <c r="Z56" s="85">
        <v>214</v>
      </c>
      <c r="AA56" s="39">
        <v>213.74799999999999</v>
      </c>
      <c r="AB56" s="88">
        <f t="shared" si="50"/>
        <v>202.22088888888891</v>
      </c>
      <c r="AC56" s="114">
        <f t="shared" si="51"/>
        <v>200.77070145500346</v>
      </c>
      <c r="AD56" s="88">
        <f t="shared" si="52"/>
        <v>206.57</v>
      </c>
      <c r="AE56" s="16" t="s">
        <v>2891</v>
      </c>
      <c r="AF56" s="150" t="s">
        <v>3036</v>
      </c>
      <c r="AG56" s="19">
        <f t="shared" si="53"/>
        <v>199.47</v>
      </c>
      <c r="AH56" s="18">
        <v>1.36E-7</v>
      </c>
      <c r="AI56" s="34">
        <v>1.26530652123259E-9</v>
      </c>
      <c r="AJ56" s="16">
        <v>5.7543993733715462E-10</v>
      </c>
      <c r="AK56" s="16">
        <v>7.2443596007498722E-9</v>
      </c>
      <c r="AL56" s="16">
        <v>3.1622776601683744E-10</v>
      </c>
      <c r="AM56" s="16">
        <v>5.495408738576243E-10</v>
      </c>
      <c r="AN56" s="94">
        <v>9.6500000000000008E-10</v>
      </c>
      <c r="AO56" s="34">
        <v>6.5559300000000003E-10</v>
      </c>
      <c r="AP56" s="16">
        <f t="shared" si="54"/>
        <v>1.8446433462399261E-8</v>
      </c>
      <c r="AQ56" s="114">
        <f t="shared" si="55"/>
        <v>1.7262831619765997E-9</v>
      </c>
      <c r="AR56" s="16">
        <f t="shared" si="56"/>
        <v>8.1029650000000011E-10</v>
      </c>
      <c r="AS56" s="114" t="s">
        <v>2891</v>
      </c>
      <c r="AT56" s="156" t="s">
        <v>3036</v>
      </c>
      <c r="AU56" s="18">
        <v>2.3809999999999999E-3</v>
      </c>
      <c r="AV56" s="16">
        <v>8.5450999999999995E-4</v>
      </c>
      <c r="AW56" s="16">
        <v>1.8193785949831E-4</v>
      </c>
      <c r="AX56" s="16">
        <v>1.37E-4</v>
      </c>
      <c r="AY56" s="16">
        <v>6.0899999999999995E-4</v>
      </c>
      <c r="AZ56" s="16">
        <v>1.7000000000000001E-4</v>
      </c>
      <c r="BA56" s="16">
        <v>3.7400000000000001E-5</v>
      </c>
      <c r="BB56" s="68">
        <v>-7.45</v>
      </c>
      <c r="BC56" s="16">
        <f t="shared" si="46"/>
        <v>1.2645549192284587E-2</v>
      </c>
      <c r="BD56" s="67">
        <v>-9.51</v>
      </c>
      <c r="BE56" s="16">
        <f t="shared" si="47"/>
        <v>1.101381292147842E-4</v>
      </c>
      <c r="BF56" s="16">
        <v>0.14899999999999999</v>
      </c>
      <c r="BG56" s="16">
        <v>7.4499999999999995E-5</v>
      </c>
      <c r="BH56" s="16">
        <v>7.6199999999999998E-4</v>
      </c>
      <c r="BI56" s="68">
        <v>1.3000000000000001E-9</v>
      </c>
      <c r="BJ56" s="94">
        <f t="shared" si="57"/>
        <v>4.6332000000000003E-4</v>
      </c>
      <c r="BK56" s="68">
        <v>3.1190099999999999E-10</v>
      </c>
      <c r="BL56" s="16">
        <f t="shared" si="58"/>
        <v>1.1116151639999999E-4</v>
      </c>
      <c r="BM56" s="94">
        <f t="shared" si="13"/>
        <v>1.1966965478385549E-2</v>
      </c>
      <c r="BN56" s="114">
        <f t="shared" si="41"/>
        <v>5.2446804224535104E-4</v>
      </c>
      <c r="BO56" s="94">
        <f t="shared" si="42"/>
        <v>3.2262892974915499E-4</v>
      </c>
      <c r="BP56" s="114" t="s">
        <v>2891</v>
      </c>
      <c r="BQ56" s="156" t="s">
        <v>3036</v>
      </c>
      <c r="BR56" s="18">
        <f t="shared" si="59"/>
        <v>-6.8664610916297821</v>
      </c>
      <c r="BS56" s="114">
        <f t="shared" si="60"/>
        <v>-8.8978042536546926</v>
      </c>
      <c r="BT56" s="114">
        <f t="shared" si="61"/>
        <v>-9.240000000000002</v>
      </c>
      <c r="BU56" s="114">
        <f t="shared" si="62"/>
        <v>-8.1400000000000023</v>
      </c>
      <c r="BV56" s="114">
        <f t="shared" si="63"/>
        <v>-9.5</v>
      </c>
      <c r="BW56" s="114">
        <f t="shared" si="64"/>
        <v>-9.26</v>
      </c>
      <c r="BX56" s="114">
        <f t="shared" si="65"/>
        <v>-9.0154726866562083</v>
      </c>
      <c r="BY56" s="114">
        <f t="shared" si="66"/>
        <v>-9.1833656921936733</v>
      </c>
      <c r="BZ56" s="114">
        <f t="shared" si="67"/>
        <v>-8.7628879655167946</v>
      </c>
      <c r="CA56" s="114">
        <f t="shared" si="68"/>
        <v>-9.0994191894249408</v>
      </c>
      <c r="CB56" s="98" t="str">
        <f t="shared" si="69"/>
        <v>---</v>
      </c>
      <c r="CC56" s="18">
        <f t="shared" si="70"/>
        <v>-2.6232406045951202</v>
      </c>
      <c r="CD56" s="114">
        <f t="shared" si="71"/>
        <v>-3.0682828505331718</v>
      </c>
      <c r="CE56" s="114">
        <f t="shared" si="72"/>
        <v>-3.7400769190763898</v>
      </c>
      <c r="CF56" s="114">
        <f t="shared" si="73"/>
        <v>-3.8632794328435933</v>
      </c>
      <c r="CG56" s="114">
        <f t="shared" si="74"/>
        <v>-3.2153827073671248</v>
      </c>
      <c r="CH56" s="114">
        <f t="shared" si="75"/>
        <v>-3.7695510786217259</v>
      </c>
      <c r="CI56" s="114">
        <f t="shared" si="76"/>
        <v>-4.4271283977995202</v>
      </c>
      <c r="CJ56" s="114">
        <f t="shared" si="77"/>
        <v>-1.8980623046351643</v>
      </c>
      <c r="CK56" s="114">
        <f t="shared" si="78"/>
        <v>-3.9580623046351633</v>
      </c>
      <c r="CL56" s="114">
        <f t="shared" si="79"/>
        <v>-0.82681373158772598</v>
      </c>
      <c r="CM56" s="114">
        <f t="shared" si="80"/>
        <v>-4.1278437272517072</v>
      </c>
      <c r="CN56" s="114">
        <f t="shared" si="81"/>
        <v>-3.1180450286603993</v>
      </c>
      <c r="CO56" s="114">
        <f t="shared" si="82"/>
        <v>-3.3341189523283261</v>
      </c>
      <c r="CP56" s="114">
        <f t="shared" si="83"/>
        <v>-3.954045537464471</v>
      </c>
      <c r="CQ56" s="114">
        <f t="shared" si="43"/>
        <v>-3.2802809698142572</v>
      </c>
      <c r="CR56" s="114">
        <f t="shared" si="44"/>
        <v>-3.537097935702358</v>
      </c>
      <c r="CS56" s="98" t="str">
        <f t="shared" si="45"/>
        <v>---</v>
      </c>
    </row>
    <row r="57" spans="2:97" x14ac:dyDescent="0.25">
      <c r="B57" t="s">
        <v>781</v>
      </c>
      <c r="C57">
        <v>356.4</v>
      </c>
      <c r="D57" s="27">
        <v>7.56</v>
      </c>
      <c r="E57" s="16">
        <v>7.1828365979719297</v>
      </c>
      <c r="F57" s="16">
        <v>6.3146206830000002</v>
      </c>
      <c r="G57" s="16">
        <v>6.2997725599999903</v>
      </c>
      <c r="H57" s="16">
        <v>5.4480000000000004</v>
      </c>
      <c r="I57" s="16">
        <v>6.5141999999999998</v>
      </c>
      <c r="J57" s="16">
        <v>7.02</v>
      </c>
      <c r="K57" s="16">
        <v>6.59</v>
      </c>
      <c r="L57" s="16">
        <v>5.25</v>
      </c>
      <c r="M57" s="39">
        <v>6.5396999999999998</v>
      </c>
      <c r="N57" s="16">
        <f t="shared" si="48"/>
        <v>6.4719129840971918</v>
      </c>
      <c r="O57" s="16">
        <f t="shared" si="40"/>
        <v>6.8873520276155267</v>
      </c>
      <c r="P57" s="16">
        <f t="shared" si="49"/>
        <v>6.5269499999999994</v>
      </c>
      <c r="Q57" s="16" t="s">
        <v>2891</v>
      </c>
      <c r="R57" s="36"/>
      <c r="S57" s="18">
        <v>159.07</v>
      </c>
      <c r="T57" s="16">
        <v>209.38</v>
      </c>
      <c r="U57" s="16">
        <v>172.13</v>
      </c>
      <c r="V57" s="16">
        <v>202.1</v>
      </c>
      <c r="W57" s="16">
        <v>232</v>
      </c>
      <c r="X57" s="16">
        <v>229</v>
      </c>
      <c r="Y57" s="16">
        <v>200</v>
      </c>
      <c r="Z57" s="85">
        <v>200</v>
      </c>
      <c r="AA57" s="39">
        <v>211.39599999999999</v>
      </c>
      <c r="AB57" s="88">
        <f t="shared" si="50"/>
        <v>201.67511111111108</v>
      </c>
      <c r="AC57" s="114">
        <f t="shared" si="51"/>
        <v>200.36652946450945</v>
      </c>
      <c r="AD57" s="88">
        <f t="shared" si="52"/>
        <v>202.1</v>
      </c>
      <c r="AE57" s="16" t="s">
        <v>2891</v>
      </c>
      <c r="AF57" s="150" t="s">
        <v>3036</v>
      </c>
      <c r="AG57" s="19">
        <f t="shared" si="53"/>
        <v>209.38</v>
      </c>
      <c r="AH57" s="18">
        <v>1.04E-7</v>
      </c>
      <c r="AI57" s="34">
        <v>3.2180161835678798E-10</v>
      </c>
      <c r="AJ57" s="16">
        <v>5.8884365535558649E-10</v>
      </c>
      <c r="AK57" s="16">
        <v>7.2443596007498722E-9</v>
      </c>
      <c r="AL57" s="16">
        <v>5.6234132519034889E-10</v>
      </c>
      <c r="AM57" s="16">
        <v>2.5703957827688617E-10</v>
      </c>
      <c r="AN57" s="94">
        <v>1.4100000000000001E-9</v>
      </c>
      <c r="AO57" s="34">
        <v>8.1912900000000004E-10</v>
      </c>
      <c r="AP57" s="16">
        <f t="shared" si="54"/>
        <v>1.4400439347241184E-8</v>
      </c>
      <c r="AQ57" s="114">
        <f t="shared" si="55"/>
        <v>1.4864459504712904E-9</v>
      </c>
      <c r="AR57" s="16">
        <f t="shared" si="56"/>
        <v>7.0398632767779326E-10</v>
      </c>
      <c r="AS57" s="114" t="s">
        <v>2891</v>
      </c>
      <c r="AT57" s="156" t="s">
        <v>3036</v>
      </c>
      <c r="AU57" s="33">
        <v>1.472E-4</v>
      </c>
      <c r="AV57" s="16">
        <v>8.5450999999999995E-4</v>
      </c>
      <c r="AW57" s="16">
        <v>1.01453754881708E-4</v>
      </c>
      <c r="AX57" s="16">
        <v>8.7000000000000001E-5</v>
      </c>
      <c r="AY57" s="16">
        <v>6.0899999999999995E-4</v>
      </c>
      <c r="AZ57" s="16">
        <v>5.8999999999999998E-5</v>
      </c>
      <c r="BA57" s="16">
        <v>3.7400000000000001E-5</v>
      </c>
      <c r="BB57" s="68">
        <v>-7.45</v>
      </c>
      <c r="BC57" s="16">
        <f t="shared" si="46"/>
        <v>1.2645549192284587E-2</v>
      </c>
      <c r="BD57" s="67">
        <v>-9.2899999999999991</v>
      </c>
      <c r="BE57" s="16">
        <f t="shared" si="47"/>
        <v>1.8278379725452241E-4</v>
      </c>
      <c r="BF57" s="16">
        <v>0.156</v>
      </c>
      <c r="BG57" s="16">
        <v>1E-4</v>
      </c>
      <c r="BH57" s="16">
        <v>6.0499999999999996E-4</v>
      </c>
      <c r="BI57" s="68">
        <v>9.3600000000000008E-10</v>
      </c>
      <c r="BJ57" s="94">
        <f t="shared" si="57"/>
        <v>3.3359040000000001E-4</v>
      </c>
      <c r="BK57" s="68">
        <v>3.1283900000000002E-10</v>
      </c>
      <c r="BL57" s="16">
        <f t="shared" si="58"/>
        <v>1.1149581960000001E-4</v>
      </c>
      <c r="BM57" s="94">
        <f t="shared" si="13"/>
        <v>1.2276713068858627E-2</v>
      </c>
      <c r="BN57" s="114">
        <f t="shared" si="41"/>
        <v>3.7788161854088496E-4</v>
      </c>
      <c r="BO57" s="94">
        <f t="shared" si="42"/>
        <v>1.6499189862726122E-4</v>
      </c>
      <c r="BP57" s="114" t="s">
        <v>2891</v>
      </c>
      <c r="BQ57" s="156" t="s">
        <v>3036</v>
      </c>
      <c r="BR57" s="18">
        <f t="shared" si="59"/>
        <v>-6.9829666607012193</v>
      </c>
      <c r="BS57" s="114">
        <f t="shared" si="60"/>
        <v>-9.4924117761423492</v>
      </c>
      <c r="BT57" s="114">
        <f t="shared" si="61"/>
        <v>-9.2300000000000022</v>
      </c>
      <c r="BU57" s="114">
        <f t="shared" si="62"/>
        <v>-8.1400000000000023</v>
      </c>
      <c r="BV57" s="114">
        <f t="shared" si="63"/>
        <v>-9.25</v>
      </c>
      <c r="BW57" s="114">
        <f t="shared" si="64"/>
        <v>-9.59</v>
      </c>
      <c r="BX57" s="114">
        <f t="shared" si="65"/>
        <v>-8.8507808873446194</v>
      </c>
      <c r="BY57" s="114">
        <f t="shared" si="66"/>
        <v>-9.0866476982682958</v>
      </c>
      <c r="BZ57" s="114">
        <f t="shared" si="67"/>
        <v>-8.8278508778070623</v>
      </c>
      <c r="CA57" s="114">
        <f t="shared" si="68"/>
        <v>-9.158323849134149</v>
      </c>
      <c r="CB57" s="98" t="str">
        <f t="shared" si="69"/>
        <v>---</v>
      </c>
      <c r="CC57" s="18">
        <f t="shared" si="70"/>
        <v>-3.8320921899985199</v>
      </c>
      <c r="CD57" s="114">
        <f t="shared" si="71"/>
        <v>-3.0682828505331718</v>
      </c>
      <c r="CE57" s="114">
        <f t="shared" si="72"/>
        <v>-3.9937318747594825</v>
      </c>
      <c r="CF57" s="114">
        <f t="shared" si="73"/>
        <v>-4.0604807473813818</v>
      </c>
      <c r="CG57" s="114">
        <f t="shared" si="74"/>
        <v>-3.2153827073671248</v>
      </c>
      <c r="CH57" s="114">
        <f t="shared" si="75"/>
        <v>-4.2291479883578562</v>
      </c>
      <c r="CI57" s="114">
        <f t="shared" si="76"/>
        <v>-4.4271283977995202</v>
      </c>
      <c r="CJ57" s="114">
        <f t="shared" si="77"/>
        <v>-1.8980623046351643</v>
      </c>
      <c r="CK57" s="114">
        <f t="shared" si="78"/>
        <v>-3.7380623046351631</v>
      </c>
      <c r="CL57" s="114">
        <f t="shared" si="79"/>
        <v>-0.80687540164553839</v>
      </c>
      <c r="CM57" s="114">
        <f t="shared" si="80"/>
        <v>-4</v>
      </c>
      <c r="CN57" s="114">
        <f t="shared" si="81"/>
        <v>-3.218244625347531</v>
      </c>
      <c r="CO57" s="114">
        <f t="shared" si="82"/>
        <v>-3.4767864558970576</v>
      </c>
      <c r="CP57" s="114">
        <f t="shared" si="83"/>
        <v>-3.9527414156533736</v>
      </c>
      <c r="CQ57" s="114">
        <f t="shared" si="43"/>
        <v>-3.4226442331436346</v>
      </c>
      <c r="CR57" s="114">
        <f t="shared" si="44"/>
        <v>-3.7850772473168415</v>
      </c>
      <c r="CS57" s="98" t="str">
        <f t="shared" si="45"/>
        <v>---</v>
      </c>
    </row>
    <row r="58" spans="2:97" x14ac:dyDescent="0.25">
      <c r="B58" t="s">
        <v>782</v>
      </c>
      <c r="C58">
        <v>356.4</v>
      </c>
      <c r="D58" s="27">
        <v>7.56</v>
      </c>
      <c r="E58" s="16">
        <v>7.16915866499905</v>
      </c>
      <c r="F58" s="16">
        <v>6.3146206830000002</v>
      </c>
      <c r="G58" s="16">
        <v>6.2997725599999903</v>
      </c>
      <c r="H58" s="16">
        <v>5.4480000000000004</v>
      </c>
      <c r="I58" s="16">
        <v>6.4698000000000002</v>
      </c>
      <c r="J58" s="16">
        <v>7.02</v>
      </c>
      <c r="K58" s="16">
        <v>6.59</v>
      </c>
      <c r="L58" s="16">
        <v>5.15</v>
      </c>
      <c r="M58" s="39">
        <v>6.5950699999999998</v>
      </c>
      <c r="N58" s="16">
        <f t="shared" si="48"/>
        <v>6.4616421907999042</v>
      </c>
      <c r="O58" s="16">
        <f t="shared" si="40"/>
        <v>6.8853475206844692</v>
      </c>
      <c r="P58" s="16">
        <f t="shared" si="49"/>
        <v>6.5298999999999996</v>
      </c>
      <c r="Q58" s="16" t="s">
        <v>2891</v>
      </c>
      <c r="R58" s="36"/>
      <c r="S58" s="18">
        <v>159.07</v>
      </c>
      <c r="T58" s="16">
        <v>207.68</v>
      </c>
      <c r="U58" s="16">
        <v>172.13</v>
      </c>
      <c r="V58" s="16">
        <v>158.29</v>
      </c>
      <c r="W58" s="16">
        <v>232</v>
      </c>
      <c r="X58" s="16">
        <v>228</v>
      </c>
      <c r="Y58" s="16">
        <v>200</v>
      </c>
      <c r="Z58" s="85">
        <v>213</v>
      </c>
      <c r="AA58" s="39">
        <v>211.43</v>
      </c>
      <c r="AB58" s="88">
        <f t="shared" si="50"/>
        <v>197.95555555555558</v>
      </c>
      <c r="AC58" s="114">
        <f t="shared" si="51"/>
        <v>196.09968401563822</v>
      </c>
      <c r="AD58" s="88">
        <f t="shared" si="52"/>
        <v>207.68</v>
      </c>
      <c r="AE58" s="16" t="s">
        <v>2891</v>
      </c>
      <c r="AF58" s="150" t="s">
        <v>3036</v>
      </c>
      <c r="AG58" s="19">
        <f t="shared" si="53"/>
        <v>207.68</v>
      </c>
      <c r="AH58" s="18">
        <v>1.08E-7</v>
      </c>
      <c r="AI58" s="34">
        <v>2.7593456074566801E-10</v>
      </c>
      <c r="AJ58" s="16">
        <v>6.0255958607435515E-10</v>
      </c>
      <c r="AK58" s="16">
        <v>7.2443596007498722E-9</v>
      </c>
      <c r="AL58" s="16">
        <v>4.2657951880159295E-10</v>
      </c>
      <c r="AM58" s="16">
        <v>2.5703957827688617E-10</v>
      </c>
      <c r="AN58" s="94">
        <v>4.5800000000000003E-9</v>
      </c>
      <c r="AO58" s="34">
        <v>8.3072999999999998E-10</v>
      </c>
      <c r="AP58" s="16">
        <f t="shared" si="54"/>
        <v>1.5277150355581043E-8</v>
      </c>
      <c r="AQ58" s="114">
        <f t="shared" si="55"/>
        <v>1.6474771636546799E-9</v>
      </c>
      <c r="AR58" s="16">
        <f t="shared" si="56"/>
        <v>7.1664479303717762E-10</v>
      </c>
      <c r="AS58" s="114" t="s">
        <v>2891</v>
      </c>
      <c r="AT58" s="156" t="s">
        <v>3036</v>
      </c>
      <c r="AU58" s="33">
        <v>1.526E-4</v>
      </c>
      <c r="AV58" s="16">
        <v>8.5450999999999995E-4</v>
      </c>
      <c r="AW58" s="16">
        <v>1.00938087446017E-4</v>
      </c>
      <c r="AX58" s="16">
        <v>8.5400000000000002E-5</v>
      </c>
      <c r="AY58" s="16">
        <v>6.0899999999999995E-4</v>
      </c>
      <c r="AZ58" s="16">
        <v>9.1700000000000006E-5</v>
      </c>
      <c r="BA58" s="16">
        <v>3.7400000000000001E-5</v>
      </c>
      <c r="BB58" s="68">
        <v>-7.45</v>
      </c>
      <c r="BC58" s="16">
        <f t="shared" si="46"/>
        <v>1.2645549192284587E-2</v>
      </c>
      <c r="BD58" s="67">
        <v>-9.27</v>
      </c>
      <c r="BE58" s="16">
        <f t="shared" si="47"/>
        <v>1.9139813222635802E-4</v>
      </c>
      <c r="BF58" s="16">
        <v>0.16300000000000001</v>
      </c>
      <c r="BG58" s="16">
        <v>1E-4</v>
      </c>
      <c r="BH58" s="16">
        <v>6.0499999999999996E-4</v>
      </c>
      <c r="BI58" s="68">
        <v>1.31E-9</v>
      </c>
      <c r="BJ58" s="94">
        <f t="shared" si="57"/>
        <v>4.6688399999999998E-4</v>
      </c>
      <c r="BK58" s="68">
        <v>2.9963799999999999E-10</v>
      </c>
      <c r="BL58" s="16">
        <f t="shared" si="58"/>
        <v>1.067909832E-4</v>
      </c>
      <c r="BM58" s="94">
        <f t="shared" si="13"/>
        <v>1.2789083599654067E-2</v>
      </c>
      <c r="BN58" s="114">
        <f t="shared" si="41"/>
        <v>4.0114403900162922E-4</v>
      </c>
      <c r="BO58" s="94">
        <f t="shared" si="42"/>
        <v>1.71999066113179E-4</v>
      </c>
      <c r="BP58" s="114" t="s">
        <v>2891</v>
      </c>
      <c r="BQ58" s="156" t="s">
        <v>3036</v>
      </c>
      <c r="BR58" s="18">
        <f t="shared" si="59"/>
        <v>-6.9665762445130506</v>
      </c>
      <c r="BS58" s="114">
        <f t="shared" si="60"/>
        <v>-9.5591939008215618</v>
      </c>
      <c r="BT58" s="114">
        <f t="shared" si="61"/>
        <v>-9.2200000000000024</v>
      </c>
      <c r="BU58" s="114">
        <f t="shared" si="62"/>
        <v>-8.1400000000000023</v>
      </c>
      <c r="BV58" s="114">
        <f t="shared" si="63"/>
        <v>-9.3699999999999992</v>
      </c>
      <c r="BW58" s="114">
        <f t="shared" si="64"/>
        <v>-9.59</v>
      </c>
      <c r="BX58" s="114">
        <f t="shared" si="65"/>
        <v>-8.3391345219961313</v>
      </c>
      <c r="BY58" s="114">
        <f t="shared" si="66"/>
        <v>-9.0805401056546611</v>
      </c>
      <c r="BZ58" s="114">
        <f t="shared" si="67"/>
        <v>-8.7831805966231755</v>
      </c>
      <c r="CA58" s="114">
        <f t="shared" si="68"/>
        <v>-9.1502700528273309</v>
      </c>
      <c r="CB58" s="98" t="str">
        <f t="shared" si="69"/>
        <v>---</v>
      </c>
      <c r="CC58" s="18">
        <f t="shared" si="70"/>
        <v>-3.8164454663811385</v>
      </c>
      <c r="CD58" s="114">
        <f t="shared" si="71"/>
        <v>-3.0682828505331718</v>
      </c>
      <c r="CE58" s="114">
        <f t="shared" si="72"/>
        <v>-3.9959449284463022</v>
      </c>
      <c r="CF58" s="114">
        <f t="shared" si="73"/>
        <v>-4.0685421293109947</v>
      </c>
      <c r="CG58" s="114">
        <f t="shared" si="74"/>
        <v>-3.2153827073671248</v>
      </c>
      <c r="CH58" s="114">
        <f t="shared" si="75"/>
        <v>-4.0376306643299786</v>
      </c>
      <c r="CI58" s="114">
        <f t="shared" si="76"/>
        <v>-4.4271283977995202</v>
      </c>
      <c r="CJ58" s="114">
        <f t="shared" si="77"/>
        <v>-1.8980623046351643</v>
      </c>
      <c r="CK58" s="114">
        <f t="shared" si="78"/>
        <v>-3.7180623046351631</v>
      </c>
      <c r="CL58" s="114">
        <f t="shared" si="79"/>
        <v>-0.78781239559604221</v>
      </c>
      <c r="CM58" s="114">
        <f t="shared" si="80"/>
        <v>-4</v>
      </c>
      <c r="CN58" s="114">
        <f t="shared" si="81"/>
        <v>-3.218244625347531</v>
      </c>
      <c r="CO58" s="114">
        <f t="shared" si="82"/>
        <v>-3.3307910089793986</v>
      </c>
      <c r="CP58" s="114">
        <f t="shared" si="83"/>
        <v>-3.9714654150209405</v>
      </c>
      <c r="CQ58" s="114">
        <f t="shared" si="43"/>
        <v>-3.3966996570273196</v>
      </c>
      <c r="CR58" s="114">
        <f t="shared" si="44"/>
        <v>-3.7672538855081505</v>
      </c>
      <c r="CS58" s="98" t="str">
        <f t="shared" si="45"/>
        <v>---</v>
      </c>
    </row>
    <row r="59" spans="2:97" x14ac:dyDescent="0.25">
      <c r="B59" t="s">
        <v>783</v>
      </c>
      <c r="C59">
        <v>356.4</v>
      </c>
      <c r="D59" s="27">
        <v>7.56</v>
      </c>
      <c r="E59" s="16">
        <v>7.1299668394020301</v>
      </c>
      <c r="F59" s="16">
        <v>6.3146206830000002</v>
      </c>
      <c r="G59" s="16">
        <v>6.2997725599999903</v>
      </c>
      <c r="H59" s="16">
        <v>5.4480000000000004</v>
      </c>
      <c r="I59" s="16">
        <v>6.5259999999999998</v>
      </c>
      <c r="J59" s="16">
        <v>7.02</v>
      </c>
      <c r="K59" s="16">
        <v>6.63</v>
      </c>
      <c r="L59" s="16">
        <v>5.78</v>
      </c>
      <c r="M59" s="39">
        <v>6.6936</v>
      </c>
      <c r="N59" s="16">
        <f t="shared" si="48"/>
        <v>6.5401960082402013</v>
      </c>
      <c r="O59" s="16">
        <f t="shared" si="40"/>
        <v>6.8908138579498983</v>
      </c>
      <c r="P59" s="16">
        <f t="shared" si="49"/>
        <v>6.5779999999999994</v>
      </c>
      <c r="Q59" s="16" t="s">
        <v>2891</v>
      </c>
      <c r="R59" s="36"/>
      <c r="S59" s="18">
        <v>159.07</v>
      </c>
      <c r="T59" s="16">
        <v>210.71</v>
      </c>
      <c r="U59" s="16">
        <v>172.13</v>
      </c>
      <c r="V59" s="16">
        <v>173.68</v>
      </c>
      <c r="W59" s="16">
        <v>232</v>
      </c>
      <c r="X59" s="16">
        <v>232</v>
      </c>
      <c r="Y59" s="16">
        <v>190</v>
      </c>
      <c r="Z59" s="85">
        <v>219</v>
      </c>
      <c r="AA59" s="39">
        <v>213.749</v>
      </c>
      <c r="AB59" s="88">
        <f t="shared" si="50"/>
        <v>200.2598888888889</v>
      </c>
      <c r="AC59" s="114">
        <f t="shared" si="51"/>
        <v>198.55653074451152</v>
      </c>
      <c r="AD59" s="88">
        <f t="shared" si="52"/>
        <v>210.71</v>
      </c>
      <c r="AE59" s="16" t="s">
        <v>2891</v>
      </c>
      <c r="AF59" s="150" t="s">
        <v>3036</v>
      </c>
      <c r="AG59" s="19">
        <f t="shared" si="53"/>
        <v>210.71</v>
      </c>
      <c r="AH59" s="18">
        <v>9.9799999999999994E-8</v>
      </c>
      <c r="AI59" s="34">
        <v>9.8656194957859796E-10</v>
      </c>
      <c r="AJ59" s="16">
        <v>5.6234132519034889E-10</v>
      </c>
      <c r="AK59" s="16">
        <v>7.2443596007498722E-9</v>
      </c>
      <c r="AL59" s="16">
        <v>7.7624711662869035E-10</v>
      </c>
      <c r="AM59" s="16">
        <v>2.5703957827688617E-10</v>
      </c>
      <c r="AN59" s="94">
        <v>1.0500000000000001E-9</v>
      </c>
      <c r="AO59" s="34">
        <v>6.6977099999999996E-10</v>
      </c>
      <c r="AP59" s="16">
        <f t="shared" si="54"/>
        <v>1.3918290071303047E-8</v>
      </c>
      <c r="AQ59" s="114">
        <f t="shared" si="55"/>
        <v>1.6549935960459495E-9</v>
      </c>
      <c r="AR59" s="16">
        <f t="shared" si="56"/>
        <v>8.814045331036441E-10</v>
      </c>
      <c r="AS59" s="114" t="s">
        <v>2891</v>
      </c>
      <c r="AT59" s="156" t="s">
        <v>3036</v>
      </c>
      <c r="AU59" s="33">
        <v>1.4310000000000001E-4</v>
      </c>
      <c r="AV59" s="16">
        <v>8.5450999999999995E-4</v>
      </c>
      <c r="AW59" s="16">
        <v>1.6299822912290601E-4</v>
      </c>
      <c r="AX59" s="16">
        <v>4.9299999999999995E-4</v>
      </c>
      <c r="AY59" s="16">
        <v>6.0899999999999995E-4</v>
      </c>
      <c r="AZ59" s="16">
        <v>5.9700000000000001E-5</v>
      </c>
      <c r="BA59" s="16">
        <v>3.7400000000000001E-5</v>
      </c>
      <c r="BB59" s="68">
        <v>-7.45</v>
      </c>
      <c r="BC59" s="16">
        <f t="shared" si="46"/>
        <v>1.2645549192284587E-2</v>
      </c>
      <c r="BD59" s="67">
        <v>-9.42</v>
      </c>
      <c r="BE59" s="16">
        <f t="shared" si="47"/>
        <v>1.3549950084864768E-4</v>
      </c>
      <c r="BF59" s="16">
        <v>0.14899999999999999</v>
      </c>
      <c r="BG59" s="16">
        <v>7.4499999999999995E-5</v>
      </c>
      <c r="BH59" s="16">
        <v>7.6199999999999998E-4</v>
      </c>
      <c r="BI59" s="68">
        <v>1.3999999999999999E-9</v>
      </c>
      <c r="BJ59" s="94">
        <f t="shared" si="57"/>
        <v>4.9896000000000001E-4</v>
      </c>
      <c r="BK59" s="68">
        <v>3.09817E-10</v>
      </c>
      <c r="BL59" s="16">
        <f t="shared" si="58"/>
        <v>1.1041877879999999E-4</v>
      </c>
      <c r="BM59" s="94">
        <f t="shared" si="13"/>
        <v>1.1827616835789725E-2</v>
      </c>
      <c r="BN59" s="114">
        <f t="shared" si="41"/>
        <v>4.4143475982220194E-4</v>
      </c>
      <c r="BO59" s="94">
        <f t="shared" si="42"/>
        <v>3.2799911456145298E-4</v>
      </c>
      <c r="BP59" s="114" t="s">
        <v>2891</v>
      </c>
      <c r="BQ59" s="156" t="s">
        <v>3036</v>
      </c>
      <c r="BR59" s="18">
        <f t="shared" si="59"/>
        <v>-7.0008694587126286</v>
      </c>
      <c r="BS59" s="114">
        <f t="shared" si="60"/>
        <v>-9.0058756387286518</v>
      </c>
      <c r="BT59" s="114">
        <f t="shared" si="61"/>
        <v>-9.25</v>
      </c>
      <c r="BU59" s="114">
        <f t="shared" si="62"/>
        <v>-8.1400000000000023</v>
      </c>
      <c r="BV59" s="114">
        <f t="shared" si="63"/>
        <v>-9.1100000000000012</v>
      </c>
      <c r="BW59" s="114">
        <f t="shared" si="64"/>
        <v>-9.59</v>
      </c>
      <c r="BX59" s="114">
        <f t="shared" si="65"/>
        <v>-8.9788107009300617</v>
      </c>
      <c r="BY59" s="114">
        <f t="shared" si="66"/>
        <v>-9.174073660637049</v>
      </c>
      <c r="BZ59" s="114">
        <f t="shared" si="67"/>
        <v>-8.7812036823760486</v>
      </c>
      <c r="CA59" s="114">
        <f t="shared" si="68"/>
        <v>-9.0579378193643265</v>
      </c>
      <c r="CB59" s="98" t="str">
        <f t="shared" si="69"/>
        <v>---</v>
      </c>
      <c r="CC59" s="18">
        <f t="shared" si="70"/>
        <v>-3.8443603662402235</v>
      </c>
      <c r="CD59" s="114">
        <f t="shared" si="71"/>
        <v>-3.0682828505331718</v>
      </c>
      <c r="CE59" s="114">
        <f t="shared" si="72"/>
        <v>-3.7878171139170718</v>
      </c>
      <c r="CF59" s="114">
        <f t="shared" si="73"/>
        <v>-3.3071530807227698</v>
      </c>
      <c r="CG59" s="114">
        <f t="shared" si="74"/>
        <v>-3.2153827073671248</v>
      </c>
      <c r="CH59" s="114">
        <f t="shared" si="75"/>
        <v>-4.224025668870631</v>
      </c>
      <c r="CI59" s="114">
        <f t="shared" si="76"/>
        <v>-4.4271283977995202</v>
      </c>
      <c r="CJ59" s="114">
        <f t="shared" si="77"/>
        <v>-1.8980623046351643</v>
      </c>
      <c r="CK59" s="114">
        <f t="shared" si="78"/>
        <v>-3.8680623046351639</v>
      </c>
      <c r="CL59" s="114">
        <f t="shared" si="79"/>
        <v>-0.82681373158772598</v>
      </c>
      <c r="CM59" s="114">
        <f t="shared" si="80"/>
        <v>-4.1278437272517072</v>
      </c>
      <c r="CN59" s="114">
        <f t="shared" si="81"/>
        <v>-3.1180450286603993</v>
      </c>
      <c r="CO59" s="114">
        <f t="shared" si="82"/>
        <v>-3.3019342689569249</v>
      </c>
      <c r="CP59" s="114">
        <f t="shared" si="83"/>
        <v>-3.956957060341634</v>
      </c>
      <c r="CQ59" s="114">
        <f t="shared" si="43"/>
        <v>-3.3551334722513739</v>
      </c>
      <c r="CR59" s="114">
        <f t="shared" si="44"/>
        <v>-3.547485097319921</v>
      </c>
      <c r="CS59" s="98" t="str">
        <f t="shared" si="45"/>
        <v>---</v>
      </c>
    </row>
    <row r="60" spans="2:97" x14ac:dyDescent="0.25">
      <c r="B60" t="s">
        <v>784</v>
      </c>
      <c r="C60">
        <v>356.4</v>
      </c>
      <c r="D60" s="27">
        <v>7.56</v>
      </c>
      <c r="E60" s="16">
        <v>7.2500169863239297</v>
      </c>
      <c r="F60" s="16">
        <v>6.3146206830000002</v>
      </c>
      <c r="G60" s="16">
        <v>6.2997725599999903</v>
      </c>
      <c r="H60" s="16">
        <v>5.4480000000000004</v>
      </c>
      <c r="I60" s="16">
        <v>6.5632000000000001</v>
      </c>
      <c r="J60" s="16">
        <v>6.99</v>
      </c>
      <c r="K60" s="16">
        <v>6.58</v>
      </c>
      <c r="L60" s="16">
        <v>5.54</v>
      </c>
      <c r="M60" s="39">
        <v>6.79596</v>
      </c>
      <c r="N60" s="16">
        <f t="shared" si="48"/>
        <v>6.5341570229323924</v>
      </c>
      <c r="O60" s="16">
        <f t="shared" si="40"/>
        <v>6.9151856392097155</v>
      </c>
      <c r="P60" s="16">
        <f t="shared" si="49"/>
        <v>6.5716000000000001</v>
      </c>
      <c r="Q60" s="16" t="s">
        <v>2891</v>
      </c>
      <c r="R60" s="36"/>
      <c r="S60" s="18">
        <v>159.07</v>
      </c>
      <c r="T60" s="16">
        <v>193.14</v>
      </c>
      <c r="U60" s="16">
        <v>172.13</v>
      </c>
      <c r="V60" s="16">
        <v>206.59</v>
      </c>
      <c r="W60" s="16">
        <v>232</v>
      </c>
      <c r="X60" s="16">
        <v>229</v>
      </c>
      <c r="Y60" s="16">
        <v>200</v>
      </c>
      <c r="Z60" s="85">
        <v>206</v>
      </c>
      <c r="AA60" s="39">
        <v>209.559</v>
      </c>
      <c r="AB60" s="88">
        <f t="shared" si="50"/>
        <v>200.83211111111109</v>
      </c>
      <c r="AC60" s="114">
        <f t="shared" si="51"/>
        <v>199.52385133480223</v>
      </c>
      <c r="AD60" s="88">
        <f t="shared" si="52"/>
        <v>206</v>
      </c>
      <c r="AE60" s="16">
        <v>187.5</v>
      </c>
      <c r="AF60" s="150" t="s">
        <v>2778</v>
      </c>
      <c r="AG60" s="19">
        <f t="shared" si="53"/>
        <v>187.5</v>
      </c>
      <c r="AH60" s="18">
        <v>1.8699999999999999E-7</v>
      </c>
      <c r="AI60" s="34">
        <v>5.5561573672512603E-10</v>
      </c>
      <c r="AJ60" s="16">
        <v>6.1659500186147947E-10</v>
      </c>
      <c r="AK60" s="16">
        <v>7.2443596007498722E-9</v>
      </c>
      <c r="AL60" s="16">
        <v>1.0000000000000001E-9</v>
      </c>
      <c r="AM60" s="16">
        <v>2.238721138568331E-10</v>
      </c>
      <c r="AN60" s="94">
        <v>2.2600000000000001E-9</v>
      </c>
      <c r="AO60" s="34">
        <v>8.2129500000000001E-10</v>
      </c>
      <c r="AP60" s="16">
        <f t="shared" si="54"/>
        <v>2.4965217181649159E-8</v>
      </c>
      <c r="AQ60" s="114">
        <f t="shared" si="55"/>
        <v>1.9304251645402937E-9</v>
      </c>
      <c r="AR60" s="16">
        <f t="shared" si="56"/>
        <v>9.1064749999999998E-10</v>
      </c>
      <c r="AS60" s="114" t="s">
        <v>2891</v>
      </c>
      <c r="AT60" s="156" t="s">
        <v>3036</v>
      </c>
      <c r="AU60" s="18">
        <v>3.3639999999999999E-4</v>
      </c>
      <c r="AV60" s="16">
        <v>8.5450999999999995E-4</v>
      </c>
      <c r="AW60" s="16">
        <v>9.6746051458665804E-5</v>
      </c>
      <c r="AX60" s="16">
        <v>2.3699999999999999E-4</v>
      </c>
      <c r="AY60" s="16">
        <v>6.0899999999999995E-4</v>
      </c>
      <c r="AZ60" s="16">
        <v>8.0199999999999998E-5</v>
      </c>
      <c r="BA60" s="16">
        <v>5.9299999999999998E-5</v>
      </c>
      <c r="BB60" s="68">
        <v>-7.45</v>
      </c>
      <c r="BC60" s="16">
        <f t="shared" si="46"/>
        <v>1.2645549192284587E-2</v>
      </c>
      <c r="BD60" s="67">
        <v>-9.4600000000000009</v>
      </c>
      <c r="BE60" s="16">
        <f t="shared" si="47"/>
        <v>1.2357701350128159E-4</v>
      </c>
      <c r="BF60" s="16">
        <v>0.159</v>
      </c>
      <c r="BG60" s="16">
        <v>1.05E-4</v>
      </c>
      <c r="BH60" s="16">
        <v>6.4899999999999995E-4</v>
      </c>
      <c r="BI60" s="68">
        <v>1.73E-9</v>
      </c>
      <c r="BJ60" s="94">
        <f t="shared" si="57"/>
        <v>6.1657200000000002E-4</v>
      </c>
      <c r="BK60" s="68">
        <v>4.3686500000000002E-10</v>
      </c>
      <c r="BL60" s="16">
        <f t="shared" si="58"/>
        <v>1.5569868600000001E-4</v>
      </c>
      <c r="BM60" s="94">
        <f t="shared" si="13"/>
        <v>1.2540610924517467E-2</v>
      </c>
      <c r="BN60" s="114">
        <f t="shared" si="41"/>
        <v>4.7641346161492003E-4</v>
      </c>
      <c r="BO60" s="94">
        <f t="shared" si="42"/>
        <v>2.8669999999999998E-4</v>
      </c>
      <c r="BP60" s="114">
        <v>1.4100000000000001E-4</v>
      </c>
      <c r="BQ60" s="156" t="s">
        <v>2919</v>
      </c>
      <c r="BR60" s="18">
        <f t="shared" si="59"/>
        <v>-6.7281583934635014</v>
      </c>
      <c r="BS60" s="114">
        <f t="shared" si="60"/>
        <v>-9.2552254622214996</v>
      </c>
      <c r="BT60" s="114">
        <f t="shared" si="61"/>
        <v>-9.2100000000000026</v>
      </c>
      <c r="BU60" s="114">
        <f t="shared" si="62"/>
        <v>-8.1400000000000023</v>
      </c>
      <c r="BV60" s="114">
        <f t="shared" si="63"/>
        <v>-9</v>
      </c>
      <c r="BW60" s="114">
        <f t="shared" si="64"/>
        <v>-9.6500000000000021</v>
      </c>
      <c r="BX60" s="114">
        <f t="shared" si="65"/>
        <v>-8.6458915608525988</v>
      </c>
      <c r="BY60" s="114">
        <f t="shared" si="66"/>
        <v>-9.0855008211261978</v>
      </c>
      <c r="BZ60" s="114">
        <f t="shared" si="67"/>
        <v>-8.7143470297079748</v>
      </c>
      <c r="CA60" s="114">
        <f t="shared" si="68"/>
        <v>-9.042750410563098</v>
      </c>
      <c r="CB60" s="98" t="str">
        <f t="shared" si="69"/>
        <v>---</v>
      </c>
      <c r="CC60" s="18">
        <f t="shared" si="70"/>
        <v>-3.4731440128741253</v>
      </c>
      <c r="CD60" s="114">
        <f t="shared" si="71"/>
        <v>-3.0682828505331718</v>
      </c>
      <c r="CE60" s="114">
        <f t="shared" si="72"/>
        <v>-4.0143667510088612</v>
      </c>
      <c r="CF60" s="114">
        <f t="shared" si="73"/>
        <v>-3.625251653989896</v>
      </c>
      <c r="CG60" s="114">
        <f t="shared" si="74"/>
        <v>-3.2153827073671248</v>
      </c>
      <c r="CH60" s="114">
        <f t="shared" si="75"/>
        <v>-4.0958256317158366</v>
      </c>
      <c r="CI60" s="114">
        <f t="shared" si="76"/>
        <v>-4.226945306635737</v>
      </c>
      <c r="CJ60" s="114">
        <f t="shared" si="77"/>
        <v>-1.8980623046351643</v>
      </c>
      <c r="CK60" s="114">
        <f t="shared" si="78"/>
        <v>-3.9080623046351652</v>
      </c>
      <c r="CL60" s="114">
        <f t="shared" si="79"/>
        <v>-0.79860287567954846</v>
      </c>
      <c r="CM60" s="114">
        <f t="shared" si="80"/>
        <v>-3.9788107009300617</v>
      </c>
      <c r="CN60" s="114">
        <f t="shared" si="81"/>
        <v>-3.1877553031996309</v>
      </c>
      <c r="CO60" s="114">
        <f t="shared" si="82"/>
        <v>-3.2100162015063676</v>
      </c>
      <c r="CP60" s="114">
        <f t="shared" si="83"/>
        <v>-3.807715052591528</v>
      </c>
      <c r="CQ60" s="114">
        <f t="shared" si="43"/>
        <v>-3.322015975521587</v>
      </c>
      <c r="CR60" s="114">
        <f t="shared" si="44"/>
        <v>-3.5491978334320109</v>
      </c>
      <c r="CS60" s="98">
        <f t="shared" si="45"/>
        <v>-3.8507808873446199</v>
      </c>
    </row>
    <row r="61" spans="2:97" x14ac:dyDescent="0.25">
      <c r="B61" t="s">
        <v>785</v>
      </c>
      <c r="C61">
        <v>356.4</v>
      </c>
      <c r="D61" s="27">
        <v>7.56</v>
      </c>
      <c r="E61" s="16">
        <v>7.1627934365714596</v>
      </c>
      <c r="F61" s="16">
        <v>6.3146206830000002</v>
      </c>
      <c r="G61" s="16">
        <v>6.2997725599999903</v>
      </c>
      <c r="H61" s="16">
        <v>5.4480000000000004</v>
      </c>
      <c r="I61" s="16">
        <v>6.5951000000000004</v>
      </c>
      <c r="J61" s="16">
        <v>7.06</v>
      </c>
      <c r="K61" s="16">
        <v>6.63</v>
      </c>
      <c r="L61" s="16">
        <v>5.49</v>
      </c>
      <c r="M61" s="39">
        <v>6.5643500000000001</v>
      </c>
      <c r="N61" s="16">
        <f t="shared" si="48"/>
        <v>6.5124636679571468</v>
      </c>
      <c r="O61" s="16">
        <f t="shared" si="40"/>
        <v>6.8968232408192307</v>
      </c>
      <c r="P61" s="16">
        <f t="shared" si="49"/>
        <v>6.5797249999999998</v>
      </c>
      <c r="Q61" s="16">
        <v>6.53</v>
      </c>
      <c r="R61" s="145" t="s">
        <v>2907</v>
      </c>
      <c r="S61" s="18">
        <v>159.07</v>
      </c>
      <c r="T61" s="16">
        <v>209.93</v>
      </c>
      <c r="U61" s="16">
        <v>172.13</v>
      </c>
      <c r="V61" s="16">
        <v>209.58</v>
      </c>
      <c r="W61" s="16">
        <v>232</v>
      </c>
      <c r="X61" s="16">
        <v>233</v>
      </c>
      <c r="Y61" s="16">
        <v>190</v>
      </c>
      <c r="Z61" s="85">
        <v>221</v>
      </c>
      <c r="AA61" s="39">
        <v>213.74799999999999</v>
      </c>
      <c r="AB61" s="88">
        <f t="shared" si="50"/>
        <v>204.49533333333335</v>
      </c>
      <c r="AC61" s="114">
        <f t="shared" si="51"/>
        <v>202.96347615716218</v>
      </c>
      <c r="AD61" s="88">
        <f t="shared" si="52"/>
        <v>209.93</v>
      </c>
      <c r="AE61" s="16" t="s">
        <v>2891</v>
      </c>
      <c r="AF61" s="150" t="s">
        <v>3036</v>
      </c>
      <c r="AG61" s="19">
        <f t="shared" si="53"/>
        <v>209.93</v>
      </c>
      <c r="AH61" s="18">
        <v>1.02E-7</v>
      </c>
      <c r="AI61" s="34">
        <v>7.63940815591705E-10</v>
      </c>
      <c r="AJ61" s="16">
        <v>5.6234132519034889E-10</v>
      </c>
      <c r="AK61" s="16">
        <v>7.2443596007498722E-9</v>
      </c>
      <c r="AL61" s="16">
        <v>9.1201083935591081E-10</v>
      </c>
      <c r="AM61" s="16">
        <v>5.495408738576243E-10</v>
      </c>
      <c r="AN61" s="94">
        <v>1.4200000000000001E-9</v>
      </c>
      <c r="AO61" s="34">
        <v>6.5293000000000004E-10</v>
      </c>
      <c r="AP61" s="16">
        <f t="shared" si="54"/>
        <v>1.4263140431843181E-8</v>
      </c>
      <c r="AQ61" s="114">
        <f t="shared" si="55"/>
        <v>1.8668174711494614E-9</v>
      </c>
      <c r="AR61" s="16">
        <f t="shared" si="56"/>
        <v>8.3797582747380785E-10</v>
      </c>
      <c r="AS61" s="114" t="s">
        <v>2891</v>
      </c>
      <c r="AT61" s="156" t="s">
        <v>3036</v>
      </c>
      <c r="AU61" s="18">
        <v>1.9070000000000001E-3</v>
      </c>
      <c r="AV61" s="16">
        <v>8.5450999999999995E-4</v>
      </c>
      <c r="AW61" s="16">
        <v>1.34053862166161E-4</v>
      </c>
      <c r="AX61" s="16">
        <v>2.1100000000000001E-4</v>
      </c>
      <c r="AY61" s="16">
        <v>6.0899999999999995E-4</v>
      </c>
      <c r="AZ61" s="16">
        <v>3.5500000000000002E-5</v>
      </c>
      <c r="BA61" s="16">
        <v>3.7400000000000001E-5</v>
      </c>
      <c r="BB61" s="68">
        <v>-7.45</v>
      </c>
      <c r="BC61" s="16">
        <f t="shared" si="46"/>
        <v>1.2645549192284587E-2</v>
      </c>
      <c r="BD61" s="67">
        <v>-9.51</v>
      </c>
      <c r="BE61" s="16">
        <f t="shared" si="47"/>
        <v>1.101381292147842E-4</v>
      </c>
      <c r="BF61" s="16">
        <v>0.14499999999999999</v>
      </c>
      <c r="BG61" s="16">
        <v>7.6199999999999995E-5</v>
      </c>
      <c r="BH61" s="16">
        <v>6.9499999999999998E-4</v>
      </c>
      <c r="BI61" s="68">
        <v>2.4800000000000001E-9</v>
      </c>
      <c r="BJ61" s="94">
        <f t="shared" si="57"/>
        <v>8.8387200000000006E-4</v>
      </c>
      <c r="BK61" s="68">
        <v>3.0981900000000001E-10</v>
      </c>
      <c r="BL61" s="16">
        <f t="shared" si="58"/>
        <v>1.1041949160000001E-4</v>
      </c>
      <c r="BM61" s="94">
        <f t="shared" si="13"/>
        <v>1.1664974476804682E-2</v>
      </c>
      <c r="BN61" s="114">
        <f t="shared" si="41"/>
        <v>4.8416959359144927E-4</v>
      </c>
      <c r="BO61" s="94">
        <f t="shared" si="42"/>
        <v>4.0999999999999999E-4</v>
      </c>
      <c r="BP61" s="114" t="s">
        <v>2891</v>
      </c>
      <c r="BQ61" s="156" t="s">
        <v>3036</v>
      </c>
      <c r="BR61" s="18">
        <f t="shared" si="59"/>
        <v>-6.991399828238082</v>
      </c>
      <c r="BS61" s="114">
        <f t="shared" si="60"/>
        <v>-9.1169402860022775</v>
      </c>
      <c r="BT61" s="114">
        <f t="shared" si="61"/>
        <v>-9.25</v>
      </c>
      <c r="BU61" s="114">
        <f t="shared" si="62"/>
        <v>-8.1400000000000023</v>
      </c>
      <c r="BV61" s="114">
        <f t="shared" si="63"/>
        <v>-9.0399999999999991</v>
      </c>
      <c r="BW61" s="114">
        <f t="shared" si="64"/>
        <v>-9.26</v>
      </c>
      <c r="BX61" s="114">
        <f t="shared" si="65"/>
        <v>-8.8477116556169442</v>
      </c>
      <c r="BY61" s="114">
        <f t="shared" si="66"/>
        <v>-9.1851333765247496</v>
      </c>
      <c r="BZ61" s="114">
        <f t="shared" si="67"/>
        <v>-8.7288981432977568</v>
      </c>
      <c r="CA61" s="114">
        <f t="shared" si="68"/>
        <v>-9.0784701430011374</v>
      </c>
      <c r="CB61" s="98" t="str">
        <f t="shared" si="69"/>
        <v>---</v>
      </c>
      <c r="CC61" s="18">
        <f t="shared" si="70"/>
        <v>-2.7196493069539942</v>
      </c>
      <c r="CD61" s="114">
        <f t="shared" si="71"/>
        <v>-3.0682828505331718</v>
      </c>
      <c r="CE61" s="114">
        <f t="shared" si="72"/>
        <v>-3.8727206692358243</v>
      </c>
      <c r="CF61" s="114">
        <f t="shared" si="73"/>
        <v>-3.6757175447023074</v>
      </c>
      <c r="CG61" s="114">
        <f t="shared" si="74"/>
        <v>-3.2153827073671248</v>
      </c>
      <c r="CH61" s="114">
        <f t="shared" si="75"/>
        <v>-4.4497716469449058</v>
      </c>
      <c r="CI61" s="114">
        <f t="shared" si="76"/>
        <v>-4.4271283977995202</v>
      </c>
      <c r="CJ61" s="114">
        <f t="shared" si="77"/>
        <v>-1.8980623046351643</v>
      </c>
      <c r="CK61" s="114">
        <f t="shared" si="78"/>
        <v>-3.9580623046351633</v>
      </c>
      <c r="CL61" s="114">
        <f t="shared" si="79"/>
        <v>-0.83863199776502517</v>
      </c>
      <c r="CM61" s="114">
        <f t="shared" si="80"/>
        <v>-4.1180450286603998</v>
      </c>
      <c r="CN61" s="114">
        <f t="shared" si="81"/>
        <v>-3.1580151954098863</v>
      </c>
      <c r="CO61" s="114">
        <f t="shared" si="82"/>
        <v>-3.0536106238089467</v>
      </c>
      <c r="CP61" s="114">
        <f t="shared" si="83"/>
        <v>-3.956954256795798</v>
      </c>
      <c r="CQ61" s="114">
        <f t="shared" si="43"/>
        <v>-3.3150024882319449</v>
      </c>
      <c r="CR61" s="114">
        <f t="shared" si="44"/>
        <v>-3.4455501260347159</v>
      </c>
      <c r="CS61" s="98" t="str">
        <f t="shared" si="45"/>
        <v>---</v>
      </c>
    </row>
    <row r="62" spans="2:97" x14ac:dyDescent="0.25">
      <c r="B62" t="s">
        <v>1791</v>
      </c>
      <c r="C62">
        <v>356.4</v>
      </c>
      <c r="D62" s="27">
        <v>7.56</v>
      </c>
      <c r="E62" s="16">
        <v>7.1874673737752097</v>
      </c>
      <c r="F62" s="16">
        <v>6.3146206830000002</v>
      </c>
      <c r="G62" s="16">
        <v>6.2997725599999903</v>
      </c>
      <c r="H62" s="16">
        <v>5.4480000000000004</v>
      </c>
      <c r="I62" s="16">
        <v>6.5579000000000001</v>
      </c>
      <c r="J62" s="16">
        <v>7.06</v>
      </c>
      <c r="K62" s="16">
        <v>6.61</v>
      </c>
      <c r="L62" s="16">
        <v>5.56</v>
      </c>
      <c r="M62" s="39">
        <v>6.58087</v>
      </c>
      <c r="N62" s="16">
        <f t="shared" si="48"/>
        <v>6.5178630616775211</v>
      </c>
      <c r="O62" s="16">
        <f t="shared" si="40"/>
        <v>6.8997409290008722</v>
      </c>
      <c r="P62" s="16">
        <f t="shared" si="49"/>
        <v>6.5693850000000005</v>
      </c>
      <c r="Q62" s="16">
        <v>6.64</v>
      </c>
      <c r="R62" s="145" t="s">
        <v>2907</v>
      </c>
      <c r="S62" s="18">
        <v>159.07</v>
      </c>
      <c r="T62" s="16">
        <v>224.33</v>
      </c>
      <c r="U62" s="16">
        <v>172.13</v>
      </c>
      <c r="V62" s="16">
        <v>212.62</v>
      </c>
      <c r="W62" s="16">
        <v>209.33</v>
      </c>
      <c r="X62" s="16">
        <v>234</v>
      </c>
      <c r="Y62" s="16">
        <v>190</v>
      </c>
      <c r="Z62" s="85">
        <v>255</v>
      </c>
      <c r="AA62" s="39">
        <v>216.13499999999999</v>
      </c>
      <c r="AB62" s="88">
        <f t="shared" si="50"/>
        <v>208.06833333333333</v>
      </c>
      <c r="AC62" s="114">
        <f t="shared" si="51"/>
        <v>206.06312484719354</v>
      </c>
      <c r="AD62" s="88">
        <f t="shared" si="52"/>
        <v>212.62</v>
      </c>
      <c r="AE62" s="16" t="s">
        <v>2891</v>
      </c>
      <c r="AF62" s="150" t="s">
        <v>3036</v>
      </c>
      <c r="AG62" s="19">
        <f t="shared" si="53"/>
        <v>224.33</v>
      </c>
      <c r="AH62" s="18">
        <v>4.4400000000000001E-8</v>
      </c>
      <c r="AI62" s="34">
        <v>4.9804577299799198E-10</v>
      </c>
      <c r="AJ62" s="16">
        <v>4.6773514128719668E-10</v>
      </c>
      <c r="AK62" s="16">
        <v>7.2443596007498722E-9</v>
      </c>
      <c r="AL62" s="16">
        <v>3.5481338923357471E-10</v>
      </c>
      <c r="AM62" s="16">
        <v>2.5703957827688617E-10</v>
      </c>
      <c r="AN62" s="94">
        <v>4.6800000000000004E-10</v>
      </c>
      <c r="AO62" s="34">
        <v>6.0339599999999997E-10</v>
      </c>
      <c r="AP62" s="16">
        <f t="shared" si="54"/>
        <v>6.786673685318191E-9</v>
      </c>
      <c r="AQ62" s="114">
        <f t="shared" si="55"/>
        <v>1.0856443176378135E-9</v>
      </c>
      <c r="AR62" s="16">
        <f t="shared" si="56"/>
        <v>4.8302288649899601E-10</v>
      </c>
      <c r="AS62" s="114" t="s">
        <v>2891</v>
      </c>
      <c r="AT62" s="156" t="s">
        <v>3036</v>
      </c>
      <c r="AU62" s="18">
        <v>5.9349999999999995E-4</v>
      </c>
      <c r="AV62" s="16">
        <v>8.5450999999999995E-4</v>
      </c>
      <c r="AW62" s="16">
        <v>1.11198285839696E-4</v>
      </c>
      <c r="AX62" s="16">
        <v>1.5200000000000001E-4</v>
      </c>
      <c r="AY62" s="16">
        <v>6.0899999999999995E-4</v>
      </c>
      <c r="AZ62" s="16">
        <v>3.6000000000000001E-5</v>
      </c>
      <c r="BA62" s="16">
        <v>5.9299999999999998E-5</v>
      </c>
      <c r="BB62" s="68">
        <v>-7.45</v>
      </c>
      <c r="BC62" s="16">
        <f t="shared" si="46"/>
        <v>1.2645549192284587E-2</v>
      </c>
      <c r="BD62" s="67">
        <v>-9.59</v>
      </c>
      <c r="BE62" s="16">
        <f t="shared" si="47"/>
        <v>9.1608905697882233E-5</v>
      </c>
      <c r="BF62" s="16">
        <v>0.13900000000000001</v>
      </c>
      <c r="BG62" s="16">
        <v>7.9800000000000002E-5</v>
      </c>
      <c r="BH62" s="16">
        <v>6.9499999999999998E-4</v>
      </c>
      <c r="BI62" s="68">
        <v>8.2299999999999995E-10</v>
      </c>
      <c r="BJ62" s="94">
        <f t="shared" si="57"/>
        <v>2.9331719999999998E-4</v>
      </c>
      <c r="BK62" s="68">
        <v>3.1473999999999999E-10</v>
      </c>
      <c r="BL62" s="16">
        <f t="shared" si="58"/>
        <v>1.12173336E-4</v>
      </c>
      <c r="BM62" s="94">
        <f t="shared" si="13"/>
        <v>1.1095211208558728E-2</v>
      </c>
      <c r="BN62" s="114">
        <f t="shared" si="41"/>
        <v>4.0571928319368391E-4</v>
      </c>
      <c r="BO62" s="94">
        <f t="shared" si="42"/>
        <v>2.226586E-4</v>
      </c>
      <c r="BP62" s="114" t="s">
        <v>2891</v>
      </c>
      <c r="BQ62" s="156" t="s">
        <v>3036</v>
      </c>
      <c r="BR62" s="18">
        <f t="shared" si="59"/>
        <v>-7.3526170298853799</v>
      </c>
      <c r="BS62" s="114">
        <f t="shared" si="60"/>
        <v>-9.3027307414833942</v>
      </c>
      <c r="BT62" s="114">
        <f t="shared" si="61"/>
        <v>-9.3300000000000018</v>
      </c>
      <c r="BU62" s="114">
        <f t="shared" si="62"/>
        <v>-8.1400000000000023</v>
      </c>
      <c r="BV62" s="114">
        <f t="shared" si="63"/>
        <v>-9.4500000000000011</v>
      </c>
      <c r="BW62" s="114">
        <f t="shared" si="64"/>
        <v>-9.59</v>
      </c>
      <c r="BX62" s="114">
        <f t="shared" si="65"/>
        <v>-9.3297541469258753</v>
      </c>
      <c r="BY62" s="114">
        <f t="shared" si="66"/>
        <v>-9.2193975731528859</v>
      </c>
      <c r="BZ62" s="114">
        <f t="shared" si="67"/>
        <v>-8.9643124364309443</v>
      </c>
      <c r="CA62" s="114">
        <f t="shared" si="68"/>
        <v>-9.3162424442046348</v>
      </c>
      <c r="CB62" s="98" t="str">
        <f t="shared" si="69"/>
        <v>---</v>
      </c>
      <c r="CC62" s="18">
        <f t="shared" si="70"/>
        <v>-3.2265792767093902</v>
      </c>
      <c r="CD62" s="114">
        <f t="shared" si="71"/>
        <v>-3.0682828505331718</v>
      </c>
      <c r="CE62" s="114">
        <f t="shared" si="72"/>
        <v>-3.9539019075030537</v>
      </c>
      <c r="CF62" s="114">
        <f t="shared" si="73"/>
        <v>-3.8181564120552274</v>
      </c>
      <c r="CG62" s="114">
        <f t="shared" si="74"/>
        <v>-3.2153827073671248</v>
      </c>
      <c r="CH62" s="114">
        <f t="shared" si="75"/>
        <v>-4.4436974992327123</v>
      </c>
      <c r="CI62" s="114">
        <f t="shared" si="76"/>
        <v>-4.226945306635737</v>
      </c>
      <c r="CJ62" s="114">
        <f t="shared" si="77"/>
        <v>-1.8980623046351643</v>
      </c>
      <c r="CK62" s="114">
        <f t="shared" si="78"/>
        <v>-4.0380623046351634</v>
      </c>
      <c r="CL62" s="114">
        <f t="shared" si="79"/>
        <v>-0.85698519974590492</v>
      </c>
      <c r="CM62" s="114">
        <f t="shared" si="80"/>
        <v>-4.0979971086492704</v>
      </c>
      <c r="CN62" s="114">
        <f t="shared" si="81"/>
        <v>-3.1580151954098863</v>
      </c>
      <c r="CO62" s="114">
        <f t="shared" si="82"/>
        <v>-3.5326624694228932</v>
      </c>
      <c r="CP62" s="114">
        <f t="shared" si="83"/>
        <v>-3.950110364151723</v>
      </c>
      <c r="CQ62" s="114">
        <f t="shared" si="43"/>
        <v>-3.3917743504776028</v>
      </c>
      <c r="CR62" s="114">
        <f t="shared" si="44"/>
        <v>-3.6754094407390605</v>
      </c>
      <c r="CS62" s="98" t="str">
        <f t="shared" si="45"/>
        <v>---</v>
      </c>
    </row>
    <row r="63" spans="2:97" x14ac:dyDescent="0.25">
      <c r="B63" t="s">
        <v>786</v>
      </c>
      <c r="C63">
        <v>356.4</v>
      </c>
      <c r="D63" s="27">
        <v>7.56</v>
      </c>
      <c r="E63" s="16">
        <v>7.21562330754083</v>
      </c>
      <c r="F63" s="16">
        <v>6.3146206830000002</v>
      </c>
      <c r="G63" s="16">
        <v>6.2997725599999903</v>
      </c>
      <c r="H63" s="16">
        <v>5.4480000000000004</v>
      </c>
      <c r="I63" s="16">
        <v>6.5541</v>
      </c>
      <c r="J63" s="16">
        <v>7.02</v>
      </c>
      <c r="K63" s="16">
        <v>6.56</v>
      </c>
      <c r="L63" s="16">
        <v>5.16</v>
      </c>
      <c r="M63" s="39">
        <v>6.7034900000000004</v>
      </c>
      <c r="N63" s="16">
        <f t="shared" si="48"/>
        <v>6.4835606550540819</v>
      </c>
      <c r="O63" s="16">
        <f t="shared" si="40"/>
        <v>6.9028527613332358</v>
      </c>
      <c r="P63" s="16">
        <f t="shared" si="49"/>
        <v>6.5570500000000003</v>
      </c>
      <c r="Q63" s="16" t="s">
        <v>2891</v>
      </c>
      <c r="R63" s="36"/>
      <c r="S63" s="18">
        <v>159.07</v>
      </c>
      <c r="T63" s="16">
        <v>202.62</v>
      </c>
      <c r="U63" s="16">
        <v>172.13</v>
      </c>
      <c r="V63" s="16">
        <v>202.32</v>
      </c>
      <c r="W63" s="16">
        <v>232</v>
      </c>
      <c r="X63" s="16">
        <v>230</v>
      </c>
      <c r="Y63" s="16">
        <v>200</v>
      </c>
      <c r="Z63" s="85">
        <v>209</v>
      </c>
      <c r="AA63" s="39">
        <v>211.35900000000001</v>
      </c>
      <c r="AB63" s="88">
        <f t="shared" si="50"/>
        <v>202.05544444444442</v>
      </c>
      <c r="AC63" s="114">
        <f t="shared" si="51"/>
        <v>200.73350574920445</v>
      </c>
      <c r="AD63" s="88">
        <f t="shared" si="52"/>
        <v>202.62</v>
      </c>
      <c r="AE63" s="16" t="s">
        <v>2891</v>
      </c>
      <c r="AF63" s="150" t="s">
        <v>3036</v>
      </c>
      <c r="AG63" s="19">
        <f t="shared" si="53"/>
        <v>202.62</v>
      </c>
      <c r="AH63" s="18">
        <v>1.24E-7</v>
      </c>
      <c r="AI63" s="34">
        <v>2.6013205961809602E-10</v>
      </c>
      <c r="AJ63" s="16">
        <v>5.8884365535558649E-10</v>
      </c>
      <c r="AK63" s="16">
        <v>7.2443596007498722E-9</v>
      </c>
      <c r="AL63" s="16">
        <v>7.2443596007498633E-10</v>
      </c>
      <c r="AM63" s="16">
        <v>5.495408738576243E-10</v>
      </c>
      <c r="AN63" s="94">
        <v>1.6999999999999999E-9</v>
      </c>
      <c r="AO63" s="34">
        <v>8.2495100000000004E-10</v>
      </c>
      <c r="AP63" s="16">
        <f t="shared" si="54"/>
        <v>1.6986532893707019E-8</v>
      </c>
      <c r="AQ63" s="114">
        <f t="shared" si="55"/>
        <v>1.7206263913581898E-9</v>
      </c>
      <c r="AR63" s="16">
        <f t="shared" si="56"/>
        <v>7.7469348003749313E-10</v>
      </c>
      <c r="AS63" s="114" t="s">
        <v>2891</v>
      </c>
      <c r="AT63" s="156" t="s">
        <v>3036</v>
      </c>
      <c r="AU63" s="18">
        <v>1.0499999999999999E-3</v>
      </c>
      <c r="AV63" s="16">
        <v>8.5450999999999995E-4</v>
      </c>
      <c r="AW63" s="16">
        <v>8.7112610285293603E-5</v>
      </c>
      <c r="AX63" s="16">
        <v>2.22E-4</v>
      </c>
      <c r="AY63" s="16">
        <v>6.0899999999999995E-4</v>
      </c>
      <c r="AZ63" s="16">
        <v>5.5500000000000001E-5</v>
      </c>
      <c r="BA63" s="16">
        <v>3.7400000000000001E-5</v>
      </c>
      <c r="BB63" s="68">
        <v>-7.45</v>
      </c>
      <c r="BC63" s="16">
        <f t="shared" si="46"/>
        <v>1.2645549192284587E-2</v>
      </c>
      <c r="BD63" s="67">
        <v>-9.31</v>
      </c>
      <c r="BE63" s="16">
        <f t="shared" si="47"/>
        <v>1.7455717122291363E-4</v>
      </c>
      <c r="BF63" s="16">
        <v>0.156</v>
      </c>
      <c r="BG63" s="16">
        <v>1.08E-4</v>
      </c>
      <c r="BH63" s="16">
        <v>6.0499999999999996E-4</v>
      </c>
      <c r="BI63" s="68">
        <v>3.1599999999999998E-9</v>
      </c>
      <c r="BJ63" s="94">
        <f t="shared" si="57"/>
        <v>1.1262239999999999E-3</v>
      </c>
      <c r="BK63" s="68">
        <v>3.1517600000000001E-10</v>
      </c>
      <c r="BL63" s="16">
        <f t="shared" si="58"/>
        <v>1.1232872640000001E-4</v>
      </c>
      <c r="BM63" s="94">
        <f t="shared" si="13"/>
        <v>1.2406227264299486E-2</v>
      </c>
      <c r="BN63" s="114">
        <f t="shared" si="41"/>
        <v>5.008096022012696E-4</v>
      </c>
      <c r="BO63" s="94">
        <f t="shared" si="42"/>
        <v>4.1350000000000002E-4</v>
      </c>
      <c r="BP63" s="114" t="s">
        <v>2891</v>
      </c>
      <c r="BQ63" s="156" t="s">
        <v>3036</v>
      </c>
      <c r="BR63" s="18">
        <f t="shared" si="59"/>
        <v>-6.9065783148377653</v>
      </c>
      <c r="BS63" s="114">
        <f t="shared" si="60"/>
        <v>-9.5848061204791914</v>
      </c>
      <c r="BT63" s="114">
        <f t="shared" si="61"/>
        <v>-9.2300000000000022</v>
      </c>
      <c r="BU63" s="114">
        <f t="shared" si="62"/>
        <v>-8.1400000000000023</v>
      </c>
      <c r="BV63" s="114">
        <f t="shared" si="63"/>
        <v>-9.1400000000000023</v>
      </c>
      <c r="BW63" s="114">
        <f t="shared" si="64"/>
        <v>-9.26</v>
      </c>
      <c r="BX63" s="114">
        <f t="shared" si="65"/>
        <v>-8.7695510786217259</v>
      </c>
      <c r="BY63" s="114">
        <f t="shared" si="66"/>
        <v>-9.0835718466762589</v>
      </c>
      <c r="BZ63" s="114">
        <f t="shared" si="67"/>
        <v>-8.7643134200768671</v>
      </c>
      <c r="CA63" s="114">
        <f t="shared" si="68"/>
        <v>-9.1117859233381306</v>
      </c>
      <c r="CB63" s="98" t="str">
        <f t="shared" si="69"/>
        <v>---</v>
      </c>
      <c r="CC63" s="18">
        <f t="shared" si="70"/>
        <v>-2.9788107009300622</v>
      </c>
      <c r="CD63" s="114">
        <f t="shared" si="71"/>
        <v>-3.0682828505331718</v>
      </c>
      <c r="CE63" s="114">
        <f t="shared" si="72"/>
        <v>-4.059918972651249</v>
      </c>
      <c r="CF63" s="114">
        <f t="shared" si="73"/>
        <v>-3.6536470255493612</v>
      </c>
      <c r="CG63" s="114">
        <f t="shared" si="74"/>
        <v>-3.2153827073671248</v>
      </c>
      <c r="CH63" s="114">
        <f t="shared" si="75"/>
        <v>-4.2557070168773237</v>
      </c>
      <c r="CI63" s="114">
        <f t="shared" si="76"/>
        <v>-4.4271283977995202</v>
      </c>
      <c r="CJ63" s="114">
        <f t="shared" si="77"/>
        <v>-1.8980623046351643</v>
      </c>
      <c r="CK63" s="114">
        <f t="shared" si="78"/>
        <v>-3.7580623046351644</v>
      </c>
      <c r="CL63" s="114">
        <f t="shared" si="79"/>
        <v>-0.80687540164553839</v>
      </c>
      <c r="CM63" s="114">
        <f t="shared" si="80"/>
        <v>-3.9665762445130501</v>
      </c>
      <c r="CN63" s="114">
        <f t="shared" si="81"/>
        <v>-3.218244625347531</v>
      </c>
      <c r="CO63" s="114">
        <f t="shared" si="82"/>
        <v>-2.9483752220167592</v>
      </c>
      <c r="CP63" s="114">
        <f t="shared" si="83"/>
        <v>-3.9495091651844061</v>
      </c>
      <c r="CQ63" s="114">
        <f t="shared" si="43"/>
        <v>-3.3003273528346737</v>
      </c>
      <c r="CR63" s="114">
        <f t="shared" si="44"/>
        <v>-3.4359458254484458</v>
      </c>
      <c r="CS63" s="98" t="str">
        <f t="shared" si="45"/>
        <v>---</v>
      </c>
    </row>
    <row r="64" spans="2:97" x14ac:dyDescent="0.25">
      <c r="B64" t="s">
        <v>787</v>
      </c>
      <c r="C64">
        <v>356.4</v>
      </c>
      <c r="D64" s="27">
        <v>7.56</v>
      </c>
      <c r="E64" s="16">
        <v>7.1399355863673302</v>
      </c>
      <c r="F64" s="16">
        <v>6.3146206830000002</v>
      </c>
      <c r="G64" s="16">
        <v>6.2997725599999903</v>
      </c>
      <c r="H64" s="16">
        <v>5.4480000000000004</v>
      </c>
      <c r="I64" s="16">
        <v>6.5743</v>
      </c>
      <c r="J64" s="16">
        <v>7.02</v>
      </c>
      <c r="K64" s="16">
        <v>6.63</v>
      </c>
      <c r="L64" s="16">
        <v>5.3</v>
      </c>
      <c r="M64" s="39">
        <v>6.6938599999999999</v>
      </c>
      <c r="N64" s="16">
        <f t="shared" si="48"/>
        <v>6.4980488829367316</v>
      </c>
      <c r="O64" s="16">
        <f t="shared" si="40"/>
        <v>6.8925307975633698</v>
      </c>
      <c r="P64" s="16">
        <f t="shared" si="49"/>
        <v>6.60215</v>
      </c>
      <c r="Q64" s="16" t="s">
        <v>2891</v>
      </c>
      <c r="R64" s="36"/>
      <c r="S64" s="18">
        <v>159.07</v>
      </c>
      <c r="T64" s="16">
        <v>198.04</v>
      </c>
      <c r="U64" s="16">
        <v>172.13</v>
      </c>
      <c r="V64" s="16">
        <v>190.13</v>
      </c>
      <c r="W64" s="16">
        <v>232</v>
      </c>
      <c r="X64" s="16">
        <v>232</v>
      </c>
      <c r="Y64" s="16">
        <v>190</v>
      </c>
      <c r="Z64" s="85">
        <v>211</v>
      </c>
      <c r="AA64" s="39">
        <v>213.749</v>
      </c>
      <c r="AB64" s="88">
        <f t="shared" si="50"/>
        <v>199.791</v>
      </c>
      <c r="AC64" s="114">
        <f t="shared" si="51"/>
        <v>198.36394002485474</v>
      </c>
      <c r="AD64" s="88">
        <f t="shared" si="52"/>
        <v>198.04</v>
      </c>
      <c r="AE64" s="16" t="s">
        <v>2891</v>
      </c>
      <c r="AF64" s="150" t="s">
        <v>3036</v>
      </c>
      <c r="AG64" s="19">
        <f t="shared" si="53"/>
        <v>198.04</v>
      </c>
      <c r="AH64" s="18">
        <v>1.4100000000000001E-7</v>
      </c>
      <c r="AI64" s="34">
        <v>9.500169805753589E-10</v>
      </c>
      <c r="AJ64" s="16">
        <v>6.309573444801927E-10</v>
      </c>
      <c r="AK64" s="16">
        <v>7.2443596007498722E-9</v>
      </c>
      <c r="AL64" s="16">
        <v>8.3176377110266926E-10</v>
      </c>
      <c r="AM64" s="16">
        <v>5.495408738576243E-10</v>
      </c>
      <c r="AN64" s="94">
        <v>9.0399999999999998E-10</v>
      </c>
      <c r="AO64" s="34">
        <v>6.6838100000000003E-10</v>
      </c>
      <c r="AP64" s="16">
        <f t="shared" si="54"/>
        <v>1.9097377446345715E-8</v>
      </c>
      <c r="AQ64" s="114">
        <f t="shared" si="55"/>
        <v>1.8989690033247513E-9</v>
      </c>
      <c r="AR64" s="16">
        <f t="shared" si="56"/>
        <v>8.6788188555133462E-10</v>
      </c>
      <c r="AS64" s="114" t="s">
        <v>2891</v>
      </c>
      <c r="AT64" s="156" t="s">
        <v>3036</v>
      </c>
      <c r="AU64" s="33">
        <v>1.872E-4</v>
      </c>
      <c r="AV64" s="16">
        <v>8.5450999999999995E-4</v>
      </c>
      <c r="AW64" s="16">
        <v>1.6774113665910399E-4</v>
      </c>
      <c r="AX64" s="16">
        <v>4.6300000000000001E-5</v>
      </c>
      <c r="AY64" s="16">
        <v>6.0899999999999995E-4</v>
      </c>
      <c r="AZ64" s="16">
        <v>1.2799999999999999E-4</v>
      </c>
      <c r="BA64" s="16">
        <v>3.7400000000000001E-5</v>
      </c>
      <c r="BB64" s="68">
        <v>-7.45</v>
      </c>
      <c r="BC64" s="16">
        <f t="shared" si="46"/>
        <v>1.2645549192284587E-2</v>
      </c>
      <c r="BD64" s="67">
        <v>-9.49</v>
      </c>
      <c r="BE64" s="16">
        <f t="shared" si="47"/>
        <v>1.1532877932971932E-4</v>
      </c>
      <c r="BF64" s="16">
        <v>0.14899999999999999</v>
      </c>
      <c r="BG64" s="16">
        <v>7.4499999999999995E-5</v>
      </c>
      <c r="BH64" s="16">
        <v>7.6199999999999998E-4</v>
      </c>
      <c r="BI64" s="68">
        <v>7.3500000000000005E-10</v>
      </c>
      <c r="BJ64" s="94">
        <f t="shared" si="57"/>
        <v>2.6195400000000001E-4</v>
      </c>
      <c r="BK64" s="68">
        <v>3.0867099999999999E-10</v>
      </c>
      <c r="BL64" s="16">
        <f t="shared" si="58"/>
        <v>1.100103444E-4</v>
      </c>
      <c r="BM64" s="94">
        <f t="shared" si="13"/>
        <v>1.1785678103762387E-2</v>
      </c>
      <c r="BN64" s="114">
        <f t="shared" si="41"/>
        <v>3.7955049641804256E-4</v>
      </c>
      <c r="BO64" s="94">
        <f t="shared" si="42"/>
        <v>1.7747056832955198E-4</v>
      </c>
      <c r="BP64" s="114" t="s">
        <v>2891</v>
      </c>
      <c r="BQ64" s="156" t="s">
        <v>3036</v>
      </c>
      <c r="BR64" s="18">
        <f t="shared" si="59"/>
        <v>-6.8507808873446203</v>
      </c>
      <c r="BS64" s="114">
        <f t="shared" si="60"/>
        <v>-9.0222686320750771</v>
      </c>
      <c r="BT64" s="114">
        <f t="shared" si="61"/>
        <v>-9.2000000000000011</v>
      </c>
      <c r="BU64" s="114">
        <f t="shared" si="62"/>
        <v>-8.1400000000000023</v>
      </c>
      <c r="BV64" s="114">
        <f t="shared" si="63"/>
        <v>-9.08</v>
      </c>
      <c r="BW64" s="114">
        <f t="shared" si="64"/>
        <v>-9.26</v>
      </c>
      <c r="BX64" s="114">
        <f t="shared" si="65"/>
        <v>-9.0438315695246363</v>
      </c>
      <c r="BY64" s="114">
        <f t="shared" si="66"/>
        <v>-9.1749759042490808</v>
      </c>
      <c r="BZ64" s="114">
        <f t="shared" si="67"/>
        <v>-8.7214821241491762</v>
      </c>
      <c r="CA64" s="114">
        <f t="shared" si="68"/>
        <v>-9.0619157847623182</v>
      </c>
      <c r="CB64" s="98" t="str">
        <f t="shared" si="69"/>
        <v>---</v>
      </c>
      <c r="CC64" s="18">
        <f t="shared" si="70"/>
        <v>-3.7276941555979137</v>
      </c>
      <c r="CD64" s="114">
        <f t="shared" si="71"/>
        <v>-3.0682828505331718</v>
      </c>
      <c r="CE64" s="114">
        <f t="shared" si="72"/>
        <v>-3.7753604184122516</v>
      </c>
      <c r="CF64" s="114">
        <f t="shared" si="73"/>
        <v>-4.3344190089820467</v>
      </c>
      <c r="CG64" s="114">
        <f t="shared" si="74"/>
        <v>-3.2153827073671248</v>
      </c>
      <c r="CH64" s="114">
        <f t="shared" si="75"/>
        <v>-3.8927900303521317</v>
      </c>
      <c r="CI64" s="114">
        <f t="shared" si="76"/>
        <v>-4.4271283977995202</v>
      </c>
      <c r="CJ64" s="114">
        <f t="shared" si="77"/>
        <v>-1.8980623046351643</v>
      </c>
      <c r="CK64" s="114">
        <f t="shared" si="78"/>
        <v>-3.9380623046351637</v>
      </c>
      <c r="CL64" s="114">
        <f t="shared" si="79"/>
        <v>-0.82681373158772598</v>
      </c>
      <c r="CM64" s="114">
        <f t="shared" si="80"/>
        <v>-4.1278437272517072</v>
      </c>
      <c r="CN64" s="114">
        <f t="shared" si="81"/>
        <v>-3.1180450286603993</v>
      </c>
      <c r="CO64" s="114">
        <f t="shared" si="82"/>
        <v>-3.5817749655509679</v>
      </c>
      <c r="CP64" s="114">
        <f t="shared" si="83"/>
        <v>-3.9585664757089227</v>
      </c>
      <c r="CQ64" s="114">
        <f t="shared" si="43"/>
        <v>-3.4207304362195865</v>
      </c>
      <c r="CR64" s="114">
        <f t="shared" si="44"/>
        <v>-3.7515272870050826</v>
      </c>
      <c r="CS64" s="98" t="str">
        <f t="shared" si="45"/>
        <v>---</v>
      </c>
    </row>
    <row r="65" spans="2:97" x14ac:dyDescent="0.25">
      <c r="B65" t="s">
        <v>788</v>
      </c>
      <c r="C65">
        <v>356.4</v>
      </c>
      <c r="D65" s="27">
        <v>7.56</v>
      </c>
      <c r="E65" s="16">
        <v>7.1646533021461698</v>
      </c>
      <c r="F65" s="16">
        <v>6.3146206830000002</v>
      </c>
      <c r="G65" s="16">
        <v>6.2997725599999903</v>
      </c>
      <c r="H65" s="16">
        <v>5.4480000000000004</v>
      </c>
      <c r="I65" s="16">
        <v>6.5654000000000003</v>
      </c>
      <c r="J65" s="16">
        <v>7.02</v>
      </c>
      <c r="K65" s="16">
        <v>6.62</v>
      </c>
      <c r="L65" s="16">
        <v>5.48</v>
      </c>
      <c r="M65" s="39">
        <v>6.5335700000000001</v>
      </c>
      <c r="N65" s="16">
        <f t="shared" si="48"/>
        <v>6.5006016545146155</v>
      </c>
      <c r="O65" s="16">
        <f t="shared" si="40"/>
        <v>6.8881280234446534</v>
      </c>
      <c r="P65" s="16">
        <f t="shared" si="49"/>
        <v>6.5494850000000007</v>
      </c>
      <c r="Q65" s="16">
        <v>6.2</v>
      </c>
      <c r="R65" s="145" t="s">
        <v>2907</v>
      </c>
      <c r="S65" s="18">
        <v>159.07</v>
      </c>
      <c r="T65" s="16">
        <v>209.57</v>
      </c>
      <c r="U65" s="16">
        <v>172.13</v>
      </c>
      <c r="V65" s="16">
        <v>209.15</v>
      </c>
      <c r="W65" s="16">
        <v>228</v>
      </c>
      <c r="X65" s="16">
        <v>234</v>
      </c>
      <c r="Y65" s="16">
        <v>190</v>
      </c>
      <c r="Z65" s="85">
        <v>224</v>
      </c>
      <c r="AA65" s="39">
        <v>215.709</v>
      </c>
      <c r="AB65" s="88">
        <f t="shared" si="50"/>
        <v>204.62544444444447</v>
      </c>
      <c r="AC65" s="114">
        <f t="shared" si="51"/>
        <v>203.09288712716582</v>
      </c>
      <c r="AD65" s="88">
        <f t="shared" si="52"/>
        <v>209.57</v>
      </c>
      <c r="AE65" s="16" t="s">
        <v>2891</v>
      </c>
      <c r="AF65" s="150" t="s">
        <v>3036</v>
      </c>
      <c r="AG65" s="19">
        <f t="shared" si="53"/>
        <v>209.57</v>
      </c>
      <c r="AH65" s="18">
        <v>1.1300000000000001E-7</v>
      </c>
      <c r="AI65" s="34">
        <v>4.1569233951924498E-10</v>
      </c>
      <c r="AJ65" s="16">
        <v>5.495408738576243E-10</v>
      </c>
      <c r="AK65" s="16">
        <v>7.2443596007498722E-9</v>
      </c>
      <c r="AL65" s="16">
        <v>9.7723722095580808E-10</v>
      </c>
      <c r="AM65" s="16">
        <v>2.3442288153199129E-10</v>
      </c>
      <c r="AN65" s="94">
        <v>1.4700000000000001E-9</v>
      </c>
      <c r="AO65" s="34">
        <v>6.21588E-10</v>
      </c>
      <c r="AP65" s="16">
        <f t="shared" si="54"/>
        <v>1.5564105114576817E-8</v>
      </c>
      <c r="AQ65" s="114">
        <f t="shared" si="55"/>
        <v>1.5815531906418987E-9</v>
      </c>
      <c r="AR65" s="16">
        <f t="shared" si="56"/>
        <v>7.9941261047790409E-10</v>
      </c>
      <c r="AS65" s="114">
        <v>5.7396950798756536E-9</v>
      </c>
      <c r="AT65" s="156" t="s">
        <v>2916</v>
      </c>
      <c r="AU65" s="18">
        <v>3.2260000000000001E-3</v>
      </c>
      <c r="AV65" s="16">
        <v>8.5450999999999995E-4</v>
      </c>
      <c r="AW65" s="16">
        <v>1.21796585089059E-4</v>
      </c>
      <c r="AX65" s="16">
        <v>6.9099999999999999E-5</v>
      </c>
      <c r="AY65" s="16">
        <v>6.0899999999999995E-4</v>
      </c>
      <c r="AZ65" s="16">
        <v>9.3599999999999998E-5</v>
      </c>
      <c r="BA65" s="16">
        <v>3.7400000000000001E-5</v>
      </c>
      <c r="BB65" s="68">
        <v>-7.45</v>
      </c>
      <c r="BC65" s="16">
        <f t="shared" si="46"/>
        <v>1.2645549192284587E-2</v>
      </c>
      <c r="BD65" s="67">
        <v>-9.48</v>
      </c>
      <c r="BE65" s="16">
        <f t="shared" si="47"/>
        <v>1.1801513169639523E-4</v>
      </c>
      <c r="BF65" s="16">
        <v>0.14499999999999999</v>
      </c>
      <c r="BG65" s="16">
        <v>7.6199999999999995E-5</v>
      </c>
      <c r="BH65" s="16">
        <v>7.6199999999999998E-4</v>
      </c>
      <c r="BI65" s="68">
        <v>7.9900000000000003E-10</v>
      </c>
      <c r="BJ65" s="94">
        <f t="shared" si="57"/>
        <v>2.8476359999999999E-4</v>
      </c>
      <c r="BK65" s="68">
        <v>3.1403900000000003E-10</v>
      </c>
      <c r="BL65" s="16">
        <f t="shared" si="58"/>
        <v>1.1192349960000001E-4</v>
      </c>
      <c r="BM65" s="94">
        <f t="shared" si="13"/>
        <v>1.1714989857762145E-2</v>
      </c>
      <c r="BN65" s="114">
        <f t="shared" si="41"/>
        <v>4.6137968135682669E-4</v>
      </c>
      <c r="BO65" s="94">
        <f t="shared" si="42"/>
        <v>2.0328009254452951E-4</v>
      </c>
      <c r="BP65" s="114" t="s">
        <v>2891</v>
      </c>
      <c r="BQ65" s="156" t="s">
        <v>3036</v>
      </c>
      <c r="BR65" s="18">
        <f t="shared" si="59"/>
        <v>-6.9469215565165801</v>
      </c>
      <c r="BS65" s="114">
        <f t="shared" si="60"/>
        <v>-9.3812279787056561</v>
      </c>
      <c r="BT65" s="114">
        <f t="shared" si="61"/>
        <v>-9.26</v>
      </c>
      <c r="BU65" s="114">
        <f t="shared" si="62"/>
        <v>-8.1400000000000023</v>
      </c>
      <c r="BV65" s="114">
        <f t="shared" si="63"/>
        <v>-9.0100000000000016</v>
      </c>
      <c r="BW65" s="114">
        <f t="shared" si="64"/>
        <v>-9.6300000000000026</v>
      </c>
      <c r="BX65" s="114">
        <f t="shared" si="65"/>
        <v>-8.8326826652518236</v>
      </c>
      <c r="BY65" s="114">
        <f t="shared" si="66"/>
        <v>-9.2064973783514272</v>
      </c>
      <c r="BZ65" s="114">
        <f t="shared" si="67"/>
        <v>-8.8009161973531853</v>
      </c>
      <c r="CA65" s="114">
        <f t="shared" si="68"/>
        <v>-9.1082486891757135</v>
      </c>
      <c r="CB65" s="98">
        <f t="shared" si="69"/>
        <v>-8.241111178794517</v>
      </c>
      <c r="CC65" s="18">
        <f t="shared" si="70"/>
        <v>-2.4913356369470572</v>
      </c>
      <c r="CD65" s="114">
        <f t="shared" si="71"/>
        <v>-3.0682828505331718</v>
      </c>
      <c r="CE65" s="114">
        <f t="shared" si="72"/>
        <v>-3.9143648882037083</v>
      </c>
      <c r="CF65" s="114">
        <f t="shared" si="73"/>
        <v>-4.1605219526258015</v>
      </c>
      <c r="CG65" s="114">
        <f t="shared" si="74"/>
        <v>-3.2153827073671248</v>
      </c>
      <c r="CH65" s="114">
        <f t="shared" si="75"/>
        <v>-4.028724151261895</v>
      </c>
      <c r="CI65" s="114">
        <f t="shared" si="76"/>
        <v>-4.4271283977995202</v>
      </c>
      <c r="CJ65" s="114">
        <f t="shared" si="77"/>
        <v>-1.8980623046351643</v>
      </c>
      <c r="CK65" s="114">
        <f t="shared" si="78"/>
        <v>-3.9280623046351635</v>
      </c>
      <c r="CL65" s="114">
        <f t="shared" si="79"/>
        <v>-0.83863199776502517</v>
      </c>
      <c r="CM65" s="114">
        <f t="shared" si="80"/>
        <v>-4.1180450286603998</v>
      </c>
      <c r="CN65" s="114">
        <f t="shared" si="81"/>
        <v>-3.1180450286603993</v>
      </c>
      <c r="CO65" s="114">
        <f t="shared" si="82"/>
        <v>-3.5455155253211714</v>
      </c>
      <c r="CP65" s="114">
        <f t="shared" si="83"/>
        <v>-3.9510787188771355</v>
      </c>
      <c r="CQ65" s="114">
        <f t="shared" si="43"/>
        <v>-3.3359415352351953</v>
      </c>
      <c r="CR65" s="114">
        <f t="shared" si="44"/>
        <v>-3.7299402067624401</v>
      </c>
      <c r="CS65" s="98" t="str">
        <f t="shared" si="45"/>
        <v>---</v>
      </c>
    </row>
    <row r="66" spans="2:97" x14ac:dyDescent="0.25">
      <c r="B66" t="s">
        <v>789</v>
      </c>
      <c r="C66">
        <v>356.4</v>
      </c>
      <c r="D66" s="27">
        <v>7.56</v>
      </c>
      <c r="E66" s="16">
        <v>7.1928054287128598</v>
      </c>
      <c r="F66" s="16">
        <v>6.3146206830000002</v>
      </c>
      <c r="G66" s="16">
        <v>6.2997725599999903</v>
      </c>
      <c r="H66" s="16">
        <v>5.4480000000000004</v>
      </c>
      <c r="I66" s="16">
        <v>6.5160999999999998</v>
      </c>
      <c r="J66" s="16">
        <v>7.02</v>
      </c>
      <c r="K66" s="16">
        <v>6.59</v>
      </c>
      <c r="L66" s="16">
        <v>5.25</v>
      </c>
      <c r="M66" s="39">
        <v>6.5314800000000002</v>
      </c>
      <c r="N66" s="16">
        <f t="shared" si="48"/>
        <v>6.4722778671712859</v>
      </c>
      <c r="O66" s="16">
        <f t="shared" si="40"/>
        <v>6.8890548684905015</v>
      </c>
      <c r="P66" s="16">
        <f t="shared" si="49"/>
        <v>6.52379</v>
      </c>
      <c r="Q66" s="16" t="s">
        <v>2891</v>
      </c>
      <c r="R66" s="36"/>
      <c r="S66" s="18">
        <v>159.07</v>
      </c>
      <c r="T66" s="16">
        <v>214.02</v>
      </c>
      <c r="U66" s="16">
        <v>172.13</v>
      </c>
      <c r="V66" s="16">
        <v>196.58</v>
      </c>
      <c r="W66" s="16">
        <v>232</v>
      </c>
      <c r="X66" s="16">
        <v>229</v>
      </c>
      <c r="Y66" s="16">
        <v>200</v>
      </c>
      <c r="Z66" s="85">
        <v>208</v>
      </c>
      <c r="AA66" s="39">
        <v>211.39599999999999</v>
      </c>
      <c r="AB66" s="88">
        <f t="shared" si="50"/>
        <v>202.46622222222223</v>
      </c>
      <c r="AC66" s="114">
        <f t="shared" si="51"/>
        <v>201.11252682366739</v>
      </c>
      <c r="AD66" s="88">
        <f t="shared" si="52"/>
        <v>208</v>
      </c>
      <c r="AE66" s="16" t="s">
        <v>2891</v>
      </c>
      <c r="AF66" s="150" t="s">
        <v>3036</v>
      </c>
      <c r="AG66" s="19">
        <f t="shared" si="53"/>
        <v>214.02</v>
      </c>
      <c r="AH66" s="18">
        <v>9.1199999999999996E-8</v>
      </c>
      <c r="AI66" s="34">
        <v>2.6871336535765102E-10</v>
      </c>
      <c r="AJ66" s="16">
        <v>5.6234132519034889E-10</v>
      </c>
      <c r="AK66" s="16">
        <v>7.2443596007498722E-9</v>
      </c>
      <c r="AL66" s="16">
        <v>4.7863009232263674E-10</v>
      </c>
      <c r="AM66" s="16">
        <v>2.5703957827688617E-10</v>
      </c>
      <c r="AN66" s="94">
        <v>1.6399999999999999E-9</v>
      </c>
      <c r="AO66" s="34">
        <v>8.30659E-10</v>
      </c>
      <c r="AP66" s="16">
        <f t="shared" si="54"/>
        <v>1.2810217870237172E-8</v>
      </c>
      <c r="AQ66" s="114">
        <f t="shared" si="55"/>
        <v>1.4221448769837713E-9</v>
      </c>
      <c r="AR66" s="34">
        <f t="shared" si="56"/>
        <v>6.9650016259517444E-10</v>
      </c>
      <c r="AS66" s="114" t="s">
        <v>2891</v>
      </c>
      <c r="AT66" s="156" t="s">
        <v>3036</v>
      </c>
      <c r="AU66" s="33">
        <v>1.3339999999999999E-4</v>
      </c>
      <c r="AV66" s="16">
        <v>8.5450999999999995E-4</v>
      </c>
      <c r="AW66" s="16">
        <v>9.0535474144788806E-5</v>
      </c>
      <c r="AX66" s="16">
        <v>7.7000000000000001E-5</v>
      </c>
      <c r="AY66" s="16">
        <v>6.0899999999999995E-4</v>
      </c>
      <c r="AZ66" s="16">
        <v>2.8900000000000001E-5</v>
      </c>
      <c r="BA66" s="16">
        <v>3.7400000000000001E-5</v>
      </c>
      <c r="BB66" s="68">
        <v>-7.45</v>
      </c>
      <c r="BC66" s="16">
        <f t="shared" si="46"/>
        <v>1.2645549192284587E-2</v>
      </c>
      <c r="BD66" s="67">
        <v>-9.23</v>
      </c>
      <c r="BE66" s="16">
        <f t="shared" si="47"/>
        <v>2.0986387876873103E-4</v>
      </c>
      <c r="BF66" s="16">
        <v>0.156</v>
      </c>
      <c r="BG66" s="16">
        <v>1E-4</v>
      </c>
      <c r="BH66" s="16">
        <v>6.0499999999999996E-4</v>
      </c>
      <c r="BI66" s="68">
        <v>1.79E-9</v>
      </c>
      <c r="BJ66" s="94">
        <f t="shared" si="57"/>
        <v>6.3795599999999996E-4</v>
      </c>
      <c r="BK66" s="68">
        <v>3.1403900000000003E-10</v>
      </c>
      <c r="BL66" s="16">
        <f t="shared" si="58"/>
        <v>1.1192349960000001E-4</v>
      </c>
      <c r="BM66" s="94">
        <f t="shared" si="13"/>
        <v>1.2295788431771291E-2</v>
      </c>
      <c r="BN66" s="114">
        <f t="shared" si="41"/>
        <v>3.7098790991641297E-4</v>
      </c>
      <c r="BO66" s="94">
        <f t="shared" si="42"/>
        <v>1.7163193938436551E-4</v>
      </c>
      <c r="BP66" s="114" t="s">
        <v>2891</v>
      </c>
      <c r="BQ66" s="156" t="s">
        <v>3036</v>
      </c>
      <c r="BR66" s="18">
        <f t="shared" si="59"/>
        <v>-7.0400051616715835</v>
      </c>
      <c r="BS66" s="114">
        <f t="shared" si="60"/>
        <v>-9.5707107319415208</v>
      </c>
      <c r="BT66" s="114">
        <f t="shared" si="61"/>
        <v>-9.25</v>
      </c>
      <c r="BU66" s="114">
        <f t="shared" si="62"/>
        <v>-8.1400000000000023</v>
      </c>
      <c r="BV66" s="114">
        <f t="shared" si="63"/>
        <v>-9.3200000000000021</v>
      </c>
      <c r="BW66" s="114">
        <f t="shared" si="64"/>
        <v>-9.59</v>
      </c>
      <c r="BX66" s="114">
        <f t="shared" si="65"/>
        <v>-8.785156151952302</v>
      </c>
      <c r="BY66" s="114">
        <f t="shared" si="66"/>
        <v>-9.0805772250869357</v>
      </c>
      <c r="BZ66" s="114">
        <f t="shared" si="67"/>
        <v>-8.8470561588315419</v>
      </c>
      <c r="CA66" s="114">
        <f t="shared" si="68"/>
        <v>-9.1652886125434669</v>
      </c>
      <c r="CB66" s="98" t="str">
        <f t="shared" si="69"/>
        <v>---</v>
      </c>
      <c r="CC66" s="18">
        <f t="shared" si="70"/>
        <v>-3.87484417041947</v>
      </c>
      <c r="CD66" s="114">
        <f t="shared" si="71"/>
        <v>-3.0682828505331718</v>
      </c>
      <c r="CE66" s="114">
        <f t="shared" si="72"/>
        <v>-4.0431812196162493</v>
      </c>
      <c r="CF66" s="114">
        <f t="shared" si="73"/>
        <v>-4.1135092748275177</v>
      </c>
      <c r="CG66" s="114">
        <f t="shared" si="74"/>
        <v>-3.2153827073671248</v>
      </c>
      <c r="CH66" s="114">
        <f t="shared" si="75"/>
        <v>-4.5391021572434518</v>
      </c>
      <c r="CI66" s="114">
        <f t="shared" si="76"/>
        <v>-4.4271283977995202</v>
      </c>
      <c r="CJ66" s="114">
        <f t="shared" si="77"/>
        <v>-1.8980623046351643</v>
      </c>
      <c r="CK66" s="114">
        <f t="shared" si="78"/>
        <v>-3.6780623046351648</v>
      </c>
      <c r="CL66" s="114">
        <f t="shared" si="79"/>
        <v>-0.80687540164553839</v>
      </c>
      <c r="CM66" s="114">
        <f t="shared" si="80"/>
        <v>-4</v>
      </c>
      <c r="CN66" s="114">
        <f t="shared" si="81"/>
        <v>-3.218244625347531</v>
      </c>
      <c r="CO66" s="114">
        <f t="shared" si="82"/>
        <v>-3.1952092736552697</v>
      </c>
      <c r="CP66" s="114">
        <f t="shared" si="83"/>
        <v>-3.9510787188771355</v>
      </c>
      <c r="CQ66" s="114">
        <f t="shared" si="43"/>
        <v>-3.4306402433287366</v>
      </c>
      <c r="CR66" s="114">
        <f t="shared" si="44"/>
        <v>-3.7764532375273174</v>
      </c>
      <c r="CS66" s="98" t="str">
        <f t="shared" si="45"/>
        <v>---</v>
      </c>
    </row>
    <row r="67" spans="2:97" x14ac:dyDescent="0.25">
      <c r="B67" t="s">
        <v>790</v>
      </c>
      <c r="C67">
        <v>390.85</v>
      </c>
      <c r="D67" s="27">
        <v>8.2100000000000009</v>
      </c>
      <c r="E67" s="16">
        <v>7.9299161351093002</v>
      </c>
      <c r="F67" s="16">
        <v>6.9521903680000001</v>
      </c>
      <c r="G67" s="16">
        <v>6.9563369039999996</v>
      </c>
      <c r="H67" s="16">
        <v>5.9660000000000002</v>
      </c>
      <c r="I67" s="16">
        <v>7.3800999999999997</v>
      </c>
      <c r="J67" s="16">
        <v>7.35</v>
      </c>
      <c r="K67" s="16">
        <v>7.5</v>
      </c>
      <c r="L67" s="16">
        <v>5.73</v>
      </c>
      <c r="M67" s="39">
        <v>7.2562100000000003</v>
      </c>
      <c r="N67" s="16">
        <f t="shared" si="48"/>
        <v>7.1230753407109306</v>
      </c>
      <c r="O67" s="16">
        <f t="shared" si="40"/>
        <v>7.5596480400779313</v>
      </c>
      <c r="P67" s="16">
        <f t="shared" si="49"/>
        <v>7.3031050000000004</v>
      </c>
      <c r="Q67" s="16" t="s">
        <v>2891</v>
      </c>
      <c r="R67" s="36"/>
      <c r="S67" s="18">
        <v>173.62</v>
      </c>
      <c r="T67" s="16">
        <v>242.92</v>
      </c>
      <c r="U67" s="16">
        <v>191</v>
      </c>
      <c r="V67" s="16">
        <v>213.75</v>
      </c>
      <c r="W67" s="16">
        <v>237.67</v>
      </c>
      <c r="X67" s="16">
        <v>242</v>
      </c>
      <c r="Y67" s="16">
        <v>240</v>
      </c>
      <c r="Z67" s="85">
        <v>216</v>
      </c>
      <c r="AA67" s="39">
        <v>254.196</v>
      </c>
      <c r="AB67" s="88">
        <f t="shared" si="50"/>
        <v>223.46177777777777</v>
      </c>
      <c r="AC67" s="114">
        <f t="shared" si="51"/>
        <v>221.91193552008505</v>
      </c>
      <c r="AD67" s="88">
        <f t="shared" si="52"/>
        <v>237.67</v>
      </c>
      <c r="AE67" s="16" t="s">
        <v>2891</v>
      </c>
      <c r="AF67" s="150" t="s">
        <v>3036</v>
      </c>
      <c r="AG67" s="19">
        <f t="shared" si="53"/>
        <v>242.92</v>
      </c>
      <c r="AH67" s="18">
        <v>1.4300000000000001E-8</v>
      </c>
      <c r="AI67" s="34">
        <v>1.3688065821571899E-11</v>
      </c>
      <c r="AJ67" s="16">
        <v>4.6773514128719782E-11</v>
      </c>
      <c r="AK67" s="16">
        <v>1.1220184543019636E-9</v>
      </c>
      <c r="AL67" s="16">
        <v>1.1220184543019624E-10</v>
      </c>
      <c r="AM67" s="16">
        <v>2.6302679918953798E-10</v>
      </c>
      <c r="AN67" s="94">
        <v>4.9900000000000003E-10</v>
      </c>
      <c r="AO67" s="34">
        <v>5.3515200000000001E-11</v>
      </c>
      <c r="AP67" s="16">
        <f t="shared" si="54"/>
        <v>2.0512779848589984E-9</v>
      </c>
      <c r="AQ67" s="114">
        <f t="shared" si="55"/>
        <v>2.309574509305249E-10</v>
      </c>
      <c r="AR67" s="16">
        <f t="shared" si="56"/>
        <v>1.8761432230986712E-10</v>
      </c>
      <c r="AS67" s="114" t="s">
        <v>2891</v>
      </c>
      <c r="AT67" s="156" t="s">
        <v>3036</v>
      </c>
      <c r="AU67" s="33">
        <v>1.488E-5</v>
      </c>
      <c r="AV67" s="16">
        <v>1.905E-4</v>
      </c>
      <c r="AW67" s="16">
        <v>6.4903675430539003E-6</v>
      </c>
      <c r="AX67" s="16">
        <v>2.4499999999999999E-5</v>
      </c>
      <c r="AY67" s="16">
        <v>1.08E-4</v>
      </c>
      <c r="AZ67" s="16">
        <v>1.3499999999999999E-5</v>
      </c>
      <c r="BA67" s="16">
        <v>2.8200000000000001E-5</v>
      </c>
      <c r="BB67" s="68">
        <v>-8.15</v>
      </c>
      <c r="BC67" s="16">
        <f t="shared" si="46"/>
        <v>2.7670060982653922E-3</v>
      </c>
      <c r="BD67" s="67">
        <v>-10.17</v>
      </c>
      <c r="BE67" s="16">
        <f t="shared" si="47"/>
        <v>2.6424703093195548E-5</v>
      </c>
      <c r="BF67" s="16">
        <v>6.0499999999999998E-2</v>
      </c>
      <c r="BG67" s="16">
        <v>9.8200000000000008E-6</v>
      </c>
      <c r="BH67" s="16">
        <v>1.2400000000000001E-4</v>
      </c>
      <c r="BI67" s="68">
        <v>6.3899999999999996E-10</v>
      </c>
      <c r="BJ67" s="94">
        <f t="shared" si="57"/>
        <v>2.4975314999999996E-4</v>
      </c>
      <c r="BK67" s="68">
        <v>2.17276E-11</v>
      </c>
      <c r="BL67" s="16">
        <f t="shared" si="58"/>
        <v>8.4922324599999994E-6</v>
      </c>
      <c r="BM67" s="94">
        <f t="shared" si="13"/>
        <v>4.5765404679544023E-3</v>
      </c>
      <c r="BN67" s="114">
        <f t="shared" si="41"/>
        <v>7.592992443504003E-5</v>
      </c>
      <c r="BO67" s="94">
        <f t="shared" si="42"/>
        <v>2.7312351546597773E-5</v>
      </c>
      <c r="BP67" s="114" t="s">
        <v>2891</v>
      </c>
      <c r="BQ67" s="156" t="s">
        <v>3036</v>
      </c>
      <c r="BR67" s="18">
        <f t="shared" si="59"/>
        <v>-7.8446639625349386</v>
      </c>
      <c r="BS67" s="114">
        <f t="shared" si="60"/>
        <v>-10.863657915077365</v>
      </c>
      <c r="BT67" s="114">
        <f t="shared" si="61"/>
        <v>-10.33</v>
      </c>
      <c r="BU67" s="114">
        <f t="shared" si="62"/>
        <v>-8.9499999999999993</v>
      </c>
      <c r="BV67" s="114">
        <f t="shared" si="63"/>
        <v>-9.9500000000000011</v>
      </c>
      <c r="BW67" s="114">
        <f t="shared" si="64"/>
        <v>-9.58</v>
      </c>
      <c r="BX67" s="114">
        <f t="shared" si="65"/>
        <v>-9.3018994543766098</v>
      </c>
      <c r="BY67" s="114">
        <f t="shared" si="66"/>
        <v>-10.271522847164732</v>
      </c>
      <c r="BZ67" s="114">
        <f t="shared" si="67"/>
        <v>-9.6364680223942063</v>
      </c>
      <c r="CA67" s="114">
        <f t="shared" si="68"/>
        <v>-9.7650000000000006</v>
      </c>
      <c r="CB67" s="98" t="str">
        <f t="shared" si="69"/>
        <v>---</v>
      </c>
      <c r="CC67" s="18">
        <f t="shared" si="70"/>
        <v>-4.8273970687901402</v>
      </c>
      <c r="CD67" s="114">
        <f t="shared" si="71"/>
        <v>-3.7201050199883618</v>
      </c>
      <c r="CE67" s="114">
        <f t="shared" si="72"/>
        <v>-5.1877307088390037</v>
      </c>
      <c r="CF67" s="114">
        <f t="shared" si="73"/>
        <v>-4.6108339156354674</v>
      </c>
      <c r="CG67" s="114">
        <f t="shared" si="74"/>
        <v>-3.9665762445130501</v>
      </c>
      <c r="CH67" s="114">
        <f t="shared" si="75"/>
        <v>-4.8696662315049943</v>
      </c>
      <c r="CI67" s="114">
        <f t="shared" si="76"/>
        <v>-4.5497508916806391</v>
      </c>
      <c r="CJ67" s="114">
        <f t="shared" si="77"/>
        <v>-2.5579898837068651</v>
      </c>
      <c r="CK67" s="114">
        <f t="shared" si="78"/>
        <v>-4.5779898837068647</v>
      </c>
      <c r="CL67" s="114">
        <f t="shared" si="79"/>
        <v>-1.2182446253475312</v>
      </c>
      <c r="CM67" s="114">
        <f t="shared" si="80"/>
        <v>-5.0078885122130501</v>
      </c>
      <c r="CN67" s="114">
        <f t="shared" si="81"/>
        <v>-3.9065783148377649</v>
      </c>
      <c r="CO67" s="114">
        <f t="shared" si="82"/>
        <v>-3.6024890255484632</v>
      </c>
      <c r="CP67" s="114">
        <f t="shared" si="83"/>
        <v>-5.0709781262920135</v>
      </c>
      <c r="CQ67" s="114">
        <f t="shared" si="43"/>
        <v>-4.1195870323288721</v>
      </c>
      <c r="CR67" s="114">
        <f t="shared" si="44"/>
        <v>-4.5638703876937523</v>
      </c>
      <c r="CS67" s="98" t="str">
        <f t="shared" si="45"/>
        <v>---</v>
      </c>
    </row>
    <row r="68" spans="2:97" x14ac:dyDescent="0.25">
      <c r="B68" t="s">
        <v>791</v>
      </c>
      <c r="C68">
        <v>390.85</v>
      </c>
      <c r="D68" s="27">
        <v>8.2100000000000009</v>
      </c>
      <c r="E68" s="16">
        <v>7.87113116591763</v>
      </c>
      <c r="F68" s="16">
        <v>6.9521903680000001</v>
      </c>
      <c r="G68" s="16">
        <v>6.9563369039999996</v>
      </c>
      <c r="H68" s="16">
        <v>5.9660000000000002</v>
      </c>
      <c r="I68" s="16">
        <v>7.4204999999999997</v>
      </c>
      <c r="J68" s="16">
        <v>7.37</v>
      </c>
      <c r="K68" s="16">
        <v>7.5</v>
      </c>
      <c r="L68" s="16">
        <v>5.78</v>
      </c>
      <c r="M68" s="39">
        <v>7.5103900000000001</v>
      </c>
      <c r="N68" s="16">
        <f t="shared" ref="N68:N79" si="84">AVERAGE(D68:M68)</f>
        <v>7.1536548437917631</v>
      </c>
      <c r="O68" s="16">
        <f t="shared" si="40"/>
        <v>7.5679906151132945</v>
      </c>
      <c r="P68" s="16">
        <f t="shared" ref="P68:P79" si="85">MEDIAN(D68:M68)</f>
        <v>7.3952499999999999</v>
      </c>
      <c r="Q68" s="16" t="s">
        <v>2891</v>
      </c>
      <c r="R68" s="36"/>
      <c r="S68" s="18">
        <v>173.62</v>
      </c>
      <c r="T68" s="16">
        <v>240.7</v>
      </c>
      <c r="U68" s="16">
        <v>191</v>
      </c>
      <c r="V68" s="16">
        <v>213.28</v>
      </c>
      <c r="W68" s="16">
        <v>237.67</v>
      </c>
      <c r="X68" s="16">
        <v>246</v>
      </c>
      <c r="Y68" s="16">
        <v>230</v>
      </c>
      <c r="Z68" s="85">
        <v>231</v>
      </c>
      <c r="AA68" s="39">
        <v>256.22500000000002</v>
      </c>
      <c r="AB68" s="88">
        <f t="shared" ref="AB68:AB79" si="86">AVERAGE(S68,T68,U68,V68,W68,X68,Y68,Z68,AA68)</f>
        <v>224.38833333333332</v>
      </c>
      <c r="AC68" s="114">
        <f t="shared" ref="AC68:AC79" si="87">GEOMEAN(S68,T68,U68,V68,W68,X68,Y68,Z68,AA68)</f>
        <v>222.83953161172053</v>
      </c>
      <c r="AD68" s="88">
        <f t="shared" ref="AD68:AD79" si="88">MEDIAN(S68,T68,U68,V68,W68,X68,Y68,Z68,AA68)</f>
        <v>231</v>
      </c>
      <c r="AE68" s="16" t="s">
        <v>2891</v>
      </c>
      <c r="AF68" s="150" t="s">
        <v>3036</v>
      </c>
      <c r="AG68" s="19">
        <f t="shared" ref="AG68:AG79" si="89">IF(ISNUMBER(AE68),AE68,T68)</f>
        <v>240.7</v>
      </c>
      <c r="AH68" s="18">
        <v>1.52E-8</v>
      </c>
      <c r="AI68" s="34">
        <v>4.4336978057386598E-11</v>
      </c>
      <c r="AJ68" s="16">
        <v>4.6773514128719782E-11</v>
      </c>
      <c r="AK68" s="16">
        <v>1.1220184543019636E-9</v>
      </c>
      <c r="AL68" s="16">
        <v>6.9183097091893483E-11</v>
      </c>
      <c r="AM68" s="16">
        <v>2.6302679918953798E-10</v>
      </c>
      <c r="AN68" s="94">
        <v>3.1999999999999998E-10</v>
      </c>
      <c r="AO68" s="34">
        <v>5.1020999999999998E-11</v>
      </c>
      <c r="AP68" s="16">
        <f t="shared" ref="AP68:AP79" si="90">AVERAGE($AH68:$AM68,$AN68,$AO68)</f>
        <v>2.1395449803461872E-9</v>
      </c>
      <c r="AQ68" s="114">
        <f t="shared" ref="AQ68:AQ79" si="91">GEOMEAN($AH68:$AM68,$AN68,$AO68)</f>
        <v>2.3860996536924388E-10</v>
      </c>
      <c r="AR68" s="34">
        <f t="shared" ref="AR68:AR79" si="92">MEDIAN($AH68:$AM68,$AN68,$AO68)</f>
        <v>1.6610494814071574E-10</v>
      </c>
      <c r="AS68" s="114" t="s">
        <v>2891</v>
      </c>
      <c r="AT68" s="156" t="s">
        <v>3036</v>
      </c>
      <c r="AU68" s="33">
        <v>1.56E-5</v>
      </c>
      <c r="AV68" s="16">
        <v>1.905E-4</v>
      </c>
      <c r="AW68" s="16">
        <v>1.1022072837053401E-5</v>
      </c>
      <c r="AX68" s="16">
        <v>2.8799999999999999E-5</v>
      </c>
      <c r="AY68" s="16">
        <v>1.08E-4</v>
      </c>
      <c r="AZ68" s="16">
        <v>4.9400000000000001E-6</v>
      </c>
      <c r="BA68" s="16">
        <v>2.8200000000000001E-5</v>
      </c>
      <c r="BB68" s="68">
        <v>-8.15</v>
      </c>
      <c r="BC68" s="16">
        <f t="shared" si="46"/>
        <v>2.7670060982653922E-3</v>
      </c>
      <c r="BD68" s="67">
        <v>-10.19</v>
      </c>
      <c r="BE68" s="16">
        <f t="shared" si="47"/>
        <v>2.5235395541819457E-5</v>
      </c>
      <c r="BF68" s="16">
        <v>5.6500000000000002E-2</v>
      </c>
      <c r="BG68" s="16">
        <v>9.8200000000000008E-6</v>
      </c>
      <c r="BH68" s="16">
        <v>1.4899999999999999E-4</v>
      </c>
      <c r="BI68" s="68">
        <v>4.0100000000000001E-10</v>
      </c>
      <c r="BJ68" s="94">
        <f t="shared" ref="BJ68:BJ79" si="93">IF(ISNUMBER(BI68),1000*$C68*BI68,"")</f>
        <v>1.5673085000000002E-4</v>
      </c>
      <c r="BK68" s="68">
        <v>2.4301499999999999E-11</v>
      </c>
      <c r="BL68" s="16">
        <f t="shared" ref="BL68:BL79" si="94">IF(ISNUMBER(BK68),1000*$C68*BK68,"---")</f>
        <v>9.498241274999999E-6</v>
      </c>
      <c r="BM68" s="94">
        <f t="shared" ref="BM68:BM79" si="95">AVERAGE($AU68,$AV68,$AW68,$AX68,$AY68,$AZ68,$BA68,$BC68,$BE68,$BF68,$BG68,$BH68,$BJ68,$BL68)</f>
        <v>4.2860251898513765E-3</v>
      </c>
      <c r="BN68" s="114">
        <f t="shared" si="41"/>
        <v>7.2996629139101212E-5</v>
      </c>
      <c r="BO68" s="94">
        <f t="shared" si="42"/>
        <v>2.8500000000000002E-5</v>
      </c>
      <c r="BP68" s="114" t="s">
        <v>2891</v>
      </c>
      <c r="BQ68" s="156" t="s">
        <v>3036</v>
      </c>
      <c r="BR68" s="18">
        <f t="shared" ref="BR68:BR79" si="96">LOG(AH68)</f>
        <v>-7.8181564120552274</v>
      </c>
      <c r="BS68" s="114">
        <f t="shared" ref="BS68:BS79" si="97">LOG(AI68)</f>
        <v>-10.353233911080048</v>
      </c>
      <c r="BT68" s="114">
        <f t="shared" ref="BT68:BT79" si="98">LOG(AJ68)</f>
        <v>-10.33</v>
      </c>
      <c r="BU68" s="114">
        <f t="shared" ref="BU68:BU79" si="99">LOG(AK68)</f>
        <v>-8.9499999999999993</v>
      </c>
      <c r="BV68" s="114">
        <f t="shared" ref="BV68:BV79" si="100">LOG(AL68)</f>
        <v>-10.160000000000002</v>
      </c>
      <c r="BW68" s="114">
        <f t="shared" ref="BW68:BW79" si="101">LOG(AM68)</f>
        <v>-9.58</v>
      </c>
      <c r="BX68" s="114">
        <f t="shared" ref="BX68:BX79" si="102">IF(ISNUMBER(AN68),LOG(AN68),"N/A")</f>
        <v>-9.4948500216800937</v>
      </c>
      <c r="BY68" s="114">
        <f t="shared" ref="BY68:BY79" si="103">IF(ISNUMBER(AO68),LOG(AO68),"N/A")</f>
        <v>-10.292251033569705</v>
      </c>
      <c r="BZ68" s="114">
        <f t="shared" ref="BZ68:BZ79" si="104">AVERAGE(BR68:BY68)</f>
        <v>-9.6223114222981323</v>
      </c>
      <c r="CA68" s="114">
        <f t="shared" ref="CA68:CA79" si="105">MEDIAN(BR68:BY68)</f>
        <v>-9.870000000000001</v>
      </c>
      <c r="CB68" s="98" t="str">
        <f t="shared" ref="CB68:CB79" si="106">IF(ISNUMBER(AS68),LOG(AS68),AS68)</f>
        <v>---</v>
      </c>
      <c r="CC68" s="18">
        <f t="shared" ref="CC68:CC79" si="107">LOG(AU68)</f>
        <v>-4.8068754016455388</v>
      </c>
      <c r="CD68" s="114">
        <f t="shared" ref="CD68:CD79" si="108">LOG(AV68)</f>
        <v>-3.7201050199883618</v>
      </c>
      <c r="CE68" s="114">
        <f t="shared" ref="CE68:CE79" si="109">LOG(AW68)</f>
        <v>-4.9577367233571952</v>
      </c>
      <c r="CF68" s="114">
        <f t="shared" ref="CF68:CF79" si="110">LOG(AX68)</f>
        <v>-4.5406075122407694</v>
      </c>
      <c r="CG68" s="114">
        <f t="shared" ref="CG68:CG79" si="111">LOG(AY68)</f>
        <v>-3.9665762445130501</v>
      </c>
      <c r="CH68" s="114">
        <f t="shared" ref="CH68:CH79" si="112">IF(ISNUMBER(AZ68),LOG(AZ68),"N/A")</f>
        <v>-5.3062730510763529</v>
      </c>
      <c r="CI68" s="114">
        <f t="shared" ref="CI68:CI79" si="113">LOG(BA68)</f>
        <v>-4.5497508916806391</v>
      </c>
      <c r="CJ68" s="114">
        <f t="shared" ref="CJ68:CJ79" si="114">LOG(BC68)</f>
        <v>-2.5579898837068651</v>
      </c>
      <c r="CK68" s="114">
        <f t="shared" ref="CK68:CK79" si="115">LOG(BE68)</f>
        <v>-4.5979898837068642</v>
      </c>
      <c r="CL68" s="114">
        <f t="shared" ref="CL68:CL79" si="116">LOG(BF68)</f>
        <v>-1.2479515521805615</v>
      </c>
      <c r="CM68" s="114">
        <f t="shared" ref="CM68:CM79" si="117">LOG(BG68)</f>
        <v>-5.0078885122130501</v>
      </c>
      <c r="CN68" s="114">
        <f t="shared" ref="CN68:CN79" si="118">LOG(BH68)</f>
        <v>-3.826813731587726</v>
      </c>
      <c r="CO68" s="114">
        <f t="shared" ref="CO68:CO79" si="119">IF(ISNUMBER(BJ68),LOG(BJ68),"N/A")</f>
        <v>-3.8048455110866808</v>
      </c>
      <c r="CP68" s="114">
        <f t="shared" ref="CP68:CP79" si="120">IF(ISNUMBER(BL68),LOG(BL68),"N/A")</f>
        <v>-5.0223568026345813</v>
      </c>
      <c r="CQ68" s="114">
        <f t="shared" si="43"/>
        <v>-4.1366971944013029</v>
      </c>
      <c r="CR68" s="114">
        <f t="shared" si="44"/>
        <v>-4.5451792019607042</v>
      </c>
      <c r="CS68" s="98" t="str">
        <f t="shared" si="45"/>
        <v>---</v>
      </c>
    </row>
    <row r="69" spans="2:97" x14ac:dyDescent="0.25">
      <c r="B69" t="s">
        <v>792</v>
      </c>
      <c r="C69">
        <v>390.85</v>
      </c>
      <c r="D69" s="27">
        <v>8.2100000000000009</v>
      </c>
      <c r="E69" s="16">
        <v>7.9163263915135902</v>
      </c>
      <c r="F69" s="16">
        <v>6.9521903680000001</v>
      </c>
      <c r="G69" s="16">
        <v>6.9563369039999996</v>
      </c>
      <c r="H69" s="16">
        <v>5.9660000000000002</v>
      </c>
      <c r="I69" s="16">
        <v>7.3502999999999998</v>
      </c>
      <c r="J69" s="16">
        <v>7.33</v>
      </c>
      <c r="K69" s="16">
        <v>7.51</v>
      </c>
      <c r="L69" s="16">
        <v>5.91</v>
      </c>
      <c r="M69" s="39">
        <v>7.2132500000000004</v>
      </c>
      <c r="N69" s="16">
        <f t="shared" si="84"/>
        <v>7.1314403663513586</v>
      </c>
      <c r="O69" s="16">
        <f t="shared" ref="O69:O79" si="121">IF(ISNUMBER(M69),IF(ISNUMBER(L69),LOG10(AVERAGE(10^D69,10^E69,10^F69,10^G69,10^H69,10^I69,10^J69,10^K69,10^L69,10^M69)),LOG10(AVERAGE(10^D69,10^E69,10^F69,10^G69,10^H69,10^I69,10^J69,10^K69,10^M69))),LOG10(AVERAGE(10^D69,10^E69,10^F69,10^G69,10^H69,10^I69,10^J69,10^K69)))</f>
        <v>7.5525185378418858</v>
      </c>
      <c r="P69" s="16">
        <f t="shared" si="85"/>
        <v>7.2716250000000002</v>
      </c>
      <c r="Q69" s="16" t="s">
        <v>2891</v>
      </c>
      <c r="R69" s="36"/>
      <c r="S69" s="18">
        <v>173.62</v>
      </c>
      <c r="T69" s="16">
        <v>239.7</v>
      </c>
      <c r="U69" s="16">
        <v>191</v>
      </c>
      <c r="V69" s="16">
        <v>263.22000000000003</v>
      </c>
      <c r="W69" s="16">
        <v>267</v>
      </c>
      <c r="X69" s="16">
        <v>241</v>
      </c>
      <c r="Y69" s="16">
        <v>240</v>
      </c>
      <c r="Z69" s="85">
        <v>221</v>
      </c>
      <c r="AA69" s="39">
        <v>254.209</v>
      </c>
      <c r="AB69" s="88">
        <f t="shared" si="86"/>
        <v>232.30544444444442</v>
      </c>
      <c r="AC69" s="114">
        <f t="shared" si="87"/>
        <v>230.19969998152749</v>
      </c>
      <c r="AD69" s="88">
        <f t="shared" si="88"/>
        <v>240</v>
      </c>
      <c r="AE69" s="16" t="s">
        <v>2891</v>
      </c>
      <c r="AF69" s="150" t="s">
        <v>3036</v>
      </c>
      <c r="AG69" s="19">
        <f t="shared" si="89"/>
        <v>239.7</v>
      </c>
      <c r="AH69" s="18">
        <v>1.5700000000000002E-8</v>
      </c>
      <c r="AI69" s="34">
        <v>1.5887822200480501E-11</v>
      </c>
      <c r="AJ69" s="16">
        <v>5.7543993733715601E-11</v>
      </c>
      <c r="AK69" s="16">
        <v>1.1220184543019636E-9</v>
      </c>
      <c r="AL69" s="16">
        <v>2.3988329190194892E-10</v>
      </c>
      <c r="AM69" s="16">
        <v>4.0738027780411121E-11</v>
      </c>
      <c r="AN69" s="94">
        <v>1.61E-9</v>
      </c>
      <c r="AO69" s="34">
        <v>5.5393999999999998E-11</v>
      </c>
      <c r="AP69" s="16">
        <f t="shared" si="90"/>
        <v>2.3551831987398151E-9</v>
      </c>
      <c r="AQ69" s="114">
        <f t="shared" si="91"/>
        <v>2.4740392098302726E-10</v>
      </c>
      <c r="AR69" s="16">
        <f t="shared" si="92"/>
        <v>1.4871364281783225E-10</v>
      </c>
      <c r="AS69" s="114">
        <v>8.5792014335452E-10</v>
      </c>
      <c r="AT69" s="156" t="s">
        <v>2916</v>
      </c>
      <c r="AU69" s="33">
        <v>1.5930000000000002E-5</v>
      </c>
      <c r="AV69" s="16">
        <v>1.905E-4</v>
      </c>
      <c r="AW69" s="16">
        <v>7.6506128303446994E-6</v>
      </c>
      <c r="AX69" s="16">
        <v>1.8300000000000001E-5</v>
      </c>
      <c r="AY69" s="16">
        <v>1.08E-4</v>
      </c>
      <c r="AZ69" s="16">
        <v>9.3300000000000005E-6</v>
      </c>
      <c r="BA69" s="16">
        <v>2.8399999999999999E-6</v>
      </c>
      <c r="BB69" s="68">
        <v>-8.15</v>
      </c>
      <c r="BC69" s="16">
        <f t="shared" si="46"/>
        <v>2.7670060982653922E-3</v>
      </c>
      <c r="BD69" s="67">
        <v>-10.220000000000001</v>
      </c>
      <c r="BE69" s="16">
        <f t="shared" si="47"/>
        <v>2.3551041421716143E-5</v>
      </c>
      <c r="BF69" s="16">
        <v>6.3399999999999998E-2</v>
      </c>
      <c r="BG69" s="16">
        <v>9.8200000000000008E-6</v>
      </c>
      <c r="BH69" s="16">
        <v>1.2899999999999999E-4</v>
      </c>
      <c r="BI69" s="68">
        <v>8.2700000000000004E-10</v>
      </c>
      <c r="BJ69" s="94">
        <f t="shared" si="93"/>
        <v>3.2323295000000001E-4</v>
      </c>
      <c r="BK69" s="68">
        <v>3.1656499999999999E-11</v>
      </c>
      <c r="BL69" s="16">
        <f t="shared" si="94"/>
        <v>1.2372943025E-5</v>
      </c>
      <c r="BM69" s="94">
        <f t="shared" si="95"/>
        <v>4.7869666889673182E-3</v>
      </c>
      <c r="BN69" s="114">
        <f t="shared" ref="BN69:BN79" si="122">GEOMEAN($AU69,$AV69,$AW69,$AX69,$AY69,$AZ69,$BA69,$BC69,$BE69,$BF69,$BG69,$BH69,$BJ69,$BL69)</f>
        <v>6.5266678241668809E-5</v>
      </c>
      <c r="BO69" s="94">
        <f t="shared" si="42"/>
        <v>2.0925520710858072E-5</v>
      </c>
      <c r="BP69" s="114">
        <v>1.2300000000000001E-6</v>
      </c>
      <c r="BQ69" s="156" t="s">
        <v>2924</v>
      </c>
      <c r="BR69" s="18">
        <f t="shared" si="96"/>
        <v>-7.804100347590766</v>
      </c>
      <c r="BS69" s="114">
        <f t="shared" si="97"/>
        <v>-10.798935628981011</v>
      </c>
      <c r="BT69" s="114">
        <f t="shared" si="98"/>
        <v>-10.24</v>
      </c>
      <c r="BU69" s="114">
        <f t="shared" si="99"/>
        <v>-8.9499999999999993</v>
      </c>
      <c r="BV69" s="114">
        <f t="shared" si="100"/>
        <v>-9.620000000000001</v>
      </c>
      <c r="BW69" s="114">
        <f t="shared" si="101"/>
        <v>-10.390000000000002</v>
      </c>
      <c r="BX69" s="114">
        <f t="shared" si="102"/>
        <v>-8.79317412396815</v>
      </c>
      <c r="BY69" s="114">
        <f t="shared" si="103"/>
        <v>-10.256537273322259</v>
      </c>
      <c r="BZ69" s="114">
        <f t="shared" si="104"/>
        <v>-9.6065934217327751</v>
      </c>
      <c r="CA69" s="114">
        <f t="shared" si="105"/>
        <v>-9.93</v>
      </c>
      <c r="CB69" s="98">
        <f t="shared" si="106"/>
        <v>-9.0665531351285935</v>
      </c>
      <c r="CC69" s="18">
        <f t="shared" si="107"/>
        <v>-4.7977842241988684</v>
      </c>
      <c r="CD69" s="114">
        <f t="shared" si="108"/>
        <v>-3.7201050199883618</v>
      </c>
      <c r="CE69" s="114">
        <f t="shared" si="109"/>
        <v>-5.1163037755421712</v>
      </c>
      <c r="CF69" s="114">
        <f t="shared" si="110"/>
        <v>-4.7375489102695703</v>
      </c>
      <c r="CG69" s="114">
        <f t="shared" si="111"/>
        <v>-3.9665762445130501</v>
      </c>
      <c r="CH69" s="114">
        <f t="shared" si="112"/>
        <v>-5.0301183562535003</v>
      </c>
      <c r="CI69" s="114">
        <f t="shared" si="113"/>
        <v>-5.546681659952962</v>
      </c>
      <c r="CJ69" s="114">
        <f t="shared" si="114"/>
        <v>-2.5579898837068651</v>
      </c>
      <c r="CK69" s="114">
        <f t="shared" si="115"/>
        <v>-4.6279898837068654</v>
      </c>
      <c r="CL69" s="114">
        <f t="shared" si="116"/>
        <v>-1.1979107421182673</v>
      </c>
      <c r="CM69" s="114">
        <f t="shared" si="117"/>
        <v>-5.0078885122130501</v>
      </c>
      <c r="CN69" s="114">
        <f t="shared" si="118"/>
        <v>-3.8894102897007512</v>
      </c>
      <c r="CO69" s="114">
        <f t="shared" si="119"/>
        <v>-3.4904843741543168</v>
      </c>
      <c r="CP69" s="114">
        <f t="shared" si="120"/>
        <v>-4.9075269869111713</v>
      </c>
      <c r="CQ69" s="114">
        <f t="shared" si="43"/>
        <v>-4.1853084902306978</v>
      </c>
      <c r="CR69" s="114">
        <f t="shared" si="44"/>
        <v>-4.6827693969882178</v>
      </c>
      <c r="CS69" s="98">
        <f t="shared" si="45"/>
        <v>-5.9100948885606019</v>
      </c>
    </row>
    <row r="70" spans="2:97" x14ac:dyDescent="0.25">
      <c r="B70" t="s">
        <v>793</v>
      </c>
      <c r="C70">
        <v>390.85</v>
      </c>
      <c r="D70" s="27">
        <v>8.2100000000000009</v>
      </c>
      <c r="E70" s="16">
        <v>7.9018769100654902</v>
      </c>
      <c r="F70" s="16">
        <v>6.9521903680000001</v>
      </c>
      <c r="G70" s="16">
        <v>6.9563369039999996</v>
      </c>
      <c r="H70" s="16">
        <v>5.9660000000000002</v>
      </c>
      <c r="I70" s="16">
        <v>7.3688000000000002</v>
      </c>
      <c r="J70" s="16">
        <v>7.35</v>
      </c>
      <c r="K70" s="16">
        <v>7.48</v>
      </c>
      <c r="L70" s="16">
        <v>6.17</v>
      </c>
      <c r="M70" s="39">
        <v>7.3796400000000002</v>
      </c>
      <c r="N70" s="16">
        <f t="shared" si="84"/>
        <v>7.1734844182065487</v>
      </c>
      <c r="O70" s="16">
        <f t="shared" si="121"/>
        <v>7.5590629845024973</v>
      </c>
      <c r="P70" s="16">
        <f t="shared" si="85"/>
        <v>7.3593999999999999</v>
      </c>
      <c r="Q70" s="16" t="s">
        <v>2891</v>
      </c>
      <c r="R70" s="36"/>
      <c r="S70" s="18">
        <v>173.62</v>
      </c>
      <c r="T70" s="16">
        <v>271.66000000000003</v>
      </c>
      <c r="U70" s="16">
        <v>191</v>
      </c>
      <c r="V70" s="16">
        <v>269.08</v>
      </c>
      <c r="W70" s="16">
        <v>257.67</v>
      </c>
      <c r="X70" s="16">
        <v>247</v>
      </c>
      <c r="Y70" s="16">
        <v>230</v>
      </c>
      <c r="Z70" s="85">
        <v>266</v>
      </c>
      <c r="AA70" s="39">
        <v>257.98399999999998</v>
      </c>
      <c r="AB70" s="88">
        <f t="shared" si="86"/>
        <v>240.44600000000003</v>
      </c>
      <c r="AC70" s="114">
        <f t="shared" si="87"/>
        <v>237.83630184474163</v>
      </c>
      <c r="AD70" s="88">
        <f t="shared" si="88"/>
        <v>257.67</v>
      </c>
      <c r="AE70" s="16">
        <v>260</v>
      </c>
      <c r="AF70" s="150" t="s">
        <v>2778</v>
      </c>
      <c r="AG70" s="19">
        <f t="shared" si="89"/>
        <v>260</v>
      </c>
      <c r="AH70" s="18">
        <v>8.8400000000000001E-9</v>
      </c>
      <c r="AI70" s="34">
        <v>2.0494559599762399E-11</v>
      </c>
      <c r="AJ70" s="16">
        <v>3.8018939632055986E-11</v>
      </c>
      <c r="AK70" s="16">
        <v>1.1220184543019636E-9</v>
      </c>
      <c r="AL70" s="16">
        <v>2.8840315031266094E-11</v>
      </c>
      <c r="AM70" s="16">
        <v>4.3651583224016577E-11</v>
      </c>
      <c r="AN70" s="94">
        <v>1.42E-10</v>
      </c>
      <c r="AO70" s="34">
        <v>4.7338999999999999E-11</v>
      </c>
      <c r="AP70" s="16">
        <f t="shared" si="90"/>
        <v>1.285295356473633E-9</v>
      </c>
      <c r="AQ70" s="114">
        <f t="shared" si="91"/>
        <v>1.2645901214033131E-10</v>
      </c>
      <c r="AR70" s="16">
        <f t="shared" si="92"/>
        <v>4.5495291612008291E-11</v>
      </c>
      <c r="AS70" s="114" t="s">
        <v>2891</v>
      </c>
      <c r="AT70" s="156" t="s">
        <v>3036</v>
      </c>
      <c r="AU70" s="33">
        <v>2.5570000000000001E-5</v>
      </c>
      <c r="AV70" s="16">
        <v>1.905E-4</v>
      </c>
      <c r="AW70" s="16">
        <v>7.9040837215136704E-6</v>
      </c>
      <c r="AX70" s="16">
        <v>1.7399999999999999E-5</v>
      </c>
      <c r="AY70" s="16">
        <v>1.08E-4</v>
      </c>
      <c r="AZ70" s="16">
        <v>1.5999999999999999E-5</v>
      </c>
      <c r="BA70" s="16">
        <v>8.8000000000000004E-6</v>
      </c>
      <c r="BB70" s="68">
        <v>-8.15</v>
      </c>
      <c r="BC70" s="16">
        <f t="shared" si="46"/>
        <v>2.7670060982653922E-3</v>
      </c>
      <c r="BD70" s="67">
        <v>-10.27</v>
      </c>
      <c r="BE70" s="16">
        <f t="shared" si="47"/>
        <v>2.0989887761131299E-5</v>
      </c>
      <c r="BF70" s="16">
        <v>5.6500000000000002E-2</v>
      </c>
      <c r="BG70" s="16">
        <v>9.8200000000000008E-6</v>
      </c>
      <c r="BH70" s="16">
        <v>1.56E-4</v>
      </c>
      <c r="BI70" s="68">
        <v>1.3100000000000001E-10</v>
      </c>
      <c r="BJ70" s="94">
        <f t="shared" si="93"/>
        <v>5.1201350000000004E-5</v>
      </c>
      <c r="BK70" s="68">
        <v>2.8629E-11</v>
      </c>
      <c r="BL70" s="16">
        <f t="shared" si="94"/>
        <v>1.118964465E-5</v>
      </c>
      <c r="BM70" s="94">
        <f t="shared" si="95"/>
        <v>4.2778843617427174E-3</v>
      </c>
      <c r="BN70" s="114">
        <f t="shared" si="122"/>
        <v>6.593316976252532E-5</v>
      </c>
      <c r="BO70" s="94">
        <f t="shared" ref="BO70:BO79" si="123">MEDIAN($AU70,$AV70,$AW70,$AX70,$AY70,$AZ70,$BA70,$BC70,$BE70,$BF70,$BG70,$BH70,$BJ70,$BL70)</f>
        <v>2.3279943880565652E-5</v>
      </c>
      <c r="BP70" s="114">
        <v>5.7799999999999997E-6</v>
      </c>
      <c r="BQ70" s="156" t="s">
        <v>2919</v>
      </c>
      <c r="BR70" s="18">
        <f t="shared" si="96"/>
        <v>-8.0535477349869264</v>
      </c>
      <c r="BS70" s="114">
        <f t="shared" si="97"/>
        <v>-10.688361409645504</v>
      </c>
      <c r="BT70" s="114">
        <f t="shared" si="98"/>
        <v>-10.420000000000002</v>
      </c>
      <c r="BU70" s="114">
        <f t="shared" si="99"/>
        <v>-8.9499999999999993</v>
      </c>
      <c r="BV70" s="114">
        <f t="shared" si="100"/>
        <v>-10.54</v>
      </c>
      <c r="BW70" s="114">
        <f t="shared" si="101"/>
        <v>-10.36</v>
      </c>
      <c r="BX70" s="114">
        <f t="shared" si="102"/>
        <v>-9.8477116556169442</v>
      </c>
      <c r="BY70" s="114">
        <f t="shared" si="103"/>
        <v>-10.32478092044726</v>
      </c>
      <c r="BZ70" s="114">
        <f t="shared" si="104"/>
        <v>-9.8980502150870784</v>
      </c>
      <c r="CA70" s="114">
        <f t="shared" si="105"/>
        <v>-10.34239046022363</v>
      </c>
      <c r="CB70" s="98" t="str">
        <f t="shared" si="106"/>
        <v>---</v>
      </c>
      <c r="CC70" s="18">
        <f t="shared" si="107"/>
        <v>-4.5922692719736649</v>
      </c>
      <c r="CD70" s="114">
        <f t="shared" si="108"/>
        <v>-3.7201050199883618</v>
      </c>
      <c r="CE70" s="114">
        <f t="shared" si="109"/>
        <v>-5.1021484682687532</v>
      </c>
      <c r="CF70" s="114">
        <f t="shared" si="110"/>
        <v>-4.7594507517174005</v>
      </c>
      <c r="CG70" s="114">
        <f t="shared" si="111"/>
        <v>-3.9665762445130501</v>
      </c>
      <c r="CH70" s="114">
        <f t="shared" si="112"/>
        <v>-4.795880017344075</v>
      </c>
      <c r="CI70" s="114">
        <f t="shared" si="113"/>
        <v>-5.0555173278498318</v>
      </c>
      <c r="CJ70" s="114">
        <f t="shared" si="114"/>
        <v>-2.5579898837068651</v>
      </c>
      <c r="CK70" s="114">
        <f t="shared" si="115"/>
        <v>-4.6779898837068634</v>
      </c>
      <c r="CL70" s="114">
        <f t="shared" si="116"/>
        <v>-1.2479515521805615</v>
      </c>
      <c r="CM70" s="114">
        <f t="shared" si="117"/>
        <v>-5.0078885122130501</v>
      </c>
      <c r="CN70" s="114">
        <f t="shared" si="118"/>
        <v>-3.8068754016455384</v>
      </c>
      <c r="CO70" s="114">
        <f t="shared" si="119"/>
        <v>-4.2907185880510994</v>
      </c>
      <c r="CP70" s="114">
        <f t="shared" si="120"/>
        <v>-4.951183705160175</v>
      </c>
      <c r="CQ70" s="114">
        <f t="shared" ref="CQ70:CQ79" si="124">AVERAGE(CC70:CP70)</f>
        <v>-4.1808960448799493</v>
      </c>
      <c r="CR70" s="114">
        <f t="shared" ref="CR70:CR79" si="125">MEDIAN(CC70:CP70)</f>
        <v>-4.6351295778402637</v>
      </c>
      <c r="CS70" s="98">
        <f t="shared" ref="CS70:CS79" si="126">IF(ISNUMBER(BP70),LOG(BP70),BP70)</f>
        <v>-5.2380721615794705</v>
      </c>
    </row>
    <row r="71" spans="2:97" x14ac:dyDescent="0.25">
      <c r="B71" t="s">
        <v>794</v>
      </c>
      <c r="C71">
        <v>390.85</v>
      </c>
      <c r="D71" s="27">
        <v>8.2100000000000009</v>
      </c>
      <c r="E71" s="16">
        <v>7.8716454320898999</v>
      </c>
      <c r="F71" s="16">
        <v>6.9521903680000001</v>
      </c>
      <c r="G71" s="16">
        <v>6.9563369039999996</v>
      </c>
      <c r="H71" s="16">
        <v>5.9660000000000002</v>
      </c>
      <c r="I71" s="16">
        <v>7.3224</v>
      </c>
      <c r="J71" s="16">
        <v>7.41</v>
      </c>
      <c r="K71" s="16">
        <v>7.48</v>
      </c>
      <c r="L71" s="16">
        <v>6.31</v>
      </c>
      <c r="M71" s="39">
        <v>7.4536899999999999</v>
      </c>
      <c r="N71" s="16">
        <f t="shared" si="84"/>
        <v>7.1932262704089904</v>
      </c>
      <c r="O71" s="16">
        <f t="shared" si="121"/>
        <v>7.5597839481705691</v>
      </c>
      <c r="P71" s="16">
        <f t="shared" si="85"/>
        <v>7.3662000000000001</v>
      </c>
      <c r="Q71" s="16" t="s">
        <v>2891</v>
      </c>
      <c r="R71" s="36"/>
      <c r="S71" s="18">
        <v>173.62</v>
      </c>
      <c r="T71" s="16">
        <v>273.01</v>
      </c>
      <c r="U71" s="16">
        <v>191</v>
      </c>
      <c r="V71" s="16">
        <v>271.57</v>
      </c>
      <c r="W71" s="16">
        <v>253.67</v>
      </c>
      <c r="X71" s="16">
        <v>247</v>
      </c>
      <c r="Y71" s="16">
        <v>230</v>
      </c>
      <c r="Z71" s="85">
        <v>264</v>
      </c>
      <c r="AA71" s="39">
        <v>255.63200000000001</v>
      </c>
      <c r="AB71" s="88">
        <f t="shared" si="86"/>
        <v>239.94466666666665</v>
      </c>
      <c r="AC71" s="114">
        <f t="shared" si="87"/>
        <v>237.35627805143423</v>
      </c>
      <c r="AD71" s="88">
        <f t="shared" si="88"/>
        <v>253.67</v>
      </c>
      <c r="AE71" s="16" t="s">
        <v>2891</v>
      </c>
      <c r="AF71" s="150" t="s">
        <v>3036</v>
      </c>
      <c r="AG71" s="19">
        <f t="shared" si="89"/>
        <v>273.01</v>
      </c>
      <c r="AH71" s="18">
        <v>4.32E-9</v>
      </c>
      <c r="AI71" s="34">
        <v>1.8000469279405202E-11</v>
      </c>
      <c r="AJ71" s="16">
        <v>3.7153522909717256E-11</v>
      </c>
      <c r="AK71" s="16">
        <v>1.1220184543019636E-9</v>
      </c>
      <c r="AL71" s="16">
        <v>4.4668359215096281E-11</v>
      </c>
      <c r="AM71" s="16">
        <v>4.3651583224016577E-11</v>
      </c>
      <c r="AN71" s="94">
        <v>1.64E-10</v>
      </c>
      <c r="AO71" s="34">
        <v>4.6725199999999998E-11</v>
      </c>
      <c r="AP71" s="16">
        <f t="shared" si="90"/>
        <v>7.2452719861627481E-10</v>
      </c>
      <c r="AQ71" s="114">
        <f t="shared" si="91"/>
        <v>1.2179944908111258E-10</v>
      </c>
      <c r="AR71" s="16">
        <f t="shared" si="92"/>
        <v>4.5696779607548136E-11</v>
      </c>
      <c r="AS71" s="114" t="s">
        <v>2891</v>
      </c>
      <c r="AT71" s="156" t="s">
        <v>3036</v>
      </c>
      <c r="AU71" s="33">
        <v>6.1020000000000002E-6</v>
      </c>
      <c r="AV71" s="16">
        <v>1.905E-4</v>
      </c>
      <c r="AW71" s="16">
        <v>7.27906795085008E-6</v>
      </c>
      <c r="AX71" s="16">
        <v>1.2500000000000001E-5</v>
      </c>
      <c r="AY71" s="16">
        <v>1.08E-4</v>
      </c>
      <c r="AZ71" s="16">
        <v>3.2100000000000002E-6</v>
      </c>
      <c r="BA71" s="16">
        <v>2.8399999999999999E-6</v>
      </c>
      <c r="BB71" s="68">
        <v>-8.15</v>
      </c>
      <c r="BC71" s="16">
        <f t="shared" si="46"/>
        <v>2.7670060982653922E-3</v>
      </c>
      <c r="BD71" s="67">
        <v>-10.11</v>
      </c>
      <c r="BE71" s="16">
        <f t="shared" si="47"/>
        <v>3.0339618553432435E-5</v>
      </c>
      <c r="BF71" s="16">
        <v>5.6500000000000002E-2</v>
      </c>
      <c r="BG71" s="16">
        <v>9.8200000000000008E-6</v>
      </c>
      <c r="BH71" s="16">
        <v>1.36E-4</v>
      </c>
      <c r="BI71" s="68">
        <v>4.0200000000000001E-10</v>
      </c>
      <c r="BJ71" s="94">
        <f t="shared" si="93"/>
        <v>1.571217E-4</v>
      </c>
      <c r="BK71" s="68">
        <v>2.5233E-11</v>
      </c>
      <c r="BL71" s="16">
        <f t="shared" si="94"/>
        <v>9.8623180500000005E-6</v>
      </c>
      <c r="BM71" s="94">
        <f t="shared" si="95"/>
        <v>4.281470057344262E-3</v>
      </c>
      <c r="BN71" s="114">
        <f t="shared" si="122"/>
        <v>5.1876030763550469E-5</v>
      </c>
      <c r="BO71" s="94">
        <f t="shared" si="123"/>
        <v>2.1419809276716217E-5</v>
      </c>
      <c r="BP71" s="114" t="s">
        <v>2891</v>
      </c>
      <c r="BQ71" s="156" t="s">
        <v>3036</v>
      </c>
      <c r="BR71" s="18">
        <f t="shared" si="96"/>
        <v>-8.3645162531850872</v>
      </c>
      <c r="BS71" s="114">
        <f t="shared" si="97"/>
        <v>-10.744716172518945</v>
      </c>
      <c r="BT71" s="114">
        <f t="shared" si="98"/>
        <v>-10.43</v>
      </c>
      <c r="BU71" s="114">
        <f t="shared" si="99"/>
        <v>-8.9499999999999993</v>
      </c>
      <c r="BV71" s="114">
        <f t="shared" si="100"/>
        <v>-10.35</v>
      </c>
      <c r="BW71" s="114">
        <f t="shared" si="101"/>
        <v>-10.36</v>
      </c>
      <c r="BX71" s="114">
        <f t="shared" si="102"/>
        <v>-9.785156151952302</v>
      </c>
      <c r="BY71" s="114">
        <f t="shared" si="103"/>
        <v>-10.330448831014717</v>
      </c>
      <c r="BZ71" s="114">
        <f t="shared" si="104"/>
        <v>-9.9143546760838817</v>
      </c>
      <c r="CA71" s="114">
        <f t="shared" si="105"/>
        <v>-10.340224415507357</v>
      </c>
      <c r="CB71" s="98" t="str">
        <f t="shared" si="106"/>
        <v>---</v>
      </c>
      <c r="CC71" s="18">
        <f t="shared" si="107"/>
        <v>-5.2145277966936119</v>
      </c>
      <c r="CD71" s="114">
        <f t="shared" si="108"/>
        <v>-3.7201050199883618</v>
      </c>
      <c r="CE71" s="114">
        <f t="shared" si="109"/>
        <v>-5.1379242264173008</v>
      </c>
      <c r="CF71" s="114">
        <f t="shared" si="110"/>
        <v>-4.9030899869919438</v>
      </c>
      <c r="CG71" s="114">
        <f t="shared" si="111"/>
        <v>-3.9665762445130501</v>
      </c>
      <c r="CH71" s="114">
        <f t="shared" si="112"/>
        <v>-5.4934949675951277</v>
      </c>
      <c r="CI71" s="114">
        <f t="shared" si="113"/>
        <v>-5.546681659952962</v>
      </c>
      <c r="CJ71" s="114">
        <f t="shared" si="114"/>
        <v>-2.5579898837068651</v>
      </c>
      <c r="CK71" s="114">
        <f t="shared" si="115"/>
        <v>-4.5179898837068633</v>
      </c>
      <c r="CL71" s="114">
        <f t="shared" si="116"/>
        <v>-1.2479515521805615</v>
      </c>
      <c r="CM71" s="114">
        <f t="shared" si="117"/>
        <v>-5.0078885122130501</v>
      </c>
      <c r="CN71" s="114">
        <f t="shared" si="118"/>
        <v>-3.8664610916297826</v>
      </c>
      <c r="CO71" s="114">
        <f t="shared" si="119"/>
        <v>-3.8037638306223931</v>
      </c>
      <c r="CP71" s="114">
        <f t="shared" si="120"/>
        <v>-5.0060209960116637</v>
      </c>
      <c r="CQ71" s="114">
        <f t="shared" si="124"/>
        <v>-4.2850332608731092</v>
      </c>
      <c r="CR71" s="114">
        <f t="shared" si="125"/>
        <v>-4.710539935349404</v>
      </c>
      <c r="CS71" s="98" t="str">
        <f t="shared" si="126"/>
        <v>---</v>
      </c>
    </row>
    <row r="72" spans="2:97" x14ac:dyDescent="0.25">
      <c r="B72" t="s">
        <v>795</v>
      </c>
      <c r="C72">
        <v>390.85</v>
      </c>
      <c r="D72" s="27">
        <v>8.2100000000000009</v>
      </c>
      <c r="E72" s="16">
        <v>7.8687987013515697</v>
      </c>
      <c r="F72" s="16">
        <v>6.9521903680000001</v>
      </c>
      <c r="G72" s="16">
        <v>6.9563369039999996</v>
      </c>
      <c r="H72" s="16">
        <v>5.9660000000000002</v>
      </c>
      <c r="I72" s="16">
        <v>7.3663999999999996</v>
      </c>
      <c r="J72" s="16">
        <v>7.4</v>
      </c>
      <c r="K72" s="16">
        <v>7.5</v>
      </c>
      <c r="L72" s="16">
        <v>5.66</v>
      </c>
      <c r="M72" s="39">
        <v>7.4877500000000001</v>
      </c>
      <c r="N72" s="16">
        <f t="shared" si="84"/>
        <v>7.1367475973351571</v>
      </c>
      <c r="O72" s="16">
        <f t="shared" si="121"/>
        <v>7.5637465750775954</v>
      </c>
      <c r="P72" s="16">
        <f t="shared" si="85"/>
        <v>7.3832000000000004</v>
      </c>
      <c r="Q72" s="16" t="s">
        <v>2891</v>
      </c>
      <c r="R72" s="36"/>
      <c r="S72" s="18">
        <v>173.62</v>
      </c>
      <c r="T72" s="16">
        <v>242.69</v>
      </c>
      <c r="U72" s="16">
        <v>191</v>
      </c>
      <c r="V72" s="16">
        <v>227.36</v>
      </c>
      <c r="W72" s="16">
        <v>240</v>
      </c>
      <c r="X72" s="16">
        <v>247</v>
      </c>
      <c r="Y72" s="16">
        <v>230</v>
      </c>
      <c r="Z72" s="85">
        <v>227</v>
      </c>
      <c r="AA72" s="39">
        <v>255.74700000000001</v>
      </c>
      <c r="AB72" s="88">
        <f t="shared" si="86"/>
        <v>226.04633333333334</v>
      </c>
      <c r="AC72" s="114">
        <f t="shared" si="87"/>
        <v>224.49565722427343</v>
      </c>
      <c r="AD72" s="88">
        <f t="shared" si="88"/>
        <v>230</v>
      </c>
      <c r="AE72" s="16" t="s">
        <v>2891</v>
      </c>
      <c r="AF72" s="150" t="s">
        <v>3036</v>
      </c>
      <c r="AG72" s="19">
        <f t="shared" si="89"/>
        <v>242.69</v>
      </c>
      <c r="AH72" s="18">
        <v>1.44E-8</v>
      </c>
      <c r="AI72" s="34">
        <v>2.9780408827195801E-11</v>
      </c>
      <c r="AJ72" s="16">
        <v>4.4668359215096281E-11</v>
      </c>
      <c r="AK72" s="16">
        <v>1.1220184543019636E-9</v>
      </c>
      <c r="AL72" s="16">
        <v>4.3651583224016577E-11</v>
      </c>
      <c r="AM72" s="16">
        <v>1.0715193052376019E-10</v>
      </c>
      <c r="AN72" s="94">
        <v>3.1999999999999998E-10</v>
      </c>
      <c r="AO72" s="34">
        <v>4.5835200000000002E-11</v>
      </c>
      <c r="AP72" s="16">
        <f t="shared" si="90"/>
        <v>2.0141382420115042E-9</v>
      </c>
      <c r="AQ72" s="114">
        <f t="shared" si="91"/>
        <v>1.8667247347911442E-10</v>
      </c>
      <c r="AR72" s="16">
        <f t="shared" si="92"/>
        <v>7.6493565261880104E-11</v>
      </c>
      <c r="AS72" s="114" t="s">
        <v>2891</v>
      </c>
      <c r="AT72" s="156" t="s">
        <v>3036</v>
      </c>
      <c r="AU72" s="33">
        <v>1.4949999999999999E-5</v>
      </c>
      <c r="AV72" s="16">
        <v>1.905E-4</v>
      </c>
      <c r="AW72" s="16">
        <v>1.1717894921001701E-5</v>
      </c>
      <c r="AX72" s="16">
        <v>1.56E-5</v>
      </c>
      <c r="AY72" s="16">
        <v>1.08E-4</v>
      </c>
      <c r="AZ72" s="16">
        <v>6.72E-6</v>
      </c>
      <c r="BA72" s="16">
        <v>8.8000000000000004E-6</v>
      </c>
      <c r="BB72" s="68">
        <v>-8.15</v>
      </c>
      <c r="BC72" s="16">
        <f t="shared" si="46"/>
        <v>2.7670060982653922E-3</v>
      </c>
      <c r="BD72" s="67">
        <v>-10.17</v>
      </c>
      <c r="BE72" s="16">
        <f t="shared" si="47"/>
        <v>2.6424703093195548E-5</v>
      </c>
      <c r="BF72" s="16">
        <v>5.5199999999999999E-2</v>
      </c>
      <c r="BG72" s="16">
        <v>9.8200000000000008E-6</v>
      </c>
      <c r="BH72" s="16">
        <v>1.3899999999999999E-4</v>
      </c>
      <c r="BI72" s="68">
        <v>2.7800000000000002E-10</v>
      </c>
      <c r="BJ72" s="94">
        <f t="shared" si="93"/>
        <v>1.0865630000000001E-4</v>
      </c>
      <c r="BK72" s="68">
        <v>2.6247500000000001E-11</v>
      </c>
      <c r="BL72" s="16">
        <f t="shared" si="94"/>
        <v>1.0258835375E-5</v>
      </c>
      <c r="BM72" s="94">
        <f t="shared" si="95"/>
        <v>4.1869609879753283E-3</v>
      </c>
      <c r="BN72" s="114">
        <f t="shared" si="122"/>
        <v>6.4247894981985816E-5</v>
      </c>
      <c r="BO72" s="94">
        <f t="shared" si="123"/>
        <v>2.1012351546597776E-5</v>
      </c>
      <c r="BP72" s="114" t="s">
        <v>2891</v>
      </c>
      <c r="BQ72" s="156" t="s">
        <v>3036</v>
      </c>
      <c r="BR72" s="18">
        <f t="shared" si="96"/>
        <v>-7.8416375079047507</v>
      </c>
      <c r="BS72" s="114">
        <f t="shared" si="97"/>
        <v>-10.526069344522847</v>
      </c>
      <c r="BT72" s="114">
        <f t="shared" si="98"/>
        <v>-10.35</v>
      </c>
      <c r="BU72" s="114">
        <f t="shared" si="99"/>
        <v>-8.9499999999999993</v>
      </c>
      <c r="BV72" s="114">
        <f t="shared" si="100"/>
        <v>-10.36</v>
      </c>
      <c r="BW72" s="114">
        <f t="shared" si="101"/>
        <v>-9.9700000000000024</v>
      </c>
      <c r="BX72" s="114">
        <f t="shared" si="102"/>
        <v>-9.4948500216800937</v>
      </c>
      <c r="BY72" s="114">
        <f t="shared" si="103"/>
        <v>-10.338800869283748</v>
      </c>
      <c r="BZ72" s="114">
        <f t="shared" si="104"/>
        <v>-9.7289197179239295</v>
      </c>
      <c r="CA72" s="114">
        <f t="shared" si="105"/>
        <v>-10.154400434641875</v>
      </c>
      <c r="CB72" s="98" t="str">
        <f t="shared" si="106"/>
        <v>---</v>
      </c>
      <c r="CC72" s="18">
        <f t="shared" si="107"/>
        <v>-4.8253588073395512</v>
      </c>
      <c r="CD72" s="114">
        <f t="shared" si="108"/>
        <v>-3.7201050199883618</v>
      </c>
      <c r="CE72" s="114">
        <f t="shared" si="109"/>
        <v>-4.9311504008014273</v>
      </c>
      <c r="CF72" s="114">
        <f t="shared" si="110"/>
        <v>-4.8068754016455388</v>
      </c>
      <c r="CG72" s="114">
        <f t="shared" si="111"/>
        <v>-3.9665762445130501</v>
      </c>
      <c r="CH72" s="114">
        <f t="shared" si="112"/>
        <v>-5.1726307269461751</v>
      </c>
      <c r="CI72" s="114">
        <f t="shared" si="113"/>
        <v>-5.0555173278498318</v>
      </c>
      <c r="CJ72" s="114">
        <f t="shared" si="114"/>
        <v>-2.5579898837068651</v>
      </c>
      <c r="CK72" s="114">
        <f t="shared" si="115"/>
        <v>-4.5779898837068647</v>
      </c>
      <c r="CL72" s="114">
        <f t="shared" si="116"/>
        <v>-1.258060922270801</v>
      </c>
      <c r="CM72" s="114">
        <f t="shared" si="117"/>
        <v>-5.0078885122130501</v>
      </c>
      <c r="CN72" s="114">
        <f t="shared" si="118"/>
        <v>-3.856985199745905</v>
      </c>
      <c r="CO72" s="114">
        <f t="shared" si="119"/>
        <v>-3.9639450877887872</v>
      </c>
      <c r="CP72" s="114">
        <f t="shared" si="120"/>
        <v>-4.9889019393138314</v>
      </c>
      <c r="CQ72" s="114">
        <f t="shared" si="124"/>
        <v>-4.1921410969878599</v>
      </c>
      <c r="CR72" s="114">
        <f t="shared" si="125"/>
        <v>-4.6924326426762022</v>
      </c>
      <c r="CS72" s="98" t="str">
        <f t="shared" si="126"/>
        <v>---</v>
      </c>
    </row>
    <row r="73" spans="2:97" x14ac:dyDescent="0.25">
      <c r="B73" t="s">
        <v>796</v>
      </c>
      <c r="C73">
        <v>390.85</v>
      </c>
      <c r="D73" s="27">
        <v>8.2100000000000009</v>
      </c>
      <c r="E73" s="16">
        <v>7.8787679298975304</v>
      </c>
      <c r="F73" s="16">
        <v>6.9521903680000001</v>
      </c>
      <c r="G73" s="16">
        <v>6.9563369039999996</v>
      </c>
      <c r="H73" s="16">
        <v>5.9660000000000002</v>
      </c>
      <c r="I73" s="16">
        <v>7.3663999999999996</v>
      </c>
      <c r="J73" s="16">
        <v>7.4</v>
      </c>
      <c r="K73" s="16">
        <v>7.5</v>
      </c>
      <c r="L73" s="16">
        <v>5.88</v>
      </c>
      <c r="M73" s="39">
        <v>7.4882200000000001</v>
      </c>
      <c r="N73" s="16">
        <f t="shared" si="84"/>
        <v>7.159791520189752</v>
      </c>
      <c r="O73" s="16">
        <f t="shared" si="121"/>
        <v>7.5661724633244969</v>
      </c>
      <c r="P73" s="16">
        <f t="shared" si="85"/>
        <v>7.3832000000000004</v>
      </c>
      <c r="Q73" s="16" t="s">
        <v>2891</v>
      </c>
      <c r="R73" s="36"/>
      <c r="S73" s="18">
        <v>173.62</v>
      </c>
      <c r="T73" s="16">
        <v>243.72</v>
      </c>
      <c r="U73" s="16">
        <v>191</v>
      </c>
      <c r="V73" s="16">
        <v>213.29</v>
      </c>
      <c r="W73" s="16">
        <v>237.67</v>
      </c>
      <c r="X73" s="16">
        <v>247</v>
      </c>
      <c r="Y73" s="16">
        <v>230</v>
      </c>
      <c r="Z73" s="85">
        <v>235</v>
      </c>
      <c r="AA73" s="39">
        <v>255.74799999999999</v>
      </c>
      <c r="AB73" s="88">
        <f t="shared" si="86"/>
        <v>225.22755555555557</v>
      </c>
      <c r="AC73" s="114">
        <f t="shared" si="87"/>
        <v>223.63019867667751</v>
      </c>
      <c r="AD73" s="88">
        <f t="shared" si="88"/>
        <v>235</v>
      </c>
      <c r="AE73" s="16" t="s">
        <v>2891</v>
      </c>
      <c r="AF73" s="150" t="s">
        <v>3036</v>
      </c>
      <c r="AG73" s="19">
        <f t="shared" si="89"/>
        <v>243.72</v>
      </c>
      <c r="AH73" s="18">
        <v>1.4E-8</v>
      </c>
      <c r="AI73" s="34">
        <v>1.9149647610286999E-11</v>
      </c>
      <c r="AJ73" s="16">
        <v>4.4668359215096281E-11</v>
      </c>
      <c r="AK73" s="16">
        <v>1.1220184543019636E-9</v>
      </c>
      <c r="AL73" s="16">
        <v>5.6234132519034822E-11</v>
      </c>
      <c r="AM73" s="16">
        <v>2.6302679918953798E-10</v>
      </c>
      <c r="AN73" s="94">
        <v>3.7200000000000001E-10</v>
      </c>
      <c r="AO73" s="34">
        <v>4.6548900000000002E-11</v>
      </c>
      <c r="AP73" s="16">
        <f t="shared" si="90"/>
        <v>1.99045578660449E-9</v>
      </c>
      <c r="AQ73" s="114">
        <f t="shared" si="91"/>
        <v>2.0753562061898654E-10</v>
      </c>
      <c r="AR73" s="16">
        <f t="shared" si="92"/>
        <v>1.5963046585428639E-10</v>
      </c>
      <c r="AS73" s="114" t="s">
        <v>2891</v>
      </c>
      <c r="AT73" s="156" t="s">
        <v>3036</v>
      </c>
      <c r="AU73" s="33">
        <v>1.4630000000000001E-5</v>
      </c>
      <c r="AV73" s="16">
        <v>1.905E-4</v>
      </c>
      <c r="AW73" s="16">
        <v>9.1965817238146602E-6</v>
      </c>
      <c r="AX73" s="16">
        <v>2.4600000000000002E-5</v>
      </c>
      <c r="AY73" s="16">
        <v>1.08E-4</v>
      </c>
      <c r="AZ73" s="16">
        <v>4.3200000000000001E-6</v>
      </c>
      <c r="BA73" s="16">
        <v>2.8200000000000001E-5</v>
      </c>
      <c r="BB73" s="68">
        <v>-8.15</v>
      </c>
      <c r="BC73" s="16">
        <f t="shared" si="46"/>
        <v>2.7670060982653922E-3</v>
      </c>
      <c r="BD73" s="67">
        <v>-10.17</v>
      </c>
      <c r="BE73" s="16">
        <f t="shared" si="47"/>
        <v>2.6424703093195548E-5</v>
      </c>
      <c r="BF73" s="16">
        <v>5.5199999999999999E-2</v>
      </c>
      <c r="BG73" s="16">
        <v>9.8200000000000008E-6</v>
      </c>
      <c r="BH73" s="16">
        <v>1.3899999999999999E-4</v>
      </c>
      <c r="BI73" s="68">
        <v>5.3200000000000002E-10</v>
      </c>
      <c r="BJ73" s="94">
        <f t="shared" si="93"/>
        <v>2.0793220000000001E-4</v>
      </c>
      <c r="BK73" s="68">
        <v>2.5515100000000001E-11</v>
      </c>
      <c r="BL73" s="16">
        <f t="shared" si="94"/>
        <v>9.972576835E-6</v>
      </c>
      <c r="BM73" s="94">
        <f t="shared" si="95"/>
        <v>4.1956858685655287E-3</v>
      </c>
      <c r="BN73" s="114">
        <f t="shared" si="122"/>
        <v>7.169297220010203E-5</v>
      </c>
      <c r="BO73" s="94">
        <f t="shared" si="123"/>
        <v>2.7312351546597773E-5</v>
      </c>
      <c r="BP73" s="114" t="s">
        <v>2891</v>
      </c>
      <c r="BQ73" s="156" t="s">
        <v>3036</v>
      </c>
      <c r="BR73" s="18">
        <f t="shared" si="96"/>
        <v>-7.8538719643217618</v>
      </c>
      <c r="BS73" s="114">
        <f t="shared" si="97"/>
        <v>-10.717839213461204</v>
      </c>
      <c r="BT73" s="114">
        <f t="shared" si="98"/>
        <v>-10.35</v>
      </c>
      <c r="BU73" s="114">
        <f t="shared" si="99"/>
        <v>-8.9499999999999993</v>
      </c>
      <c r="BV73" s="114">
        <f t="shared" si="100"/>
        <v>-10.25</v>
      </c>
      <c r="BW73" s="114">
        <f t="shared" si="101"/>
        <v>-9.58</v>
      </c>
      <c r="BX73" s="114">
        <f t="shared" si="102"/>
        <v>-9.4294570601181018</v>
      </c>
      <c r="BY73" s="114">
        <f t="shared" si="103"/>
        <v>-10.332090577401749</v>
      </c>
      <c r="BZ73" s="114">
        <f t="shared" si="104"/>
        <v>-9.682907351912851</v>
      </c>
      <c r="CA73" s="114">
        <f t="shared" si="105"/>
        <v>-9.9149999999999991</v>
      </c>
      <c r="CB73" s="98" t="str">
        <f t="shared" si="106"/>
        <v>---</v>
      </c>
      <c r="CC73" s="18">
        <f t="shared" si="107"/>
        <v>-4.8347556738746889</v>
      </c>
      <c r="CD73" s="114">
        <f t="shared" si="108"/>
        <v>-3.7201050199883618</v>
      </c>
      <c r="CE73" s="114">
        <f t="shared" si="109"/>
        <v>-5.036373565517998</v>
      </c>
      <c r="CF73" s="114">
        <f t="shared" si="110"/>
        <v>-4.6090648928966207</v>
      </c>
      <c r="CG73" s="114">
        <f t="shared" si="111"/>
        <v>-3.9665762445130501</v>
      </c>
      <c r="CH73" s="114">
        <f t="shared" si="112"/>
        <v>-5.3645162531850881</v>
      </c>
      <c r="CI73" s="114">
        <f t="shared" si="113"/>
        <v>-4.5497508916806391</v>
      </c>
      <c r="CJ73" s="114">
        <f t="shared" si="114"/>
        <v>-2.5579898837068651</v>
      </c>
      <c r="CK73" s="114">
        <f t="shared" si="115"/>
        <v>-4.5779898837068647</v>
      </c>
      <c r="CL73" s="114">
        <f t="shared" si="116"/>
        <v>-1.258060922270801</v>
      </c>
      <c r="CM73" s="114">
        <f t="shared" si="117"/>
        <v>-5.0078885122130501</v>
      </c>
      <c r="CN73" s="114">
        <f t="shared" si="118"/>
        <v>-3.856985199745905</v>
      </c>
      <c r="CO73" s="114">
        <f t="shared" si="119"/>
        <v>-3.6820782514118151</v>
      </c>
      <c r="CP73" s="114">
        <f t="shared" si="120"/>
        <v>-5.0011926089275773</v>
      </c>
      <c r="CQ73" s="114">
        <f t="shared" si="124"/>
        <v>-4.1445234145456658</v>
      </c>
      <c r="CR73" s="114">
        <f t="shared" si="125"/>
        <v>-4.5638703876937523</v>
      </c>
      <c r="CS73" s="98" t="str">
        <f t="shared" si="126"/>
        <v>---</v>
      </c>
    </row>
    <row r="74" spans="2:97" x14ac:dyDescent="0.25">
      <c r="B74" t="s">
        <v>797</v>
      </c>
      <c r="C74">
        <v>390.85</v>
      </c>
      <c r="D74" s="27">
        <v>8.2100000000000009</v>
      </c>
      <c r="E74" s="16">
        <v>7.9015075436301698</v>
      </c>
      <c r="F74" s="16">
        <v>6.9521903680000001</v>
      </c>
      <c r="G74" s="16">
        <v>6.9563369039999996</v>
      </c>
      <c r="H74" s="16">
        <v>5.9660000000000002</v>
      </c>
      <c r="I74" s="16">
        <v>7.3189000000000002</v>
      </c>
      <c r="J74" s="16">
        <v>7.4</v>
      </c>
      <c r="K74" s="16">
        <v>7.48</v>
      </c>
      <c r="L74" s="16">
        <v>5.75</v>
      </c>
      <c r="M74" s="39">
        <v>7.4618799999999998</v>
      </c>
      <c r="N74" s="16">
        <f t="shared" si="84"/>
        <v>7.1396814815630165</v>
      </c>
      <c r="O74" s="16">
        <f t="shared" si="121"/>
        <v>7.5640764509424541</v>
      </c>
      <c r="P74" s="16">
        <f t="shared" si="85"/>
        <v>7.3594500000000007</v>
      </c>
      <c r="Q74" s="16" t="s">
        <v>2891</v>
      </c>
      <c r="R74" s="36"/>
      <c r="S74" s="18">
        <v>173.62</v>
      </c>
      <c r="T74" s="16">
        <v>253.58</v>
      </c>
      <c r="U74" s="16">
        <v>191</v>
      </c>
      <c r="V74" s="16">
        <v>265.69</v>
      </c>
      <c r="W74" s="16">
        <v>250.67</v>
      </c>
      <c r="X74" s="16">
        <v>248</v>
      </c>
      <c r="Y74" s="16">
        <v>230</v>
      </c>
      <c r="Z74" s="85">
        <v>264</v>
      </c>
      <c r="AA74" s="39">
        <v>255.62899999999999</v>
      </c>
      <c r="AB74" s="88">
        <f t="shared" si="86"/>
        <v>236.90988888888893</v>
      </c>
      <c r="AC74" s="114">
        <f t="shared" si="87"/>
        <v>234.64004811709043</v>
      </c>
      <c r="AD74" s="88">
        <f t="shared" si="88"/>
        <v>250.67</v>
      </c>
      <c r="AE74" s="16" t="s">
        <v>2891</v>
      </c>
      <c r="AF74" s="150" t="s">
        <v>3036</v>
      </c>
      <c r="AG74" s="19">
        <f t="shared" si="89"/>
        <v>253.58</v>
      </c>
      <c r="AH74" s="18">
        <v>1.4300000000000001E-8</v>
      </c>
      <c r="AI74" s="34">
        <v>3.74855254415097E-11</v>
      </c>
      <c r="AJ74" s="16">
        <v>4.168693834703338E-11</v>
      </c>
      <c r="AK74" s="16">
        <v>1.1220184543019636E-9</v>
      </c>
      <c r="AL74" s="16">
        <v>6.606934480075945E-11</v>
      </c>
      <c r="AM74" s="16">
        <v>1E-10</v>
      </c>
      <c r="AN74" s="94">
        <v>1.1399999999999999E-10</v>
      </c>
      <c r="AO74" s="34">
        <v>4.7498800000000003E-11</v>
      </c>
      <c r="AP74" s="16">
        <f t="shared" si="90"/>
        <v>1.9785948828614085E-9</v>
      </c>
      <c r="AQ74" s="114">
        <f t="shared" si="91"/>
        <v>1.7542778956158775E-10</v>
      </c>
      <c r="AR74" s="16">
        <f t="shared" si="92"/>
        <v>8.303467240037972E-11</v>
      </c>
      <c r="AS74" s="114" t="s">
        <v>2891</v>
      </c>
      <c r="AT74" s="156" t="s">
        <v>3036</v>
      </c>
      <c r="AU74" s="33">
        <v>1.485E-5</v>
      </c>
      <c r="AV74" s="16">
        <v>1.905E-4</v>
      </c>
      <c r="AW74" s="16">
        <v>1.24212480479002E-5</v>
      </c>
      <c r="AX74" s="16">
        <v>2.4600000000000002E-5</v>
      </c>
      <c r="AY74" s="16">
        <v>1.08E-4</v>
      </c>
      <c r="AZ74" s="16">
        <v>3.27E-6</v>
      </c>
      <c r="BA74" s="16">
        <v>8.8000000000000004E-6</v>
      </c>
      <c r="BB74" s="68">
        <v>-8.15</v>
      </c>
      <c r="BC74" s="16">
        <f t="shared" si="46"/>
        <v>2.7670060982653922E-3</v>
      </c>
      <c r="BD74" s="67">
        <v>-10.09</v>
      </c>
      <c r="BE74" s="16">
        <f t="shared" si="47"/>
        <v>3.1769480724273716E-5</v>
      </c>
      <c r="BF74" s="16">
        <v>5.5199999999999999E-2</v>
      </c>
      <c r="BG74" s="16">
        <v>9.8200000000000008E-6</v>
      </c>
      <c r="BH74" s="16">
        <v>1.3899999999999999E-4</v>
      </c>
      <c r="BI74" s="68">
        <v>2.2799999999999999E-10</v>
      </c>
      <c r="BJ74" s="94">
        <f t="shared" si="93"/>
        <v>8.91138E-5</v>
      </c>
      <c r="BK74" s="68">
        <v>2.37646E-11</v>
      </c>
      <c r="BL74" s="16">
        <f t="shared" si="94"/>
        <v>9.2883939099999992E-6</v>
      </c>
      <c r="BM74" s="94">
        <f t="shared" si="95"/>
        <v>4.1863170729248261E-3</v>
      </c>
      <c r="BN74" s="114">
        <f t="shared" si="122"/>
        <v>6.2766049629857205E-5</v>
      </c>
      <c r="BO74" s="94">
        <f t="shared" si="123"/>
        <v>2.8184740362136859E-5</v>
      </c>
      <c r="BP74" s="114" t="s">
        <v>2891</v>
      </c>
      <c r="BQ74" s="156" t="s">
        <v>3036</v>
      </c>
      <c r="BR74" s="18">
        <f t="shared" si="96"/>
        <v>-7.8446639625349386</v>
      </c>
      <c r="BS74" s="114">
        <f t="shared" si="97"/>
        <v>-10.426136397189515</v>
      </c>
      <c r="BT74" s="114">
        <f t="shared" si="98"/>
        <v>-10.38</v>
      </c>
      <c r="BU74" s="114">
        <f t="shared" si="99"/>
        <v>-8.9499999999999993</v>
      </c>
      <c r="BV74" s="114">
        <f t="shared" si="100"/>
        <v>-10.180000000000001</v>
      </c>
      <c r="BW74" s="114">
        <f t="shared" si="101"/>
        <v>-10</v>
      </c>
      <c r="BX74" s="114">
        <f t="shared" si="102"/>
        <v>-9.9430951486635273</v>
      </c>
      <c r="BY74" s="114">
        <f t="shared" si="103"/>
        <v>-10.323317362163793</v>
      </c>
      <c r="BZ74" s="114">
        <f t="shared" si="104"/>
        <v>-9.7559016088189718</v>
      </c>
      <c r="CA74" s="114">
        <f t="shared" si="105"/>
        <v>-10.09</v>
      </c>
      <c r="CB74" s="98" t="str">
        <f t="shared" si="106"/>
        <v>---</v>
      </c>
      <c r="CC74" s="18">
        <f t="shared" si="107"/>
        <v>-4.828273546346769</v>
      </c>
      <c r="CD74" s="114">
        <f t="shared" si="108"/>
        <v>-3.7201050199883618</v>
      </c>
      <c r="CE74" s="114">
        <f t="shared" si="109"/>
        <v>-4.905834765424733</v>
      </c>
      <c r="CF74" s="114">
        <f t="shared" si="110"/>
        <v>-4.6090648928966207</v>
      </c>
      <c r="CG74" s="114">
        <f t="shared" si="111"/>
        <v>-3.9665762445130501</v>
      </c>
      <c r="CH74" s="114">
        <f t="shared" si="112"/>
        <v>-5.4854522473397136</v>
      </c>
      <c r="CI74" s="114">
        <f t="shared" si="113"/>
        <v>-5.0555173278498318</v>
      </c>
      <c r="CJ74" s="114">
        <f t="shared" si="114"/>
        <v>-2.5579898837068651</v>
      </c>
      <c r="CK74" s="114">
        <f t="shared" si="115"/>
        <v>-4.4979898837068646</v>
      </c>
      <c r="CL74" s="114">
        <f t="shared" si="116"/>
        <v>-1.258060922270801</v>
      </c>
      <c r="CM74" s="114">
        <f t="shared" si="117"/>
        <v>-5.0078885122130501</v>
      </c>
      <c r="CN74" s="114">
        <f t="shared" si="118"/>
        <v>-3.856985199745905</v>
      </c>
      <c r="CO74" s="114">
        <f t="shared" si="119"/>
        <v>-4.0500550367064099</v>
      </c>
      <c r="CP74" s="114">
        <f t="shared" si="120"/>
        <v>-5.0320593749542573</v>
      </c>
      <c r="CQ74" s="114">
        <f t="shared" si="124"/>
        <v>-4.202275204118803</v>
      </c>
      <c r="CR74" s="114">
        <f t="shared" si="125"/>
        <v>-4.5535273883017426</v>
      </c>
      <c r="CS74" s="98" t="str">
        <f t="shared" si="126"/>
        <v>---</v>
      </c>
    </row>
    <row r="75" spans="2:97" x14ac:dyDescent="0.25">
      <c r="B75" t="s">
        <v>798</v>
      </c>
      <c r="C75">
        <v>390.85</v>
      </c>
      <c r="D75" s="27">
        <v>8.2100000000000009</v>
      </c>
      <c r="E75" s="16">
        <v>7.8460140626196599</v>
      </c>
      <c r="F75" s="16">
        <v>6.9521903680000001</v>
      </c>
      <c r="G75" s="16">
        <v>6.9563369039999996</v>
      </c>
      <c r="H75" s="16">
        <v>5.9660000000000002</v>
      </c>
      <c r="I75" s="16">
        <v>7.3742999999999999</v>
      </c>
      <c r="J75" s="16">
        <v>7.38</v>
      </c>
      <c r="K75" s="16">
        <v>7.5</v>
      </c>
      <c r="L75" s="16">
        <v>5.78</v>
      </c>
      <c r="M75" s="39">
        <v>7.4271099999999999</v>
      </c>
      <c r="N75" s="16">
        <f t="shared" si="84"/>
        <v>7.1391951334619659</v>
      </c>
      <c r="O75" s="16">
        <f t="shared" si="121"/>
        <v>7.5537382008759506</v>
      </c>
      <c r="P75" s="16">
        <f t="shared" si="85"/>
        <v>7.3771500000000003</v>
      </c>
      <c r="Q75" s="16" t="s">
        <v>2891</v>
      </c>
      <c r="R75" s="36"/>
      <c r="S75" s="18">
        <v>173.62</v>
      </c>
      <c r="T75" s="16">
        <v>240.48</v>
      </c>
      <c r="U75" s="16">
        <v>191</v>
      </c>
      <c r="V75" s="16">
        <v>255.58</v>
      </c>
      <c r="W75" s="16">
        <v>267</v>
      </c>
      <c r="X75" s="16">
        <v>246</v>
      </c>
      <c r="Y75" s="16">
        <v>230</v>
      </c>
      <c r="Z75" s="85">
        <v>239</v>
      </c>
      <c r="AA75" s="39">
        <v>254.95500000000001</v>
      </c>
      <c r="AB75" s="88">
        <f t="shared" si="86"/>
        <v>233.07055555555559</v>
      </c>
      <c r="AC75" s="114">
        <f t="shared" si="87"/>
        <v>231.04532019469193</v>
      </c>
      <c r="AD75" s="88">
        <f t="shared" si="88"/>
        <v>240.48</v>
      </c>
      <c r="AE75" s="16" t="s">
        <v>2891</v>
      </c>
      <c r="AF75" s="150" t="s">
        <v>3036</v>
      </c>
      <c r="AG75" s="19">
        <f t="shared" si="89"/>
        <v>240.48</v>
      </c>
      <c r="AH75" s="18">
        <v>1.6400000000000001E-8</v>
      </c>
      <c r="AI75" s="34">
        <v>2.6285139060171602E-11</v>
      </c>
      <c r="AJ75" s="16">
        <v>5.2480746024977191E-11</v>
      </c>
      <c r="AK75" s="16">
        <v>1.1220184543019636E-9</v>
      </c>
      <c r="AL75" s="16">
        <v>6.606934480075945E-11</v>
      </c>
      <c r="AM75" s="16">
        <v>4.0738027780411121E-11</v>
      </c>
      <c r="AN75" s="94">
        <v>1.03E-9</v>
      </c>
      <c r="AO75" s="34">
        <v>4.9672099999999999E-11</v>
      </c>
      <c r="AP75" s="16">
        <f t="shared" si="90"/>
        <v>2.3484079764960355E-9</v>
      </c>
      <c r="AQ75" s="114">
        <f t="shared" si="91"/>
        <v>2.0793997341460085E-10</v>
      </c>
      <c r="AR75" s="16">
        <f t="shared" si="92"/>
        <v>5.9275045412868323E-11</v>
      </c>
      <c r="AS75" s="114" t="s">
        <v>2891</v>
      </c>
      <c r="AT75" s="156" t="s">
        <v>3036</v>
      </c>
      <c r="AU75" s="33">
        <v>1.6509999999999999E-5</v>
      </c>
      <c r="AV75" s="16">
        <v>1.905E-4</v>
      </c>
      <c r="AW75" s="16">
        <v>1.18816794856605E-5</v>
      </c>
      <c r="AX75" s="16">
        <v>1.88E-5</v>
      </c>
      <c r="AY75" s="16">
        <v>1.08E-4</v>
      </c>
      <c r="AZ75" s="16">
        <v>4.9100000000000004E-6</v>
      </c>
      <c r="BA75" s="16">
        <v>2.8399999999999999E-6</v>
      </c>
      <c r="BB75" s="68">
        <v>-8.15</v>
      </c>
      <c r="BC75" s="16">
        <f t="shared" si="46"/>
        <v>2.7670060982653922E-3</v>
      </c>
      <c r="BD75" s="67">
        <v>-10.220000000000001</v>
      </c>
      <c r="BE75" s="16">
        <f t="shared" si="47"/>
        <v>2.3551041421716143E-5</v>
      </c>
      <c r="BF75" s="16">
        <v>5.6500000000000002E-2</v>
      </c>
      <c r="BG75" s="16">
        <v>9.8200000000000008E-6</v>
      </c>
      <c r="BH75" s="16">
        <v>1.45E-4</v>
      </c>
      <c r="BI75" s="68">
        <v>3.89E-10</v>
      </c>
      <c r="BJ75" s="94">
        <f t="shared" si="93"/>
        <v>1.5204064999999999E-4</v>
      </c>
      <c r="BK75" s="68">
        <v>3.35969E-11</v>
      </c>
      <c r="BL75" s="16">
        <f t="shared" si="94"/>
        <v>1.3131348364999999E-5</v>
      </c>
      <c r="BM75" s="94">
        <f t="shared" si="95"/>
        <v>4.2831422012526979E-3</v>
      </c>
      <c r="BN75" s="114">
        <f t="shared" si="122"/>
        <v>6.1500676826575082E-5</v>
      </c>
      <c r="BO75" s="94">
        <f t="shared" si="123"/>
        <v>2.1175520710858071E-5</v>
      </c>
      <c r="BP75" s="114" t="s">
        <v>2891</v>
      </c>
      <c r="BQ75" s="156" t="s">
        <v>3036</v>
      </c>
      <c r="BR75" s="18">
        <f t="shared" si="96"/>
        <v>-7.785156151952302</v>
      </c>
      <c r="BS75" s="114">
        <f t="shared" si="97"/>
        <v>-10.580289721026936</v>
      </c>
      <c r="BT75" s="114">
        <f t="shared" si="98"/>
        <v>-10.280000000000001</v>
      </c>
      <c r="BU75" s="114">
        <f t="shared" si="99"/>
        <v>-8.9499999999999993</v>
      </c>
      <c r="BV75" s="114">
        <f t="shared" si="100"/>
        <v>-10.180000000000001</v>
      </c>
      <c r="BW75" s="114">
        <f t="shared" si="101"/>
        <v>-10.390000000000002</v>
      </c>
      <c r="BX75" s="114">
        <f t="shared" si="102"/>
        <v>-8.9871627752948271</v>
      </c>
      <c r="BY75" s="114">
        <f t="shared" si="103"/>
        <v>-10.303887478838421</v>
      </c>
      <c r="BZ75" s="114">
        <f t="shared" si="104"/>
        <v>-9.6820620158890609</v>
      </c>
      <c r="CA75" s="114">
        <f t="shared" si="105"/>
        <v>-10.23</v>
      </c>
      <c r="CB75" s="98" t="str">
        <f t="shared" si="106"/>
        <v>---</v>
      </c>
      <c r="CC75" s="18">
        <f t="shared" si="107"/>
        <v>-4.7822529267372067</v>
      </c>
      <c r="CD75" s="114">
        <f t="shared" si="108"/>
        <v>-3.7201050199883618</v>
      </c>
      <c r="CE75" s="114">
        <f t="shared" si="109"/>
        <v>-4.9251221671155729</v>
      </c>
      <c r="CF75" s="114">
        <f t="shared" si="110"/>
        <v>-4.7258421507363204</v>
      </c>
      <c r="CG75" s="114">
        <f t="shared" si="111"/>
        <v>-3.9665762445130501</v>
      </c>
      <c r="CH75" s="114">
        <f t="shared" si="112"/>
        <v>-5.3089185078770313</v>
      </c>
      <c r="CI75" s="114">
        <f t="shared" si="113"/>
        <v>-5.546681659952962</v>
      </c>
      <c r="CJ75" s="114">
        <f t="shared" si="114"/>
        <v>-2.5579898837068651</v>
      </c>
      <c r="CK75" s="114">
        <f t="shared" si="115"/>
        <v>-4.6279898837068654</v>
      </c>
      <c r="CL75" s="114">
        <f t="shared" si="116"/>
        <v>-1.2479515521805615</v>
      </c>
      <c r="CM75" s="114">
        <f t="shared" si="117"/>
        <v>-5.0078885122130501</v>
      </c>
      <c r="CN75" s="114">
        <f t="shared" si="118"/>
        <v>-3.8386319977650252</v>
      </c>
      <c r="CO75" s="114">
        <f t="shared" si="119"/>
        <v>-3.8180402823811557</v>
      </c>
      <c r="CP75" s="114">
        <f t="shared" si="120"/>
        <v>-4.8816906770016741</v>
      </c>
      <c r="CQ75" s="114">
        <f t="shared" si="124"/>
        <v>-4.2111201047054072</v>
      </c>
      <c r="CR75" s="114">
        <f t="shared" si="125"/>
        <v>-4.6769160172215933</v>
      </c>
      <c r="CS75" s="98" t="str">
        <f t="shared" si="126"/>
        <v>---</v>
      </c>
    </row>
    <row r="76" spans="2:97" x14ac:dyDescent="0.25">
      <c r="B76" t="s">
        <v>799</v>
      </c>
      <c r="C76">
        <v>390.85</v>
      </c>
      <c r="D76" s="27">
        <v>8.2100000000000009</v>
      </c>
      <c r="E76" s="16">
        <v>7.8559832293301</v>
      </c>
      <c r="F76" s="16">
        <v>6.9521903680000001</v>
      </c>
      <c r="G76" s="16">
        <v>6.9563369039999996</v>
      </c>
      <c r="H76" s="16">
        <v>5.9660000000000002</v>
      </c>
      <c r="I76" s="16">
        <v>7.3669000000000002</v>
      </c>
      <c r="J76" s="16">
        <v>7.38</v>
      </c>
      <c r="K76" s="16">
        <v>7.5</v>
      </c>
      <c r="L76" s="16">
        <v>5.56</v>
      </c>
      <c r="M76" s="39">
        <v>7.4272600000000004</v>
      </c>
      <c r="N76" s="16">
        <f t="shared" si="84"/>
        <v>7.1174670501330111</v>
      </c>
      <c r="O76" s="16">
        <f t="shared" si="121"/>
        <v>7.5549483533066502</v>
      </c>
      <c r="P76" s="16">
        <f t="shared" si="85"/>
        <v>7.3734500000000001</v>
      </c>
      <c r="Q76" s="16" t="s">
        <v>2891</v>
      </c>
      <c r="R76" s="36"/>
      <c r="S76" s="18">
        <v>173.62</v>
      </c>
      <c r="T76" s="16">
        <v>237.84</v>
      </c>
      <c r="U76" s="16">
        <v>191</v>
      </c>
      <c r="V76" s="16">
        <v>239.61</v>
      </c>
      <c r="W76" s="16">
        <v>255.33</v>
      </c>
      <c r="X76" s="16">
        <v>246</v>
      </c>
      <c r="Y76" s="16">
        <v>230</v>
      </c>
      <c r="Z76" s="85">
        <v>239</v>
      </c>
      <c r="AA76" s="39">
        <v>255.01599999999999</v>
      </c>
      <c r="AB76" s="88">
        <f t="shared" si="86"/>
        <v>229.7128888888889</v>
      </c>
      <c r="AC76" s="114">
        <f t="shared" si="87"/>
        <v>227.9848020756898</v>
      </c>
      <c r="AD76" s="88">
        <f t="shared" si="88"/>
        <v>239</v>
      </c>
      <c r="AE76" s="16" t="s">
        <v>2891</v>
      </c>
      <c r="AF76" s="150" t="s">
        <v>3036</v>
      </c>
      <c r="AG76" s="19">
        <f t="shared" si="89"/>
        <v>237.84</v>
      </c>
      <c r="AH76" s="18">
        <v>1.6499999999999999E-8</v>
      </c>
      <c r="AI76" s="34">
        <v>2.2778221776526901E-11</v>
      </c>
      <c r="AJ76" s="16">
        <v>5.3703179637025198E-11</v>
      </c>
      <c r="AK76" s="16">
        <v>1.1220184543019636E-9</v>
      </c>
      <c r="AL76" s="16">
        <v>9.5499258602143585E-11</v>
      </c>
      <c r="AM76" s="16">
        <v>4.4668359215096281E-11</v>
      </c>
      <c r="AN76" s="94">
        <v>1.03E-9</v>
      </c>
      <c r="AO76" s="34">
        <v>4.9137300000000003E-11</v>
      </c>
      <c r="AP76" s="16">
        <f t="shared" si="90"/>
        <v>2.3647255966915942E-9</v>
      </c>
      <c r="AQ76" s="114">
        <f t="shared" si="91"/>
        <v>2.1684855593858618E-10</v>
      </c>
      <c r="AR76" s="16">
        <f t="shared" si="92"/>
        <v>7.4601219119584395E-11</v>
      </c>
      <c r="AS76" s="114" t="s">
        <v>2891</v>
      </c>
      <c r="AT76" s="156" t="s">
        <v>3036</v>
      </c>
      <c r="AU76" s="33">
        <v>1.6569999999999999E-5</v>
      </c>
      <c r="AV76" s="16">
        <v>1.905E-4</v>
      </c>
      <c r="AW76" s="16">
        <v>1.10036381003205E-5</v>
      </c>
      <c r="AX76" s="16">
        <v>9.1500000000000005E-6</v>
      </c>
      <c r="AY76" s="16">
        <v>1.08E-4</v>
      </c>
      <c r="AZ76" s="16">
        <v>5.3199999999999999E-6</v>
      </c>
      <c r="BA76" s="16">
        <v>2.8399999999999999E-6</v>
      </c>
      <c r="BB76" s="68">
        <v>-8.15</v>
      </c>
      <c r="BC76" s="16">
        <f t="shared" si="46"/>
        <v>2.7670060982653922E-3</v>
      </c>
      <c r="BD76" s="67">
        <v>-10.18</v>
      </c>
      <c r="BE76" s="16">
        <f t="shared" si="47"/>
        <v>2.5823203415376831E-5</v>
      </c>
      <c r="BF76" s="16">
        <v>5.6500000000000002E-2</v>
      </c>
      <c r="BG76" s="16">
        <v>9.8200000000000008E-6</v>
      </c>
      <c r="BH76" s="16">
        <v>1.45E-4</v>
      </c>
      <c r="BI76" s="68">
        <v>3.89E-10</v>
      </c>
      <c r="BJ76" s="94">
        <f t="shared" si="93"/>
        <v>1.5204064999999999E-4</v>
      </c>
      <c r="BK76" s="68">
        <v>3.2865699999999998E-11</v>
      </c>
      <c r="BL76" s="16">
        <f t="shared" si="94"/>
        <v>1.2845558845E-5</v>
      </c>
      <c r="BM76" s="94">
        <f t="shared" si="95"/>
        <v>4.2825656534732923E-3</v>
      </c>
      <c r="BN76" s="114">
        <f t="shared" si="122"/>
        <v>5.874013824040187E-5</v>
      </c>
      <c r="BO76" s="94">
        <f t="shared" si="123"/>
        <v>2.1196601707688413E-5</v>
      </c>
      <c r="BP76" s="114" t="s">
        <v>2891</v>
      </c>
      <c r="BQ76" s="156" t="s">
        <v>3036</v>
      </c>
      <c r="BR76" s="18">
        <f t="shared" si="96"/>
        <v>-7.7825160557860942</v>
      </c>
      <c r="BS76" s="114">
        <f t="shared" si="97"/>
        <v>-10.642480182925295</v>
      </c>
      <c r="BT76" s="114">
        <f t="shared" si="98"/>
        <v>-10.270000000000001</v>
      </c>
      <c r="BU76" s="114">
        <f t="shared" si="99"/>
        <v>-8.9499999999999993</v>
      </c>
      <c r="BV76" s="114">
        <f t="shared" si="100"/>
        <v>-10.02</v>
      </c>
      <c r="BW76" s="114">
        <f t="shared" si="101"/>
        <v>-10.35</v>
      </c>
      <c r="BX76" s="114">
        <f t="shared" si="102"/>
        <v>-8.9871627752948271</v>
      </c>
      <c r="BY76" s="114">
        <f t="shared" si="103"/>
        <v>-10.30858871084569</v>
      </c>
      <c r="BZ76" s="114">
        <f t="shared" si="104"/>
        <v>-9.6638434656064867</v>
      </c>
      <c r="CA76" s="114">
        <f t="shared" si="105"/>
        <v>-10.145</v>
      </c>
      <c r="CB76" s="98" t="str">
        <f t="shared" si="106"/>
        <v>---</v>
      </c>
      <c r="CC76" s="18">
        <f t="shared" si="107"/>
        <v>-4.7806774915806631</v>
      </c>
      <c r="CD76" s="114">
        <f t="shared" si="108"/>
        <v>-3.7201050199883618</v>
      </c>
      <c r="CE76" s="114">
        <f t="shared" si="109"/>
        <v>-4.9584637015991833</v>
      </c>
      <c r="CF76" s="114">
        <f t="shared" si="110"/>
        <v>-5.0385789059335515</v>
      </c>
      <c r="CG76" s="114">
        <f t="shared" si="111"/>
        <v>-3.9665762445130501</v>
      </c>
      <c r="CH76" s="114">
        <f t="shared" si="112"/>
        <v>-5.2740883677049517</v>
      </c>
      <c r="CI76" s="114">
        <f t="shared" si="113"/>
        <v>-5.546681659952962</v>
      </c>
      <c r="CJ76" s="114">
        <f t="shared" si="114"/>
        <v>-2.5579898837068651</v>
      </c>
      <c r="CK76" s="114">
        <f t="shared" si="115"/>
        <v>-4.5879898837068644</v>
      </c>
      <c r="CL76" s="114">
        <f t="shared" si="116"/>
        <v>-1.2479515521805615</v>
      </c>
      <c r="CM76" s="114">
        <f t="shared" si="117"/>
        <v>-5.0078885122130501</v>
      </c>
      <c r="CN76" s="114">
        <f t="shared" si="118"/>
        <v>-3.8386319977650252</v>
      </c>
      <c r="CO76" s="114">
        <f t="shared" si="119"/>
        <v>-3.8180402823811557</v>
      </c>
      <c r="CP76" s="114">
        <f t="shared" si="120"/>
        <v>-4.8912469970402768</v>
      </c>
      <c r="CQ76" s="114">
        <f t="shared" si="124"/>
        <v>-4.2310650357333222</v>
      </c>
      <c r="CR76" s="114">
        <f t="shared" si="125"/>
        <v>-4.6843336876437638</v>
      </c>
      <c r="CS76" s="98" t="str">
        <f t="shared" si="126"/>
        <v>---</v>
      </c>
    </row>
    <row r="77" spans="2:97" x14ac:dyDescent="0.25">
      <c r="B77" t="s">
        <v>800</v>
      </c>
      <c r="C77">
        <v>425.29</v>
      </c>
      <c r="D77" s="27">
        <v>8.85</v>
      </c>
      <c r="E77" s="16">
        <v>8.6157288325957708</v>
      </c>
      <c r="F77" s="16">
        <v>7.5897600529999902</v>
      </c>
      <c r="G77" s="16">
        <v>7.612901248</v>
      </c>
      <c r="H77" s="16">
        <v>6.484</v>
      </c>
      <c r="I77" s="16">
        <v>8.0131999999999994</v>
      </c>
      <c r="J77" s="16">
        <v>7.5</v>
      </c>
      <c r="K77" s="16">
        <v>8.0299999999999994</v>
      </c>
      <c r="L77" s="16">
        <v>6.36</v>
      </c>
      <c r="M77" s="39">
        <v>8.1060499999999998</v>
      </c>
      <c r="N77" s="16">
        <f t="shared" si="84"/>
        <v>7.7161640133595766</v>
      </c>
      <c r="O77" s="16">
        <f t="shared" si="121"/>
        <v>8.1974150159819281</v>
      </c>
      <c r="P77" s="16">
        <f t="shared" si="85"/>
        <v>7.8130506239999997</v>
      </c>
      <c r="Q77" s="16" t="s">
        <v>2891</v>
      </c>
      <c r="R77" s="36"/>
      <c r="S77" s="18">
        <v>182.35</v>
      </c>
      <c r="T77" s="16">
        <v>262.61</v>
      </c>
      <c r="U77" s="16">
        <v>209.88</v>
      </c>
      <c r="V77" s="16">
        <v>259.91000000000003</v>
      </c>
      <c r="W77" s="16">
        <v>255.33</v>
      </c>
      <c r="X77" s="16">
        <v>256</v>
      </c>
      <c r="Y77" s="16">
        <v>250</v>
      </c>
      <c r="Z77" s="85">
        <v>270</v>
      </c>
      <c r="AA77" s="39">
        <v>262.28100000000001</v>
      </c>
      <c r="AB77" s="88">
        <f t="shared" si="86"/>
        <v>245.37344444444443</v>
      </c>
      <c r="AC77" s="114">
        <f t="shared" si="87"/>
        <v>243.62043858002085</v>
      </c>
      <c r="AD77" s="88">
        <f t="shared" si="88"/>
        <v>256</v>
      </c>
      <c r="AE77" s="16">
        <v>264.5</v>
      </c>
      <c r="AF77" s="150" t="s">
        <v>2778</v>
      </c>
      <c r="AG77" s="19">
        <f t="shared" si="89"/>
        <v>264.5</v>
      </c>
      <c r="AH77" s="18">
        <v>2.7000000000000002E-9</v>
      </c>
      <c r="AI77" s="34">
        <v>1.4815385747290999E-12</v>
      </c>
      <c r="AJ77" s="16">
        <v>5.7543993733715538E-12</v>
      </c>
      <c r="AK77" s="16">
        <v>1.7378008287493709E-10</v>
      </c>
      <c r="AL77" s="16">
        <v>5.2480746024977136E-12</v>
      </c>
      <c r="AM77" s="16">
        <v>4.3651583224016577E-11</v>
      </c>
      <c r="AN77" s="94">
        <v>3.7199999999999998E-11</v>
      </c>
      <c r="AO77" s="34">
        <v>5.8068799999999998E-11</v>
      </c>
      <c r="AP77" s="16">
        <f t="shared" si="90"/>
        <v>3.7814805983119402E-10</v>
      </c>
      <c r="AQ77" s="114">
        <f t="shared" si="91"/>
        <v>3.4440568759805703E-11</v>
      </c>
      <c r="AR77" s="16">
        <f t="shared" si="92"/>
        <v>4.0425791612008288E-11</v>
      </c>
      <c r="AS77" s="114" t="s">
        <v>2891</v>
      </c>
      <c r="AT77" s="156" t="s">
        <v>3036</v>
      </c>
      <c r="AU77" s="33">
        <v>1.2670000000000001E-5</v>
      </c>
      <c r="AV77" s="34">
        <v>4.2138000000000002E-5</v>
      </c>
      <c r="AW77" s="16">
        <v>8.4279678643475299E-7</v>
      </c>
      <c r="AX77" s="16">
        <v>5.8300000000000001E-6</v>
      </c>
      <c r="AY77" s="16">
        <v>1.9000000000000001E-5</v>
      </c>
      <c r="AZ77" s="16">
        <v>4.1200000000000004E-6</v>
      </c>
      <c r="BA77" s="16">
        <v>1.4399999999999999E-5</v>
      </c>
      <c r="BB77" s="68">
        <v>-8.84</v>
      </c>
      <c r="BC77" s="16">
        <f t="shared" si="46"/>
        <v>6.1473108010053491E-4</v>
      </c>
      <c r="BD77" s="67">
        <v>-11.23</v>
      </c>
      <c r="BE77" s="16">
        <f t="shared" si="47"/>
        <v>2.5042931818617769E-6</v>
      </c>
      <c r="BF77" s="16">
        <v>1.26E-2</v>
      </c>
      <c r="BG77" s="16">
        <v>1.6899999999999999E-6</v>
      </c>
      <c r="BH77" s="16">
        <v>7.5599999999999994E-5</v>
      </c>
      <c r="BI77" s="68">
        <v>8.0799999999999995E-11</v>
      </c>
      <c r="BJ77" s="94">
        <f t="shared" si="93"/>
        <v>3.4363431999999998E-5</v>
      </c>
      <c r="BK77" s="68">
        <v>6.70567E-12</v>
      </c>
      <c r="BL77" s="16">
        <f t="shared" si="94"/>
        <v>2.8518543943000001E-6</v>
      </c>
      <c r="BM77" s="34">
        <f>AVERAGE($AU77,$AV77,$AW77,$AX77,$AY77,$AZ77,$BA77,$BC77,$BE77,$BF77,$BG77,$BH77,$BJ77,$BL77)</f>
        <v>9.5933867546165233E-4</v>
      </c>
      <c r="BN77" s="34">
        <f t="shared" si="122"/>
        <v>1.8855797063774871E-5</v>
      </c>
      <c r="BO77" s="94">
        <f t="shared" si="123"/>
        <v>1.3535E-5</v>
      </c>
      <c r="BP77" s="114">
        <v>2.475E-6</v>
      </c>
      <c r="BQ77" s="156" t="s">
        <v>2919</v>
      </c>
      <c r="BR77" s="18">
        <f t="shared" si="96"/>
        <v>-8.5686362358410122</v>
      </c>
      <c r="BS77" s="114">
        <f t="shared" si="97"/>
        <v>-11.829287036337902</v>
      </c>
      <c r="BT77" s="114">
        <f t="shared" si="98"/>
        <v>-11.240000000000002</v>
      </c>
      <c r="BU77" s="114">
        <f t="shared" si="99"/>
        <v>-9.7600000000000016</v>
      </c>
      <c r="BV77" s="114">
        <f t="shared" si="100"/>
        <v>-11.280000000000001</v>
      </c>
      <c r="BW77" s="114">
        <f t="shared" si="101"/>
        <v>-10.36</v>
      </c>
      <c r="BX77" s="114">
        <f t="shared" si="102"/>
        <v>-10.429457060118102</v>
      </c>
      <c r="BY77" s="114">
        <f t="shared" si="103"/>
        <v>-10.236057148631099</v>
      </c>
      <c r="BZ77" s="114">
        <f t="shared" si="104"/>
        <v>-10.462929685116015</v>
      </c>
      <c r="CA77" s="114">
        <f t="shared" si="105"/>
        <v>-10.394728530059052</v>
      </c>
      <c r="CB77" s="98" t="str">
        <f t="shared" si="106"/>
        <v>---</v>
      </c>
      <c r="CC77" s="18">
        <f t="shared" si="107"/>
        <v>-4.8972233851165585</v>
      </c>
      <c r="CD77" s="114">
        <f t="shared" si="108"/>
        <v>-4.3753260812000692</v>
      </c>
      <c r="CE77" s="114">
        <f t="shared" si="109"/>
        <v>-6.0742771290159006</v>
      </c>
      <c r="CF77" s="114">
        <f t="shared" si="110"/>
        <v>-5.2343314452409855</v>
      </c>
      <c r="CG77" s="114">
        <f t="shared" si="111"/>
        <v>-4.7212463990471711</v>
      </c>
      <c r="CH77" s="114">
        <f t="shared" si="112"/>
        <v>-5.3851027839668655</v>
      </c>
      <c r="CI77" s="114">
        <f t="shared" si="113"/>
        <v>-4.8416375079047507</v>
      </c>
      <c r="CJ77" s="114">
        <f t="shared" si="114"/>
        <v>-3.2113148288916138</v>
      </c>
      <c r="CK77" s="114">
        <f t="shared" si="115"/>
        <v>-5.6013148288916144</v>
      </c>
      <c r="CL77" s="114">
        <f t="shared" si="116"/>
        <v>-1.8996294548824371</v>
      </c>
      <c r="CM77" s="114">
        <f t="shared" si="117"/>
        <v>-5.7721132953863261</v>
      </c>
      <c r="CN77" s="114">
        <f t="shared" si="118"/>
        <v>-4.1214782044987937</v>
      </c>
      <c r="CO77" s="114">
        <f t="shared" si="119"/>
        <v>-4.4639034681170271</v>
      </c>
      <c r="CP77" s="114">
        <f t="shared" si="120"/>
        <v>-5.5448726518097633</v>
      </c>
      <c r="CQ77" s="114">
        <f t="shared" si="124"/>
        <v>-4.7245551045692773</v>
      </c>
      <c r="CR77" s="114">
        <f t="shared" si="125"/>
        <v>-4.8694304465106546</v>
      </c>
      <c r="CS77" s="98">
        <f t="shared" si="126"/>
        <v>-5.6064247967304128</v>
      </c>
    </row>
    <row r="78" spans="2:97" x14ac:dyDescent="0.25">
      <c r="B78" t="s">
        <v>801</v>
      </c>
      <c r="C78">
        <v>425.29</v>
      </c>
      <c r="D78" s="27">
        <v>8.85</v>
      </c>
      <c r="E78" s="16">
        <v>8.5930113215031803</v>
      </c>
      <c r="F78" s="16">
        <v>7.5897600529999902</v>
      </c>
      <c r="G78" s="16">
        <v>7.612901248</v>
      </c>
      <c r="H78" s="16">
        <v>6.484</v>
      </c>
      <c r="I78" s="16">
        <v>7.97</v>
      </c>
      <c r="J78" s="16">
        <v>7.59</v>
      </c>
      <c r="K78" s="16">
        <v>8.0299999999999994</v>
      </c>
      <c r="L78" s="16" t="s">
        <v>3034</v>
      </c>
      <c r="M78" s="16"/>
      <c r="N78" s="16">
        <f t="shared" si="84"/>
        <v>7.839959077812896</v>
      </c>
      <c r="O78" s="16">
        <f t="shared" si="121"/>
        <v>8.2498162531468058</v>
      </c>
      <c r="P78" s="16">
        <f t="shared" si="85"/>
        <v>7.7914506239999994</v>
      </c>
      <c r="Q78" s="16" t="s">
        <v>2891</v>
      </c>
      <c r="R78" s="36"/>
      <c r="S78" s="18">
        <v>182.35</v>
      </c>
      <c r="T78" s="16">
        <v>254.26</v>
      </c>
      <c r="U78" s="16">
        <v>209.88</v>
      </c>
      <c r="V78" s="16">
        <v>234.98</v>
      </c>
      <c r="W78" s="16">
        <v>255.33</v>
      </c>
      <c r="X78" s="16">
        <v>255</v>
      </c>
      <c r="Y78" s="16">
        <v>250</v>
      </c>
      <c r="Z78" s="85" t="s">
        <v>3034</v>
      </c>
      <c r="AA78" s="16"/>
      <c r="AB78" s="88">
        <f t="shared" si="86"/>
        <v>234.54285714285714</v>
      </c>
      <c r="AC78" s="114">
        <f t="shared" si="87"/>
        <v>232.94454394469076</v>
      </c>
      <c r="AD78" s="88">
        <f t="shared" si="88"/>
        <v>250</v>
      </c>
      <c r="AE78" s="16" t="s">
        <v>2891</v>
      </c>
      <c r="AF78" s="150" t="s">
        <v>3036</v>
      </c>
      <c r="AG78" s="19">
        <f t="shared" si="89"/>
        <v>254.26</v>
      </c>
      <c r="AH78" s="18">
        <v>3.6100000000000001E-9</v>
      </c>
      <c r="AI78" s="34">
        <v>1.2642804565746799E-12</v>
      </c>
      <c r="AJ78" s="16">
        <v>6.0255958607435596E-12</v>
      </c>
      <c r="AK78" s="16">
        <v>1.7378008287493709E-10</v>
      </c>
      <c r="AL78" s="16">
        <v>4.6773514128719737E-12</v>
      </c>
      <c r="AM78" s="16">
        <v>4.3651583224016577E-11</v>
      </c>
      <c r="AN78" s="94" t="s">
        <v>3034</v>
      </c>
      <c r="AO78" s="16"/>
      <c r="AP78" s="16">
        <f t="shared" si="90"/>
        <v>6.3989981563819056E-10</v>
      </c>
      <c r="AQ78" s="114">
        <f t="shared" si="91"/>
        <v>3.149380284455665E-11</v>
      </c>
      <c r="AR78" s="16">
        <f t="shared" si="92"/>
        <v>2.483858954238007E-11</v>
      </c>
      <c r="AS78" s="114">
        <v>3.0761136524152322E-11</v>
      </c>
      <c r="AT78" s="156" t="s">
        <v>2916</v>
      </c>
      <c r="AU78" s="33">
        <v>2.3879999999999998E-6</v>
      </c>
      <c r="AV78" s="34">
        <v>4.2138000000000002E-5</v>
      </c>
      <c r="AW78" s="16">
        <v>8.5388294250873005E-7</v>
      </c>
      <c r="AX78" s="16">
        <v>5.4999999999999999E-6</v>
      </c>
      <c r="AY78" s="16">
        <v>1.9000000000000001E-5</v>
      </c>
      <c r="AZ78" s="16">
        <v>1.7600000000000001E-6</v>
      </c>
      <c r="BA78" s="16">
        <v>3.0900000000000001E-6</v>
      </c>
      <c r="BB78" s="68">
        <v>-8.84</v>
      </c>
      <c r="BC78" s="16">
        <f t="shared" si="46"/>
        <v>6.1473108010053491E-4</v>
      </c>
      <c r="BD78" s="67">
        <v>-11.3</v>
      </c>
      <c r="BE78" s="16">
        <f t="shared" si="47"/>
        <v>2.1314991858934141E-6</v>
      </c>
      <c r="BF78" s="16">
        <v>1.23E-2</v>
      </c>
      <c r="BG78" s="16">
        <v>1.6899999999999999E-6</v>
      </c>
      <c r="BH78" s="16">
        <v>6.1500000000000004E-5</v>
      </c>
      <c r="BI78" s="68" t="s">
        <v>3034</v>
      </c>
      <c r="BJ78" s="94" t="str">
        <f t="shared" si="93"/>
        <v/>
      </c>
      <c r="BK78" s="68"/>
      <c r="BL78" s="16" t="str">
        <f t="shared" si="94"/>
        <v>---</v>
      </c>
      <c r="BM78" s="94">
        <f t="shared" si="95"/>
        <v>1.0878985385190782E-3</v>
      </c>
      <c r="BN78" s="114">
        <f t="shared" si="122"/>
        <v>1.4434251704315274E-5</v>
      </c>
      <c r="BO78" s="94">
        <f t="shared" si="123"/>
        <v>4.2950000000000004E-6</v>
      </c>
      <c r="BP78" s="114" t="s">
        <v>2891</v>
      </c>
      <c r="BQ78" s="156" t="s">
        <v>3036</v>
      </c>
      <c r="BR78" s="18">
        <f t="shared" si="96"/>
        <v>-8.4424927980943423</v>
      </c>
      <c r="BS78" s="114">
        <f t="shared" si="97"/>
        <v>-11.898156575395241</v>
      </c>
      <c r="BT78" s="114">
        <f t="shared" si="98"/>
        <v>-11.22</v>
      </c>
      <c r="BU78" s="114">
        <f t="shared" si="99"/>
        <v>-9.7600000000000016</v>
      </c>
      <c r="BV78" s="114">
        <f t="shared" si="100"/>
        <v>-11.33</v>
      </c>
      <c r="BW78" s="114">
        <f t="shared" si="101"/>
        <v>-10.36</v>
      </c>
      <c r="BX78" s="114" t="str">
        <f t="shared" si="102"/>
        <v>N/A</v>
      </c>
      <c r="BY78" s="114" t="str">
        <f t="shared" si="103"/>
        <v>N/A</v>
      </c>
      <c r="BZ78" s="114">
        <f t="shared" si="104"/>
        <v>-10.501774895581597</v>
      </c>
      <c r="CA78" s="114">
        <f t="shared" si="105"/>
        <v>-10.79</v>
      </c>
      <c r="CB78" s="98">
        <f t="shared" si="106"/>
        <v>-10.511997622802674</v>
      </c>
      <c r="CC78" s="18">
        <f t="shared" si="107"/>
        <v>-5.6219656775426685</v>
      </c>
      <c r="CD78" s="114">
        <f t="shared" si="108"/>
        <v>-4.3753260812000692</v>
      </c>
      <c r="CE78" s="114">
        <f t="shared" si="109"/>
        <v>-6.0686016619889536</v>
      </c>
      <c r="CF78" s="114">
        <f t="shared" si="110"/>
        <v>-5.2596373105057559</v>
      </c>
      <c r="CG78" s="114">
        <f t="shared" si="111"/>
        <v>-4.7212463990471711</v>
      </c>
      <c r="CH78" s="114">
        <f t="shared" si="112"/>
        <v>-5.7544873321858505</v>
      </c>
      <c r="CI78" s="114">
        <f t="shared" si="113"/>
        <v>-5.5100415205751654</v>
      </c>
      <c r="CJ78" s="114">
        <f t="shared" si="114"/>
        <v>-3.2113148288916138</v>
      </c>
      <c r="CK78" s="114">
        <f t="shared" si="115"/>
        <v>-5.6713148288916155</v>
      </c>
      <c r="CL78" s="114">
        <f t="shared" si="116"/>
        <v>-1.9100948885606022</v>
      </c>
      <c r="CM78" s="114">
        <f t="shared" si="117"/>
        <v>-5.7721132953863261</v>
      </c>
      <c r="CN78" s="114">
        <f t="shared" si="118"/>
        <v>-4.2111248842245832</v>
      </c>
      <c r="CO78" s="114" t="str">
        <f t="shared" si="119"/>
        <v>N/A</v>
      </c>
      <c r="CP78" s="114" t="str">
        <f t="shared" si="120"/>
        <v>N/A</v>
      </c>
      <c r="CQ78" s="114">
        <f t="shared" si="124"/>
        <v>-4.8406057257500317</v>
      </c>
      <c r="CR78" s="114">
        <f t="shared" si="125"/>
        <v>-5.3848394155404602</v>
      </c>
      <c r="CS78" s="98" t="str">
        <f t="shared" si="126"/>
        <v>---</v>
      </c>
    </row>
    <row r="79" spans="2:97" x14ac:dyDescent="0.25">
      <c r="B79" t="s">
        <v>802</v>
      </c>
      <c r="C79">
        <v>459.73</v>
      </c>
      <c r="D79" s="27">
        <v>9.5</v>
      </c>
      <c r="E79" s="16">
        <v>9.3296610335494297</v>
      </c>
      <c r="F79" s="16">
        <v>8.2273297379999999</v>
      </c>
      <c r="G79" s="16">
        <v>8.2694655919999995</v>
      </c>
      <c r="H79" s="16">
        <v>7.0019999999999998</v>
      </c>
      <c r="I79" s="16">
        <v>8.5434999999999999</v>
      </c>
      <c r="J79" s="16">
        <v>7.85</v>
      </c>
      <c r="K79" s="16">
        <v>8.24</v>
      </c>
      <c r="L79" s="16">
        <v>6.83</v>
      </c>
      <c r="M79" s="39">
        <v>8.1351999999999993</v>
      </c>
      <c r="N79" s="16">
        <f t="shared" si="84"/>
        <v>8.1927156363549436</v>
      </c>
      <c r="O79" s="16">
        <f t="shared" si="121"/>
        <v>8.8062329122742398</v>
      </c>
      <c r="P79" s="16">
        <f t="shared" si="85"/>
        <v>8.2336648690000001</v>
      </c>
      <c r="Q79" s="16" t="s">
        <v>2891</v>
      </c>
      <c r="R79" s="36"/>
      <c r="S79" s="18">
        <v>191.08</v>
      </c>
      <c r="T79" s="16">
        <v>335.45</v>
      </c>
      <c r="U79" s="16">
        <v>228.75</v>
      </c>
      <c r="V79" s="16">
        <v>297.92</v>
      </c>
      <c r="W79" s="16">
        <v>265.33</v>
      </c>
      <c r="X79" s="16">
        <v>264</v>
      </c>
      <c r="Y79" s="16">
        <v>270</v>
      </c>
      <c r="Z79" s="85">
        <v>312</v>
      </c>
      <c r="AA79" s="39">
        <v>319.06599999999997</v>
      </c>
      <c r="AB79" s="88">
        <f t="shared" si="86"/>
        <v>275.95511111111108</v>
      </c>
      <c r="AC79" s="114">
        <f t="shared" si="87"/>
        <v>272.27660637560115</v>
      </c>
      <c r="AD79" s="88">
        <f t="shared" si="88"/>
        <v>270</v>
      </c>
      <c r="AE79" s="16">
        <v>325.5</v>
      </c>
      <c r="AF79" s="150" t="s">
        <v>2778</v>
      </c>
      <c r="AG79" s="19">
        <f t="shared" si="89"/>
        <v>325.5</v>
      </c>
      <c r="AH79" s="18">
        <v>6.1699999999999998E-12</v>
      </c>
      <c r="AI79" s="34">
        <v>5.3746164211948303E-14</v>
      </c>
      <c r="AJ79" s="16">
        <v>8.5113803820237492E-13</v>
      </c>
      <c r="AK79" s="16">
        <v>2.6915348039269103E-11</v>
      </c>
      <c r="AL79" s="16">
        <v>6.6069344800759387E-12</v>
      </c>
      <c r="AM79" s="16">
        <v>4.168693834703338E-11</v>
      </c>
      <c r="AN79" s="94">
        <v>3.8799999999999996E-12</v>
      </c>
      <c r="AO79" s="34">
        <v>1.42828E-12</v>
      </c>
      <c r="AP79" s="16">
        <f t="shared" si="90"/>
        <v>1.0949048133599094E-11</v>
      </c>
      <c r="AQ79" s="114">
        <f t="shared" si="91"/>
        <v>3.2213262745313636E-12</v>
      </c>
      <c r="AR79" s="16">
        <f t="shared" si="92"/>
        <v>5.0250000000000001E-12</v>
      </c>
      <c r="AS79" s="114">
        <v>1.5018489800093229E-12</v>
      </c>
      <c r="AT79" s="156" t="s">
        <v>2916</v>
      </c>
      <c r="AU79" s="33">
        <v>1.885E-6</v>
      </c>
      <c r="AV79" s="34">
        <v>9.2597000000000005E-6</v>
      </c>
      <c r="AW79" s="16">
        <v>4.7289457267495199E-8</v>
      </c>
      <c r="AX79" s="16">
        <v>4.6600000000000001E-5</v>
      </c>
      <c r="AY79" s="16">
        <v>3.32E-6</v>
      </c>
      <c r="AZ79" s="16" t="s">
        <v>2762</v>
      </c>
      <c r="BA79" s="16">
        <v>3.3400000000000002E-6</v>
      </c>
      <c r="BB79" s="68">
        <v>-9.52</v>
      </c>
      <c r="BC79" s="16">
        <f t="shared" si="46"/>
        <v>1.3883624044204167E-4</v>
      </c>
      <c r="BD79" s="67">
        <v>-12.42</v>
      </c>
      <c r="BE79" s="16">
        <f t="shared" si="47"/>
        <v>1.7478447117045122E-7</v>
      </c>
      <c r="BF79" s="16">
        <v>1.67E-3</v>
      </c>
      <c r="BG79" s="16">
        <v>5.7899999999999998E-7</v>
      </c>
      <c r="BH79" s="16">
        <v>2.3E-5</v>
      </c>
      <c r="BI79" s="68">
        <v>5.7099999999999997E-12</v>
      </c>
      <c r="BJ79" s="94">
        <f t="shared" si="93"/>
        <v>2.6250583E-6</v>
      </c>
      <c r="BK79" s="68">
        <v>2.60378E-12</v>
      </c>
      <c r="BL79" s="16">
        <f t="shared" si="94"/>
        <v>1.1970357794000001E-6</v>
      </c>
      <c r="BM79" s="94">
        <f t="shared" si="95"/>
        <v>1.4622031603460614E-4</v>
      </c>
      <c r="BN79" s="114">
        <f t="shared" si="122"/>
        <v>4.8027057350673433E-6</v>
      </c>
      <c r="BO79" s="94">
        <f t="shared" si="123"/>
        <v>3.32E-6</v>
      </c>
      <c r="BP79" s="114">
        <v>1.9399999999999999E-7</v>
      </c>
      <c r="BQ79" s="156" t="s">
        <v>2925</v>
      </c>
      <c r="BR79" s="18">
        <f t="shared" si="96"/>
        <v>-11.209714835966759</v>
      </c>
      <c r="BS79" s="114">
        <f t="shared" si="97"/>
        <v>-13.269652525291953</v>
      </c>
      <c r="BT79" s="114">
        <f t="shared" si="98"/>
        <v>-12.07</v>
      </c>
      <c r="BU79" s="114">
        <f t="shared" si="99"/>
        <v>-10.57</v>
      </c>
      <c r="BV79" s="114">
        <f t="shared" si="100"/>
        <v>-11.180000000000001</v>
      </c>
      <c r="BW79" s="114">
        <f t="shared" si="101"/>
        <v>-10.38</v>
      </c>
      <c r="BX79" s="114">
        <f t="shared" si="102"/>
        <v>-11.411168274405792</v>
      </c>
      <c r="BY79" s="114">
        <f t="shared" si="103"/>
        <v>-11.845186645126594</v>
      </c>
      <c r="BZ79" s="114">
        <f t="shared" si="104"/>
        <v>-11.491965285098887</v>
      </c>
      <c r="CA79" s="114">
        <f t="shared" si="105"/>
        <v>-11.310441555186276</v>
      </c>
      <c r="CB79" s="98">
        <f t="shared" si="106"/>
        <v>-11.823373736070925</v>
      </c>
      <c r="CC79" s="18">
        <f t="shared" si="107"/>
        <v>-5.7246886454581887</v>
      </c>
      <c r="CD79" s="114">
        <f t="shared" si="108"/>
        <v>-5.0334030835615993</v>
      </c>
      <c r="CE79" s="114">
        <f t="shared" si="109"/>
        <v>-7.3252356702747949</v>
      </c>
      <c r="CF79" s="114">
        <f t="shared" si="110"/>
        <v>-4.3316140833099999</v>
      </c>
      <c r="CG79" s="114">
        <f t="shared" si="111"/>
        <v>-5.4788619162959638</v>
      </c>
      <c r="CH79" s="114" t="str">
        <f t="shared" si="112"/>
        <v>N/A</v>
      </c>
      <c r="CI79" s="114">
        <f t="shared" si="113"/>
        <v>-5.4762535331884354</v>
      </c>
      <c r="CJ79" s="114">
        <f t="shared" si="114"/>
        <v>-3.857497155137346</v>
      </c>
      <c r="CK79" s="114">
        <f t="shared" si="115"/>
        <v>-6.7574971551373464</v>
      </c>
      <c r="CL79" s="114">
        <f t="shared" si="116"/>
        <v>-2.7772835288524167</v>
      </c>
      <c r="CM79" s="114">
        <f t="shared" si="117"/>
        <v>-6.2373214362725635</v>
      </c>
      <c r="CN79" s="114">
        <f t="shared" si="118"/>
        <v>-4.6382721639824069</v>
      </c>
      <c r="CO79" s="114">
        <f t="shared" si="119"/>
        <v>-5.5808610468914974</v>
      </c>
      <c r="CP79" s="114">
        <f t="shared" si="120"/>
        <v>-5.9218928683373182</v>
      </c>
      <c r="CQ79" s="114">
        <f t="shared" si="124"/>
        <v>-5.3185140220538365</v>
      </c>
      <c r="CR79" s="114">
        <f t="shared" si="125"/>
        <v>-5.4788619162959638</v>
      </c>
      <c r="CS79" s="98">
        <f t="shared" si="126"/>
        <v>-6.7121982700697735</v>
      </c>
    </row>
    <row r="80" spans="2:97" x14ac:dyDescent="0.25">
      <c r="AF80"/>
    </row>
    <row r="81" spans="3:96" x14ac:dyDescent="0.25">
      <c r="N81" s="191" t="s">
        <v>2315</v>
      </c>
      <c r="O81" s="191" t="s">
        <v>2316</v>
      </c>
      <c r="P81" s="191" t="s">
        <v>2941</v>
      </c>
    </row>
    <row r="82" spans="3:96" ht="28.9" customHeight="1" x14ac:dyDescent="0.25">
      <c r="D82" s="27" t="s">
        <v>2308</v>
      </c>
      <c r="E82" s="16" t="s">
        <v>2309</v>
      </c>
      <c r="F82" s="42" t="s">
        <v>2311</v>
      </c>
      <c r="G82" s="42" t="s">
        <v>2312</v>
      </c>
      <c r="H82" s="42" t="s">
        <v>2313</v>
      </c>
      <c r="I82" s="42" t="s">
        <v>2314</v>
      </c>
      <c r="J82" s="43" t="s">
        <v>3003</v>
      </c>
      <c r="K82" s="43" t="s">
        <v>3004</v>
      </c>
      <c r="L82" s="79" t="s">
        <v>3033</v>
      </c>
      <c r="M82" s="63" t="s">
        <v>3028</v>
      </c>
      <c r="N82" s="191"/>
      <c r="O82" s="191"/>
      <c r="P82" s="191"/>
      <c r="S82" s="18" t="s">
        <v>2317</v>
      </c>
      <c r="T82" s="14" t="s">
        <v>2319</v>
      </c>
      <c r="U82" s="14" t="s">
        <v>2320</v>
      </c>
      <c r="V82" s="13" t="s">
        <v>2321</v>
      </c>
      <c r="W82" s="14" t="s">
        <v>2322</v>
      </c>
      <c r="X82" s="14" t="s">
        <v>3005</v>
      </c>
      <c r="Y82" s="14" t="s">
        <v>3006</v>
      </c>
      <c r="Z82" s="91" t="s">
        <v>3033</v>
      </c>
      <c r="AA82" s="63" t="s">
        <v>3028</v>
      </c>
      <c r="AB82" s="14" t="s">
        <v>2911</v>
      </c>
      <c r="AC82" s="14" t="s">
        <v>3673</v>
      </c>
      <c r="AD82" s="14" t="s">
        <v>2943</v>
      </c>
      <c r="AH82" s="18" t="s">
        <v>2317</v>
      </c>
      <c r="AI82" s="16" t="s">
        <v>2309</v>
      </c>
      <c r="AJ82" s="14" t="s">
        <v>2319</v>
      </c>
      <c r="AK82" s="14" t="s">
        <v>2320</v>
      </c>
      <c r="AL82" s="13" t="s">
        <v>2321</v>
      </c>
      <c r="AM82" s="14" t="s">
        <v>2322</v>
      </c>
      <c r="AN82" s="95" t="s">
        <v>3033</v>
      </c>
      <c r="AO82" s="69" t="s">
        <v>3028</v>
      </c>
      <c r="AP82" s="38" t="s">
        <v>2913</v>
      </c>
      <c r="AQ82" s="14" t="s">
        <v>3675</v>
      </c>
      <c r="AR82" s="38" t="s">
        <v>2945</v>
      </c>
      <c r="AU82" s="35" t="s">
        <v>2323</v>
      </c>
      <c r="AV82" s="17" t="s">
        <v>2324</v>
      </c>
      <c r="AW82" s="16" t="s">
        <v>2309</v>
      </c>
      <c r="AX82" s="14" t="s">
        <v>2319</v>
      </c>
      <c r="AY82" s="14" t="s">
        <v>2320</v>
      </c>
      <c r="AZ82" s="13" t="s">
        <v>2321</v>
      </c>
      <c r="BA82" s="14" t="s">
        <v>2322</v>
      </c>
      <c r="BB82" s="38"/>
      <c r="BC82" s="38" t="s">
        <v>2325</v>
      </c>
      <c r="BD82" s="14"/>
      <c r="BE82" s="14" t="s">
        <v>2314</v>
      </c>
      <c r="BF82" s="38" t="s">
        <v>3003</v>
      </c>
      <c r="BG82" s="38" t="s">
        <v>3004</v>
      </c>
      <c r="BH82" s="38" t="s">
        <v>3007</v>
      </c>
      <c r="BI82" s="92"/>
      <c r="BJ82" s="95" t="s">
        <v>3033</v>
      </c>
      <c r="BK82" s="38"/>
      <c r="BL82" s="74" t="s">
        <v>3028</v>
      </c>
      <c r="BM82" s="38" t="s">
        <v>2913</v>
      </c>
      <c r="BN82" s="14" t="s">
        <v>3675</v>
      </c>
      <c r="BO82" s="38" t="s">
        <v>2945</v>
      </c>
      <c r="BP82" s="110"/>
      <c r="BR82" s="18" t="s">
        <v>2317</v>
      </c>
      <c r="BS82" s="114" t="s">
        <v>2309</v>
      </c>
      <c r="BT82" s="14" t="s">
        <v>2319</v>
      </c>
      <c r="BU82" s="14" t="s">
        <v>2320</v>
      </c>
      <c r="BV82" s="113" t="s">
        <v>2321</v>
      </c>
      <c r="BW82" s="14" t="s">
        <v>2322</v>
      </c>
      <c r="BX82" s="14" t="s">
        <v>3033</v>
      </c>
      <c r="BY82" s="14" t="s">
        <v>3028</v>
      </c>
      <c r="BZ82" s="92" t="s">
        <v>2913</v>
      </c>
      <c r="CA82" s="92" t="s">
        <v>2945</v>
      </c>
      <c r="CB82" s="110"/>
      <c r="CC82" s="35" t="s">
        <v>2323</v>
      </c>
      <c r="CD82" s="17" t="s">
        <v>2324</v>
      </c>
      <c r="CE82" s="114" t="s">
        <v>2309</v>
      </c>
      <c r="CF82" s="14" t="s">
        <v>2319</v>
      </c>
      <c r="CG82" s="14" t="s">
        <v>2320</v>
      </c>
      <c r="CH82" s="113" t="s">
        <v>2321</v>
      </c>
      <c r="CI82" s="14" t="s">
        <v>2322</v>
      </c>
      <c r="CJ82" s="92" t="s">
        <v>2325</v>
      </c>
      <c r="CK82" s="14" t="s">
        <v>2314</v>
      </c>
      <c r="CL82" s="92" t="s">
        <v>3003</v>
      </c>
      <c r="CM82" s="92" t="s">
        <v>3004</v>
      </c>
      <c r="CN82" s="92" t="s">
        <v>3007</v>
      </c>
      <c r="CO82" s="14" t="s">
        <v>3033</v>
      </c>
      <c r="CP82" s="14" t="s">
        <v>3028</v>
      </c>
      <c r="CQ82" s="92" t="s">
        <v>2913</v>
      </c>
      <c r="CR82" s="92" t="s">
        <v>2945</v>
      </c>
    </row>
    <row r="83" spans="3:96" x14ac:dyDescent="0.25">
      <c r="C83" s="9" t="s">
        <v>2927</v>
      </c>
      <c r="R83" s="139" t="s">
        <v>2927</v>
      </c>
      <c r="S83" s="22"/>
      <c r="T83" s="23"/>
      <c r="U83" s="23"/>
      <c r="V83" s="24"/>
      <c r="W83" s="23"/>
      <c r="X83" s="23"/>
      <c r="Y83" s="23"/>
      <c r="Z83" s="23"/>
      <c r="AA83" s="23"/>
      <c r="AB83" s="23"/>
      <c r="AC83" s="23"/>
      <c r="AD83" s="23"/>
      <c r="AG83" s="9" t="s">
        <v>2927</v>
      </c>
      <c r="AT83" s="139" t="s">
        <v>2927</v>
      </c>
      <c r="AU83" s="22"/>
      <c r="AV83" s="23"/>
      <c r="AW83" s="23"/>
      <c r="BQ83" s="139" t="s">
        <v>2927</v>
      </c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39" t="s">
        <v>2927</v>
      </c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</row>
    <row r="84" spans="3:96" x14ac:dyDescent="0.25">
      <c r="C84" s="72" t="s">
        <v>3026</v>
      </c>
      <c r="D84" s="103">
        <f t="shared" ref="D84:K84" si="127">COUNTIFS(D$4:D$79,"&gt;0",$Q$4:$Q$79,"&gt;0")</f>
        <v>14</v>
      </c>
      <c r="E84" s="103">
        <f t="shared" si="127"/>
        <v>14</v>
      </c>
      <c r="F84" s="103">
        <f t="shared" si="127"/>
        <v>14</v>
      </c>
      <c r="G84" s="103">
        <f t="shared" si="127"/>
        <v>14</v>
      </c>
      <c r="H84" s="103">
        <f t="shared" si="127"/>
        <v>14</v>
      </c>
      <c r="I84" s="103">
        <f t="shared" si="127"/>
        <v>14</v>
      </c>
      <c r="J84" s="103">
        <f t="shared" si="127"/>
        <v>14</v>
      </c>
      <c r="K84" s="103">
        <f t="shared" si="127"/>
        <v>14</v>
      </c>
      <c r="L84" s="103">
        <f>COUNTIFS(L$4:L$79,"&gt;0",$Q$4:$Q$79,"&gt;0")</f>
        <v>12</v>
      </c>
      <c r="M84" s="103">
        <f t="shared" ref="M84:P84" si="128">COUNTIFS(M$4:M$79,"&gt;0",$Q$4:$Q$79,"&gt;0")</f>
        <v>12</v>
      </c>
      <c r="N84" s="103">
        <f t="shared" si="128"/>
        <v>14</v>
      </c>
      <c r="O84" s="103">
        <f t="shared" si="128"/>
        <v>14</v>
      </c>
      <c r="P84" s="103">
        <f t="shared" si="128"/>
        <v>14</v>
      </c>
      <c r="Q84" s="140" t="s">
        <v>3042</v>
      </c>
      <c r="R84" s="72" t="s">
        <v>3026</v>
      </c>
      <c r="S84" s="103">
        <f t="shared" ref="S84:Y84" si="129">COUNTIFS(S$4:S$79,"&gt;0",$AE$4:$AE$79,"&gt;0")</f>
        <v>12</v>
      </c>
      <c r="T84" s="103">
        <f t="shared" si="129"/>
        <v>12</v>
      </c>
      <c r="U84" s="103">
        <f t="shared" si="129"/>
        <v>12</v>
      </c>
      <c r="V84" s="103">
        <f t="shared" si="129"/>
        <v>12</v>
      </c>
      <c r="W84" s="103">
        <f t="shared" si="129"/>
        <v>12</v>
      </c>
      <c r="X84" s="103">
        <f t="shared" si="129"/>
        <v>12</v>
      </c>
      <c r="Y84" s="103">
        <f t="shared" si="129"/>
        <v>12</v>
      </c>
      <c r="Z84" s="103">
        <f>COUNTIFS(Z$4:Z$79,"&gt;0",$AE$4:$AE$79,"&gt;0")</f>
        <v>8</v>
      </c>
      <c r="AA84" s="103">
        <f t="shared" ref="AA84:AD84" si="130">COUNTIFS(AA$4:AA$79,"&gt;0",$AE$4:$AE$79,"&gt;0")</f>
        <v>9</v>
      </c>
      <c r="AB84" s="103">
        <f t="shared" si="130"/>
        <v>12</v>
      </c>
      <c r="AC84" s="103">
        <f t="shared" si="130"/>
        <v>12</v>
      </c>
      <c r="AD84" s="103">
        <f t="shared" si="130"/>
        <v>12</v>
      </c>
      <c r="AE84" s="140" t="s">
        <v>3042</v>
      </c>
      <c r="AG84" s="72" t="s">
        <v>3026</v>
      </c>
      <c r="AH84" s="103">
        <f t="shared" ref="AH84:AM84" si="131">COUNTIFS(AH$4:AH$79,"&gt;0",$AS$4:$AS$79,"&gt;0")</f>
        <v>20</v>
      </c>
      <c r="AI84" s="103">
        <f t="shared" si="131"/>
        <v>20</v>
      </c>
      <c r="AJ84" s="103">
        <f t="shared" si="131"/>
        <v>20</v>
      </c>
      <c r="AK84" s="103">
        <f t="shared" si="131"/>
        <v>20</v>
      </c>
      <c r="AL84" s="103">
        <f t="shared" si="131"/>
        <v>20</v>
      </c>
      <c r="AM84" s="103">
        <f t="shared" si="131"/>
        <v>20</v>
      </c>
      <c r="AN84" s="103">
        <f>COUNTIFS(AN$4:AN$79,"&gt;0",$AS$4:$AS$79,"&gt;0")</f>
        <v>14</v>
      </c>
      <c r="AO84" s="103">
        <f t="shared" ref="AO84:AR84" si="132">COUNTIFS(AO$4:AO$79,"&gt;0",$AS$4:$AS$79,"&gt;0")</f>
        <v>15</v>
      </c>
      <c r="AP84" s="103">
        <f t="shared" si="132"/>
        <v>20</v>
      </c>
      <c r="AQ84" s="103">
        <f t="shared" si="132"/>
        <v>20</v>
      </c>
      <c r="AR84" s="103">
        <f t="shared" si="132"/>
        <v>20</v>
      </c>
      <c r="AS84" s="140" t="s">
        <v>3042</v>
      </c>
      <c r="AT84" s="72" t="s">
        <v>3026</v>
      </c>
      <c r="AU84" s="103">
        <f t="shared" ref="AU84:AY84" si="133">COUNTIFS(AU$4:AU$79,"&gt;0",$BP$4:$BP$79,"&gt;0")</f>
        <v>16</v>
      </c>
      <c r="AV84" s="103">
        <f t="shared" si="133"/>
        <v>16</v>
      </c>
      <c r="AW84" s="103">
        <f t="shared" si="133"/>
        <v>16</v>
      </c>
      <c r="AX84" s="103">
        <f t="shared" si="133"/>
        <v>16</v>
      </c>
      <c r="AY84" s="103">
        <f t="shared" si="133"/>
        <v>16</v>
      </c>
      <c r="AZ84" s="103">
        <f>COUNTIFS(AZ$4:AZ$79,"&gt;0",$BP$4:$BP$79,"&gt;0")</f>
        <v>15</v>
      </c>
      <c r="BA84" s="103">
        <f t="shared" ref="BA84" si="134">COUNTIFS(BA$4:BA$79,"&gt;0",$BP$4:$BP$79,"&gt;0")</f>
        <v>16</v>
      </c>
      <c r="BC84" s="103">
        <f>COUNTIFS(BC$4:BC$79,"&gt;0",$BP$4:$BP$79,"&gt;0")</f>
        <v>16</v>
      </c>
      <c r="BE84" s="103">
        <f t="shared" ref="BE84:BH84" si="135">COUNTIFS(BE$4:BE$79,"&gt;0",$BP$4:$BP$79,"&gt;0")</f>
        <v>16</v>
      </c>
      <c r="BF84" s="103">
        <f t="shared" si="135"/>
        <v>16</v>
      </c>
      <c r="BG84" s="103">
        <f t="shared" si="135"/>
        <v>16</v>
      </c>
      <c r="BH84" s="103">
        <f t="shared" si="135"/>
        <v>16</v>
      </c>
      <c r="BJ84" s="103">
        <f>COUNTIFS(BJ$4:BJ$79,"&gt;0",$BP$4:$BP$79,"&gt;0")</f>
        <v>13</v>
      </c>
      <c r="BL84" s="103">
        <f t="shared" ref="BL84:BO84" si="136">COUNTIFS(BL$4:BL$79,"&gt;0",$BP$4:$BP$79,"&gt;0")</f>
        <v>14</v>
      </c>
      <c r="BM84" s="103">
        <f t="shared" si="136"/>
        <v>16</v>
      </c>
      <c r="BN84" s="103">
        <f t="shared" si="136"/>
        <v>16</v>
      </c>
      <c r="BO84" s="103">
        <f t="shared" si="136"/>
        <v>16</v>
      </c>
      <c r="BP84" s="140" t="s">
        <v>3042</v>
      </c>
      <c r="BQ84" s="117" t="s">
        <v>3026</v>
      </c>
      <c r="BR84" s="103">
        <f t="shared" ref="BR84:BW84" si="137">COUNTIFS(BR$4:BR$79,"&lt;0",$CB$4:$CB$79,"&lt;0")</f>
        <v>20</v>
      </c>
      <c r="BS84" s="103">
        <f t="shared" si="137"/>
        <v>20</v>
      </c>
      <c r="BT84" s="103">
        <f t="shared" si="137"/>
        <v>20</v>
      </c>
      <c r="BU84" s="103">
        <f t="shared" si="137"/>
        <v>20</v>
      </c>
      <c r="BV84" s="103">
        <f t="shared" si="137"/>
        <v>20</v>
      </c>
      <c r="BW84" s="103">
        <f t="shared" si="137"/>
        <v>20</v>
      </c>
      <c r="BX84" s="103">
        <f>COUNTIFS(BX$4:BX$79,"&lt;0",$CB$4:$CB$79,"&lt;0")</f>
        <v>14</v>
      </c>
      <c r="BY84" s="103">
        <f t="shared" ref="BY84:CA84" si="138">COUNTIFS(BY$4:BY$79,"&lt;0",$CB$4:$CB$79,"&lt;0")</f>
        <v>15</v>
      </c>
      <c r="BZ84" s="103">
        <f t="shared" si="138"/>
        <v>20</v>
      </c>
      <c r="CA84" s="103">
        <f t="shared" si="138"/>
        <v>20</v>
      </c>
      <c r="CB84" s="117" t="s">
        <v>3026</v>
      </c>
      <c r="CC84" s="103">
        <f t="shared" ref="CC84:CG84" si="139">COUNTIFS(CC$4:CC$79,"&lt;100",$CS$4:$CS$79,"&lt;100")</f>
        <v>16</v>
      </c>
      <c r="CD84" s="103">
        <f t="shared" si="139"/>
        <v>16</v>
      </c>
      <c r="CE84" s="103">
        <f t="shared" si="139"/>
        <v>16</v>
      </c>
      <c r="CF84" s="103">
        <f t="shared" si="139"/>
        <v>16</v>
      </c>
      <c r="CG84" s="103">
        <f t="shared" si="139"/>
        <v>16</v>
      </c>
      <c r="CH84" s="103">
        <f>COUNTIFS(CH$4:CH$79,"&lt;100",$CS$4:$CS$79,"&lt;100")</f>
        <v>15</v>
      </c>
      <c r="CI84" s="103">
        <f t="shared" ref="CI84:CR84" si="140">COUNTIFS(CI$4:CI$79,"&lt;100",$CS$4:$CS$79,"&lt;100")</f>
        <v>16</v>
      </c>
      <c r="CJ84" s="103">
        <f t="shared" si="140"/>
        <v>16</v>
      </c>
      <c r="CK84" s="103">
        <f t="shared" si="140"/>
        <v>16</v>
      </c>
      <c r="CL84" s="103">
        <f t="shared" si="140"/>
        <v>16</v>
      </c>
      <c r="CM84" s="103">
        <f t="shared" si="140"/>
        <v>16</v>
      </c>
      <c r="CN84" s="103">
        <f t="shared" si="140"/>
        <v>16</v>
      </c>
      <c r="CO84" s="103">
        <f t="shared" si="140"/>
        <v>13</v>
      </c>
      <c r="CP84" s="103">
        <f t="shared" si="140"/>
        <v>14</v>
      </c>
      <c r="CQ84" s="103">
        <f t="shared" si="140"/>
        <v>16</v>
      </c>
      <c r="CR84" s="103">
        <f t="shared" si="140"/>
        <v>16</v>
      </c>
    </row>
    <row r="85" spans="3:96" x14ac:dyDescent="0.25">
      <c r="C85" s="20" t="s">
        <v>2894</v>
      </c>
      <c r="D85" s="21">
        <f t="shared" ref="D85:P85" si="141">SUMXMY2(D$4:D$79,$Q$4:$Q$79)</f>
        <v>11.126067221323735</v>
      </c>
      <c r="E85" s="21">
        <f t="shared" si="141"/>
        <v>4.2698780034011712</v>
      </c>
      <c r="F85" s="21">
        <f t="shared" si="141"/>
        <v>3.9317956544138286</v>
      </c>
      <c r="G85" s="21">
        <f t="shared" si="141"/>
        <v>4.303218493795482</v>
      </c>
      <c r="H85" s="21">
        <f t="shared" si="141"/>
        <v>21.996953275943277</v>
      </c>
      <c r="I85" s="21">
        <f t="shared" si="141"/>
        <v>0.5715892130921838</v>
      </c>
      <c r="J85" s="21">
        <f t="shared" si="141"/>
        <v>3.1195979539993415</v>
      </c>
      <c r="K85" s="21">
        <f t="shared" si="141"/>
        <v>1.9095828312852337</v>
      </c>
      <c r="L85" s="21">
        <f t="shared" si="141"/>
        <v>17.640036981910622</v>
      </c>
      <c r="M85" s="21">
        <f t="shared" si="141"/>
        <v>0.40539641994482928</v>
      </c>
      <c r="N85" s="21">
        <f t="shared" si="141"/>
        <v>0.8264915632128047</v>
      </c>
      <c r="O85" s="21">
        <f t="shared" si="141"/>
        <v>1.852394506786758</v>
      </c>
      <c r="P85" s="21">
        <f t="shared" si="141"/>
        <v>0.47058022512921122</v>
      </c>
      <c r="Q85" s="114">
        <f>MIN(Q$4:Q$79)</f>
        <v>6.2</v>
      </c>
      <c r="R85" s="20" t="s">
        <v>2893</v>
      </c>
      <c r="S85" s="21">
        <f t="shared" ref="S85:AD85" si="142">SUMXMY2(S$4:S$79,$AE$4:$AE$79)</f>
        <v>46833.294399999999</v>
      </c>
      <c r="T85" s="21">
        <f t="shared" si="142"/>
        <v>403.63109999999995</v>
      </c>
      <c r="U85" s="21">
        <f t="shared" si="142"/>
        <v>27397.007000000001</v>
      </c>
      <c r="V85" s="21">
        <f t="shared" si="142"/>
        <v>2669.7090999999973</v>
      </c>
      <c r="W85" s="21">
        <f t="shared" si="142"/>
        <v>21894.662199999992</v>
      </c>
      <c r="X85" s="21">
        <f t="shared" si="142"/>
        <v>13208.72</v>
      </c>
      <c r="Y85" s="21">
        <f t="shared" si="142"/>
        <v>18667.100000000006</v>
      </c>
      <c r="Z85" s="89">
        <f t="shared" si="142"/>
        <v>1020.6274999999994</v>
      </c>
      <c r="AA85" s="21">
        <f t="shared" si="142"/>
        <v>1551.0284043299994</v>
      </c>
      <c r="AB85" s="21">
        <f t="shared" si="142"/>
        <v>5915.328079169798</v>
      </c>
      <c r="AC85" s="102">
        <f t="shared" si="142"/>
        <v>6865.0237917669238</v>
      </c>
      <c r="AD85" s="21">
        <f t="shared" si="142"/>
        <v>6210.7845902099998</v>
      </c>
      <c r="AE85" s="114">
        <f>MIN(AE$4:AE$79)</f>
        <v>88.850000000000023</v>
      </c>
      <c r="AG85" s="20" t="s">
        <v>2931</v>
      </c>
      <c r="AH85" s="21">
        <f t="shared" ref="AH85:AR85" si="143">SUMXMY2(AH$4:AH$79,$AS$4:$AS$79)</f>
        <v>5.1087320226779667E-8</v>
      </c>
      <c r="AI85" s="21">
        <f t="shared" si="143"/>
        <v>5.644754091342958E-8</v>
      </c>
      <c r="AJ85" s="21">
        <f t="shared" si="143"/>
        <v>8.1922374519041531E-7</v>
      </c>
      <c r="AK85" s="21">
        <f t="shared" si="143"/>
        <v>1.5365043421245009E-7</v>
      </c>
      <c r="AL85" s="21">
        <f t="shared" si="143"/>
        <v>9.4612032366931459E-7</v>
      </c>
      <c r="AM85" s="21">
        <f t="shared" si="143"/>
        <v>1.2670567206103439E-7</v>
      </c>
      <c r="AN85" s="89">
        <f t="shared" si="143"/>
        <v>2.0534217425673261E-8</v>
      </c>
      <c r="AO85" s="21">
        <f t="shared" si="143"/>
        <v>1.0443676978065285E-7</v>
      </c>
      <c r="AP85" s="21">
        <f t="shared" si="143"/>
        <v>1.5779334373929721E-8</v>
      </c>
      <c r="AQ85" s="102">
        <f t="shared" si="143"/>
        <v>3.5208282013633595E-8</v>
      </c>
      <c r="AR85" s="21">
        <f t="shared" si="143"/>
        <v>6.1189869025431048E-8</v>
      </c>
      <c r="AS85" s="114">
        <f>MIN(AS$4:AS$79)</f>
        <v>1.5018489800093229E-12</v>
      </c>
      <c r="AT85" s="20" t="s">
        <v>2932</v>
      </c>
      <c r="AU85" s="21">
        <f t="shared" ref="AU85:BA85" si="144">SUMXMY2(AU$4:AU$79,$BP$4:$BP$79)</f>
        <v>2.2551828260351812</v>
      </c>
      <c r="AV85" s="21">
        <f t="shared" si="144"/>
        <v>7.0039546976981906E-2</v>
      </c>
      <c r="AW85" s="21">
        <f t="shared" si="144"/>
        <v>6.6657022535740049</v>
      </c>
      <c r="AX85" s="21">
        <f t="shared" si="144"/>
        <v>6.9113761349432146E-2</v>
      </c>
      <c r="AY85" s="21">
        <f t="shared" si="144"/>
        <v>3.2445027086968583</v>
      </c>
      <c r="AZ85" s="21">
        <f t="shared" si="144"/>
        <v>1.0476354126316543</v>
      </c>
      <c r="BA85" s="21">
        <f t="shared" si="144"/>
        <v>0.90567939286815513</v>
      </c>
      <c r="BC85" s="21">
        <f>SUMXMY2(BC$4:BC$79,$BP$4:$BP$79)</f>
        <v>949.56491342095012</v>
      </c>
      <c r="BE85" s="21">
        <f>SUMXMY2(BE$4:BE$79,$BP$4:$BP$79)</f>
        <v>1.2661916137887435</v>
      </c>
      <c r="BF85" s="21">
        <f>SUMXMY2(BF$4:BF$79,$BP$4:$BP$79)</f>
        <v>37979.998274260426</v>
      </c>
      <c r="BG85" s="21">
        <f>SUMXMY2(BG$4:BG$79,$BP$4:$BP$79)</f>
        <v>0.49158686585912414</v>
      </c>
      <c r="BH85" s="21">
        <f>SUMXMY2(BH$4:BH$79,$BP$4:$BP$79)</f>
        <v>20.606285642463842</v>
      </c>
      <c r="BI85" s="89"/>
      <c r="BJ85" s="89">
        <f>SUMXMY2(BJ$4:BJ$79,$BP$4:$BP$79)</f>
        <v>54.434890345618285</v>
      </c>
      <c r="BK85" s="21"/>
      <c r="BL85" s="21">
        <f>SUMXMY2(BL$4:BL$79,$BP$4:$BP$79)</f>
        <v>9.2848898233540549</v>
      </c>
      <c r="BM85" s="21">
        <f>SUMXMY2(BM$4:BM$79,$BP$4:$BP$79)</f>
        <v>309.0281788986473</v>
      </c>
      <c r="BN85" s="102">
        <f>SUMXMY2(BN$4:BN$79,$BP$4:$BP$79)</f>
        <v>3.2344888058178669</v>
      </c>
      <c r="BO85" s="21">
        <f>SUMXMY2(BO$4:BO$79,$BP$4:$BP$79)</f>
        <v>2.2554312482723526</v>
      </c>
      <c r="BP85" s="114">
        <f>MIN(BP$4:BP$79)</f>
        <v>1.9399999999999999E-7</v>
      </c>
      <c r="BQ85" s="115" t="s">
        <v>3683</v>
      </c>
      <c r="BR85" s="102">
        <f t="shared" ref="BR85:CA85" si="145">SUMXMY2(BR$4:BR$79,$CB$4:$CB$79)</f>
        <v>20.50257730788891</v>
      </c>
      <c r="BS85" s="102">
        <f t="shared" si="145"/>
        <v>13.045942822814109</v>
      </c>
      <c r="BT85" s="102">
        <f t="shared" si="145"/>
        <v>5.7231258296585077</v>
      </c>
      <c r="BU85" s="102">
        <f t="shared" si="145"/>
        <v>7.7110172850721783</v>
      </c>
      <c r="BV85" s="102">
        <f t="shared" si="145"/>
        <v>6.7750956695454274</v>
      </c>
      <c r="BW85" s="102">
        <f t="shared" si="145"/>
        <v>30.081007163612806</v>
      </c>
      <c r="BX85" s="102">
        <f t="shared" si="145"/>
        <v>3.0128063117569104</v>
      </c>
      <c r="BY85" s="102">
        <f t="shared" si="145"/>
        <v>4.3283289195306054</v>
      </c>
      <c r="BZ85" s="102">
        <f t="shared" si="145"/>
        <v>3.1482625495070637</v>
      </c>
      <c r="CA85" s="102">
        <f t="shared" si="145"/>
        <v>4.3094011552785343</v>
      </c>
      <c r="CB85" s="136" t="s">
        <v>3688</v>
      </c>
      <c r="CC85" s="102">
        <f t="shared" ref="CC85:CR85" si="146">SUMXMY2(CC$4:CC$79,$CS$4:$CS$79)</f>
        <v>5.110237398338267</v>
      </c>
      <c r="CD85" s="102">
        <f t="shared" si="146"/>
        <v>18.901835357160095</v>
      </c>
      <c r="CE85" s="102">
        <f t="shared" si="146"/>
        <v>4.3757882941125779</v>
      </c>
      <c r="CF85" s="102">
        <f t="shared" si="146"/>
        <v>8.9987631565710835</v>
      </c>
      <c r="CG85" s="102">
        <f t="shared" si="146"/>
        <v>15.606815402204388</v>
      </c>
      <c r="CH85" s="102">
        <f t="shared" si="146"/>
        <v>4.0589637850287055</v>
      </c>
      <c r="CI85" s="102">
        <f t="shared" si="146"/>
        <v>12.547269199914304</v>
      </c>
      <c r="CJ85" s="102">
        <f t="shared" si="146"/>
        <v>76.97628052430818</v>
      </c>
      <c r="CK85" s="102">
        <f t="shared" si="146"/>
        <v>2.6319706736427113</v>
      </c>
      <c r="CL85" s="102">
        <f t="shared" si="146"/>
        <v>154.94668419276474</v>
      </c>
      <c r="CM85" s="102">
        <f t="shared" si="146"/>
        <v>1.8169442388406121</v>
      </c>
      <c r="CN85" s="102">
        <f t="shared" si="146"/>
        <v>22.176442856056635</v>
      </c>
      <c r="CO85" s="102">
        <f t="shared" si="146"/>
        <v>16.235522231242502</v>
      </c>
      <c r="CP85" s="102">
        <f t="shared" si="146"/>
        <v>2.7964423367181386</v>
      </c>
      <c r="CQ85" s="102">
        <f t="shared" si="146"/>
        <v>11.671591521409054</v>
      </c>
      <c r="CR85" s="102">
        <f t="shared" si="146"/>
        <v>6.9103797475614845</v>
      </c>
    </row>
    <row r="86" spans="3:96" x14ac:dyDescent="0.25">
      <c r="C86" s="115" t="s">
        <v>3027</v>
      </c>
      <c r="D86" s="93">
        <f t="shared" ref="D86:K86" si="147">SQRT(D85/D84)</f>
        <v>0.89147018303329117</v>
      </c>
      <c r="E86" s="93">
        <f t="shared" si="147"/>
        <v>0.55226016147937607</v>
      </c>
      <c r="F86" s="93">
        <f t="shared" si="147"/>
        <v>0.52994579604318492</v>
      </c>
      <c r="G86" s="93">
        <f t="shared" si="147"/>
        <v>0.55441207558712147</v>
      </c>
      <c r="H86" s="93">
        <f t="shared" si="147"/>
        <v>1.2534795364431215</v>
      </c>
      <c r="I86" s="93">
        <f t="shared" si="147"/>
        <v>0.20205890461733178</v>
      </c>
      <c r="J86" s="93">
        <f t="shared" si="147"/>
        <v>0.47204705833811444</v>
      </c>
      <c r="K86" s="93">
        <f t="shared" si="147"/>
        <v>0.36932204600217272</v>
      </c>
      <c r="L86" s="93">
        <f>SQRT(L85/L84)</f>
        <v>1.2124368362211226</v>
      </c>
      <c r="M86" s="93">
        <f>SQRT(M85/M84)</f>
        <v>0.1838016185875479</v>
      </c>
      <c r="N86" s="93">
        <f t="shared" ref="N86:P86" si="148">SQRT(N85/N84)</f>
        <v>0.24297142148420969</v>
      </c>
      <c r="O86" s="93">
        <f t="shared" si="148"/>
        <v>0.36374976748021615</v>
      </c>
      <c r="P86" s="93">
        <f t="shared" si="148"/>
        <v>0.18333813903144947</v>
      </c>
      <c r="Q86" s="141" t="s">
        <v>3043</v>
      </c>
      <c r="R86" s="115" t="s">
        <v>3027</v>
      </c>
      <c r="S86" s="93">
        <f t="shared" ref="S86:Z86" si="149">SQRT(S85/S84)</f>
        <v>62.472190079533256</v>
      </c>
      <c r="T86" s="93">
        <f t="shared" si="149"/>
        <v>5.7996486962573854</v>
      </c>
      <c r="U86" s="93">
        <f t="shared" si="149"/>
        <v>47.781627396591119</v>
      </c>
      <c r="V86" s="93">
        <f t="shared" si="149"/>
        <v>14.915621285529246</v>
      </c>
      <c r="W86" s="93">
        <f t="shared" si="149"/>
        <v>42.71481222402052</v>
      </c>
      <c r="X86" s="93">
        <f t="shared" si="149"/>
        <v>33.177201007117326</v>
      </c>
      <c r="Y86" s="93">
        <f t="shared" si="149"/>
        <v>39.440989676561962</v>
      </c>
      <c r="Z86" s="93">
        <f t="shared" si="149"/>
        <v>11.295062527494034</v>
      </c>
      <c r="AA86" s="93">
        <f>SQRT(AA85/AA84)</f>
        <v>13.127699317473718</v>
      </c>
      <c r="AB86" s="93">
        <f t="shared" ref="AB86:AD86" si="150">SQRT(AB85/AB84)</f>
        <v>22.202342367360323</v>
      </c>
      <c r="AC86" s="93">
        <f t="shared" si="150"/>
        <v>23.918305039876405</v>
      </c>
      <c r="AD86" s="93">
        <f t="shared" si="150"/>
        <v>22.750063351944757</v>
      </c>
      <c r="AE86" s="141" t="s">
        <v>3043</v>
      </c>
      <c r="AF86" s="148"/>
      <c r="AG86" s="115" t="s">
        <v>3027</v>
      </c>
      <c r="AH86" s="93">
        <f t="shared" ref="AH86:AM86" si="151">SQRT(AH85/AH84)</f>
        <v>5.0540736157469876E-5</v>
      </c>
      <c r="AI86" s="93">
        <f t="shared" si="151"/>
        <v>5.312604865479343E-5</v>
      </c>
      <c r="AJ86" s="93">
        <f t="shared" si="151"/>
        <v>2.0238870338909918E-4</v>
      </c>
      <c r="AK86" s="93">
        <f t="shared" si="151"/>
        <v>8.7649995496990777E-5</v>
      </c>
      <c r="AL86" s="93">
        <f t="shared" si="151"/>
        <v>2.1749946249006164E-4</v>
      </c>
      <c r="AM86" s="93">
        <f t="shared" si="151"/>
        <v>7.9594494803671693E-5</v>
      </c>
      <c r="AN86" s="93">
        <f>SQRT(AN85/AN84)</f>
        <v>3.82979087695336E-5</v>
      </c>
      <c r="AO86" s="93">
        <f t="shared" ref="AO86:AR86" si="152">SQRT(AO85/AO84)</f>
        <v>8.3441304632119636E-5</v>
      </c>
      <c r="AP86" s="93">
        <f t="shared" si="152"/>
        <v>2.8088551381238694E-5</v>
      </c>
      <c r="AQ86" s="93">
        <f t="shared" si="152"/>
        <v>4.1957289005388324E-5</v>
      </c>
      <c r="AR86" s="93">
        <f t="shared" si="152"/>
        <v>5.5312687977276536E-5</v>
      </c>
      <c r="AS86" s="141" t="s">
        <v>3043</v>
      </c>
      <c r="AT86" s="115" t="s">
        <v>3027</v>
      </c>
      <c r="AU86" s="135">
        <f t="shared" ref="AU86:AY86" si="153">SQRT(AU85/AU84)</f>
        <v>0.3754316537363343</v>
      </c>
      <c r="AV86" s="135">
        <f t="shared" si="153"/>
        <v>6.616246432881237E-2</v>
      </c>
      <c r="AW86" s="135">
        <f t="shared" si="153"/>
        <v>0.64545053323114954</v>
      </c>
      <c r="AX86" s="135">
        <f t="shared" si="153"/>
        <v>6.5723740644758721E-2</v>
      </c>
      <c r="AY86" s="135">
        <f t="shared" si="153"/>
        <v>0.45031257954175968</v>
      </c>
      <c r="AZ86" s="135">
        <f>SQRT(AZ85/AZ84)</f>
        <v>0.26427705318871386</v>
      </c>
      <c r="BA86" s="135">
        <f>SQRT(BA85/BA84)</f>
        <v>0.23791797337372328</v>
      </c>
      <c r="BB86" s="138"/>
      <c r="BC86" s="135">
        <f>SQRT(BC85/BC84)</f>
        <v>7.7037527925556768</v>
      </c>
      <c r="BD86" s="138"/>
      <c r="BE86" s="135">
        <f t="shared" ref="BE86:BH86" si="154">SQRT(BE85/BE84)</f>
        <v>0.28131295004282414</v>
      </c>
      <c r="BF86" s="135">
        <f t="shared" si="154"/>
        <v>48.721144199836651</v>
      </c>
      <c r="BG86" s="135">
        <f t="shared" si="154"/>
        <v>0.17528313985148503</v>
      </c>
      <c r="BH86" s="135">
        <f t="shared" si="154"/>
        <v>1.1348536701504692</v>
      </c>
      <c r="BI86" s="135"/>
      <c r="BJ86" s="135">
        <f>SQRT(BJ85/BJ84)</f>
        <v>2.0462891431455263</v>
      </c>
      <c r="BK86" s="135"/>
      <c r="BL86" s="135">
        <f t="shared" ref="BL86:BO86" si="155">SQRT(BL85/BL84)</f>
        <v>0.81437486205915088</v>
      </c>
      <c r="BM86" s="135">
        <f t="shared" si="155"/>
        <v>4.3947993334355386</v>
      </c>
      <c r="BN86" s="135">
        <f t="shared" si="155"/>
        <v>0.44961711529213017</v>
      </c>
      <c r="BO86" s="135">
        <f t="shared" si="155"/>
        <v>0.37545233121798838</v>
      </c>
      <c r="BP86" s="141" t="s">
        <v>3043</v>
      </c>
      <c r="BQ86" s="115" t="s">
        <v>3027</v>
      </c>
      <c r="BR86" s="135">
        <f t="shared" ref="BR86:BX86" si="156">SQRT(BR85/BR84)</f>
        <v>1.0124864766476862</v>
      </c>
      <c r="BS86" s="135">
        <f t="shared" si="156"/>
        <v>0.80764914482757022</v>
      </c>
      <c r="BT86" s="135">
        <f t="shared" si="156"/>
        <v>0.53493578257854968</v>
      </c>
      <c r="BU86" s="135">
        <f t="shared" si="156"/>
        <v>0.62092742269415746</v>
      </c>
      <c r="BV86" s="135">
        <f t="shared" si="156"/>
        <v>0.58202644568547857</v>
      </c>
      <c r="BW86" s="135">
        <f t="shared" si="156"/>
        <v>1.22639730845295</v>
      </c>
      <c r="BX86" s="135">
        <f t="shared" si="156"/>
        <v>0.46389702611655026</v>
      </c>
      <c r="BY86" s="135">
        <f>SQRT(BY85/BY84)</f>
        <v>0.53717339965977495</v>
      </c>
      <c r="BZ86" s="135">
        <f t="shared" ref="BZ86:CA86" si="157">SQRT(BZ85/BZ84)</f>
        <v>0.39675323246994876</v>
      </c>
      <c r="CA86" s="135">
        <f t="shared" si="157"/>
        <v>0.46418752435187949</v>
      </c>
      <c r="CB86" s="115" t="s">
        <v>3027</v>
      </c>
      <c r="CC86" s="135">
        <f t="shared" ref="CC86:CR86" si="158">SQRT(CC85/CC84)</f>
        <v>0.56514585497563519</v>
      </c>
      <c r="CD86" s="135">
        <f t="shared" si="158"/>
        <v>1.086906026215011</v>
      </c>
      <c r="CE86" s="135">
        <f t="shared" si="158"/>
        <v>0.5229596240457155</v>
      </c>
      <c r="CF86" s="135">
        <f t="shared" si="158"/>
        <v>0.74994846308642615</v>
      </c>
      <c r="CG86" s="135">
        <f t="shared" si="158"/>
        <v>0.98763655391939309</v>
      </c>
      <c r="CH86" s="135">
        <f t="shared" si="158"/>
        <v>0.52018995152595982</v>
      </c>
      <c r="CI86" s="135">
        <f t="shared" si="158"/>
        <v>0.88555311811016957</v>
      </c>
      <c r="CJ86" s="135">
        <f t="shared" si="158"/>
        <v>2.1934031851826195</v>
      </c>
      <c r="CK86" s="135">
        <f t="shared" si="158"/>
        <v>0.40558373624033478</v>
      </c>
      <c r="CL86" s="135">
        <f t="shared" si="158"/>
        <v>3.1119395498704336</v>
      </c>
      <c r="CM86" s="135">
        <f t="shared" si="158"/>
        <v>0.33698518502678759</v>
      </c>
      <c r="CN86" s="135">
        <f t="shared" si="158"/>
        <v>1.1772967673885544</v>
      </c>
      <c r="CO86" s="135">
        <f t="shared" si="158"/>
        <v>1.1175358273810252</v>
      </c>
      <c r="CP86" s="135">
        <f t="shared" si="158"/>
        <v>0.44692939173224305</v>
      </c>
      <c r="CQ86" s="135">
        <f t="shared" si="158"/>
        <v>0.85409277604254785</v>
      </c>
      <c r="CR86" s="135">
        <f t="shared" si="158"/>
        <v>0.65719002900423917</v>
      </c>
    </row>
    <row r="87" spans="3:96" x14ac:dyDescent="0.25">
      <c r="D87" s="25">
        <f t="shared" ref="D87:P87" si="159">RANK(D86,$D86:$P86,1)</f>
        <v>11</v>
      </c>
      <c r="E87" s="25">
        <f t="shared" si="159"/>
        <v>9</v>
      </c>
      <c r="F87" s="25">
        <f t="shared" si="159"/>
        <v>8</v>
      </c>
      <c r="G87" s="25">
        <f t="shared" si="159"/>
        <v>10</v>
      </c>
      <c r="H87" s="25">
        <f t="shared" si="159"/>
        <v>13</v>
      </c>
      <c r="I87" s="97">
        <f t="shared" si="159"/>
        <v>3</v>
      </c>
      <c r="J87" s="25">
        <f t="shared" si="159"/>
        <v>7</v>
      </c>
      <c r="K87" s="25">
        <f t="shared" si="159"/>
        <v>6</v>
      </c>
      <c r="L87" s="25">
        <f t="shared" si="159"/>
        <v>12</v>
      </c>
      <c r="M87" s="97">
        <f t="shared" si="159"/>
        <v>2</v>
      </c>
      <c r="N87" s="25">
        <f t="shared" si="159"/>
        <v>4</v>
      </c>
      <c r="O87" s="25">
        <f t="shared" si="159"/>
        <v>5</v>
      </c>
      <c r="P87" s="97">
        <f t="shared" si="159"/>
        <v>1</v>
      </c>
      <c r="Q87" s="142">
        <f>MAX(Q$4:Q$79)</f>
        <v>6.74</v>
      </c>
      <c r="S87" s="25">
        <f t="shared" ref="S87:AD87" si="160">RANK(S86,$S86:$AD86,1)</f>
        <v>12</v>
      </c>
      <c r="T87" s="97">
        <f t="shared" si="160"/>
        <v>1</v>
      </c>
      <c r="U87" s="25">
        <f t="shared" si="160"/>
        <v>11</v>
      </c>
      <c r="V87" s="25">
        <f t="shared" si="160"/>
        <v>4</v>
      </c>
      <c r="W87" s="25">
        <f t="shared" si="160"/>
        <v>10</v>
      </c>
      <c r="X87" s="25">
        <f t="shared" si="160"/>
        <v>8</v>
      </c>
      <c r="Y87" s="25">
        <f t="shared" si="160"/>
        <v>9</v>
      </c>
      <c r="Z87" s="97">
        <f t="shared" si="160"/>
        <v>2</v>
      </c>
      <c r="AA87" s="97">
        <f t="shared" si="160"/>
        <v>3</v>
      </c>
      <c r="AB87" s="25">
        <f t="shared" si="160"/>
        <v>5</v>
      </c>
      <c r="AC87" s="90">
        <f t="shared" si="160"/>
        <v>7</v>
      </c>
      <c r="AD87" s="25">
        <f t="shared" si="160"/>
        <v>6</v>
      </c>
      <c r="AE87" s="142">
        <f>MAX(AE$4:AE$79)</f>
        <v>325.5</v>
      </c>
      <c r="AH87" s="90">
        <f t="shared" ref="AH87:AR87" si="161">RANK(AH86,$AH86:$AR86,1)</f>
        <v>4</v>
      </c>
      <c r="AI87" s="25">
        <f t="shared" si="161"/>
        <v>5</v>
      </c>
      <c r="AJ87" s="25">
        <f t="shared" si="161"/>
        <v>10</v>
      </c>
      <c r="AK87" s="25">
        <f t="shared" si="161"/>
        <v>9</v>
      </c>
      <c r="AL87" s="25">
        <f t="shared" si="161"/>
        <v>11</v>
      </c>
      <c r="AM87" s="25">
        <f t="shared" si="161"/>
        <v>7</v>
      </c>
      <c r="AN87" s="97">
        <f t="shared" si="161"/>
        <v>2</v>
      </c>
      <c r="AO87" s="25">
        <f t="shared" si="161"/>
        <v>8</v>
      </c>
      <c r="AP87" s="97">
        <f t="shared" si="161"/>
        <v>1</v>
      </c>
      <c r="AQ87" s="97">
        <f t="shared" si="161"/>
        <v>3</v>
      </c>
      <c r="AR87" s="25">
        <f t="shared" si="161"/>
        <v>6</v>
      </c>
      <c r="AS87" s="142">
        <f>MAX(AS$4:AS$79)</f>
        <v>4.4758635440548839E-4</v>
      </c>
      <c r="AU87" s="122">
        <f t="shared" ref="AU87:BA87" si="162">RANK(AU86,$AU86:$BO86,1)</f>
        <v>7</v>
      </c>
      <c r="AV87" s="184">
        <f t="shared" si="162"/>
        <v>2</v>
      </c>
      <c r="AW87" s="122">
        <f t="shared" si="162"/>
        <v>11</v>
      </c>
      <c r="AX87" s="184">
        <f t="shared" si="162"/>
        <v>1</v>
      </c>
      <c r="AY87" s="122">
        <f t="shared" si="162"/>
        <v>10</v>
      </c>
      <c r="AZ87" s="122">
        <f t="shared" si="162"/>
        <v>5</v>
      </c>
      <c r="BA87" s="122">
        <f t="shared" si="162"/>
        <v>4</v>
      </c>
      <c r="BB87" s="122"/>
      <c r="BC87" s="122">
        <f>RANK(BC86,$AU86:$BO86,1)</f>
        <v>16</v>
      </c>
      <c r="BD87" s="122"/>
      <c r="BE87" s="122">
        <f>RANK(BE86,$AU86:$BO86,1)</f>
        <v>6</v>
      </c>
      <c r="BF87" s="122">
        <f>RANK(BF86,$AU86:$BO86,1)</f>
        <v>17</v>
      </c>
      <c r="BG87" s="184">
        <f>RANK(BG86,$AU86:$BO86,1)</f>
        <v>3</v>
      </c>
      <c r="BH87" s="122">
        <f>RANK(BH86,$AU86:$BO86,1)</f>
        <v>13</v>
      </c>
      <c r="BI87" s="122"/>
      <c r="BJ87" s="122">
        <f>RANK(BJ86,$AU86:$BO86,1)</f>
        <v>14</v>
      </c>
      <c r="BK87" s="122"/>
      <c r="BL87" s="122">
        <f>RANK(BL86,$AU86:$BO86,1)</f>
        <v>12</v>
      </c>
      <c r="BM87" s="122">
        <f>RANK(BM86,$AU86:$BO86,1)</f>
        <v>15</v>
      </c>
      <c r="BN87" s="122">
        <f>RANK(BN86,$AU86:$BO86,1)</f>
        <v>9</v>
      </c>
      <c r="BO87" s="122">
        <f>RANK(BO86,$AU86:$BO86,1)</f>
        <v>8</v>
      </c>
      <c r="BP87" s="185">
        <f>MAX(BP$4:BP$79)</f>
        <v>1.0609999999999999</v>
      </c>
      <c r="BQ87" s="12"/>
      <c r="BR87" s="90">
        <f t="shared" ref="BR87:CA87" si="163">RANK(BR86,$BR86:$CA86,1)</f>
        <v>9</v>
      </c>
      <c r="BS87" s="90">
        <f t="shared" si="163"/>
        <v>8</v>
      </c>
      <c r="BT87" s="90">
        <f t="shared" si="163"/>
        <v>4</v>
      </c>
      <c r="BU87" s="90">
        <f t="shared" si="163"/>
        <v>7</v>
      </c>
      <c r="BV87" s="90">
        <f t="shared" si="163"/>
        <v>6</v>
      </c>
      <c r="BW87" s="90">
        <f t="shared" si="163"/>
        <v>10</v>
      </c>
      <c r="BX87" s="97">
        <f t="shared" si="163"/>
        <v>2</v>
      </c>
      <c r="BY87" s="90">
        <f t="shared" si="163"/>
        <v>5</v>
      </c>
      <c r="BZ87" s="97">
        <f t="shared" si="163"/>
        <v>1</v>
      </c>
      <c r="CA87" s="97">
        <f t="shared" si="163"/>
        <v>3</v>
      </c>
      <c r="CB87" s="110"/>
      <c r="CC87" s="90">
        <f>RANK(CC86,$CC86:$CR86,1)</f>
        <v>6</v>
      </c>
      <c r="CD87" s="90">
        <f t="shared" ref="CD87:CR87" si="164">RANK(CD86,$CC86:$CR86,1)</f>
        <v>12</v>
      </c>
      <c r="CE87" s="90">
        <f t="shared" si="164"/>
        <v>5</v>
      </c>
      <c r="CF87" s="90">
        <f t="shared" si="164"/>
        <v>8</v>
      </c>
      <c r="CG87" s="90">
        <f t="shared" si="164"/>
        <v>11</v>
      </c>
      <c r="CH87" s="90">
        <f t="shared" si="164"/>
        <v>4</v>
      </c>
      <c r="CI87" s="90">
        <f t="shared" si="164"/>
        <v>10</v>
      </c>
      <c r="CJ87" s="90">
        <f t="shared" si="164"/>
        <v>15</v>
      </c>
      <c r="CK87" s="97">
        <f t="shared" si="164"/>
        <v>2</v>
      </c>
      <c r="CL87" s="90">
        <f t="shared" si="164"/>
        <v>16</v>
      </c>
      <c r="CM87" s="97">
        <f t="shared" si="164"/>
        <v>1</v>
      </c>
      <c r="CN87" s="90">
        <f t="shared" si="164"/>
        <v>14</v>
      </c>
      <c r="CO87" s="90">
        <f t="shared" si="164"/>
        <v>13</v>
      </c>
      <c r="CP87" s="97">
        <f t="shared" si="164"/>
        <v>3</v>
      </c>
      <c r="CQ87" s="90">
        <f t="shared" si="164"/>
        <v>9</v>
      </c>
      <c r="CR87" s="90">
        <f t="shared" si="164"/>
        <v>7</v>
      </c>
    </row>
    <row r="88" spans="3:96" x14ac:dyDescent="0.25">
      <c r="AS88" s="110"/>
      <c r="BP88" s="110"/>
    </row>
  </sheetData>
  <mergeCells count="31">
    <mergeCell ref="CQ2:CQ3"/>
    <mergeCell ref="N81:N82"/>
    <mergeCell ref="O81:O82"/>
    <mergeCell ref="P81:P82"/>
    <mergeCell ref="BO2:BO3"/>
    <mergeCell ref="AB2:AB3"/>
    <mergeCell ref="AD2:AD3"/>
    <mergeCell ref="AH2:AM2"/>
    <mergeCell ref="AP2:AP3"/>
    <mergeCell ref="AR2:AR3"/>
    <mergeCell ref="S2:AA2"/>
    <mergeCell ref="AU2:BL2"/>
    <mergeCell ref="AE2:AF2"/>
    <mergeCell ref="AG2:AG3"/>
    <mergeCell ref="AS2:AT2"/>
    <mergeCell ref="CR2:CR3"/>
    <mergeCell ref="CS2:CS3"/>
    <mergeCell ref="D2:J2"/>
    <mergeCell ref="N2:N3"/>
    <mergeCell ref="O2:O3"/>
    <mergeCell ref="P2:P3"/>
    <mergeCell ref="BM2:BM3"/>
    <mergeCell ref="BR2:BY2"/>
    <mergeCell ref="BZ2:BZ3"/>
    <mergeCell ref="CA2:CA3"/>
    <mergeCell ref="CB2:CB3"/>
    <mergeCell ref="CC2:CP2"/>
    <mergeCell ref="Q2:R2"/>
    <mergeCell ref="AC2:AC3"/>
    <mergeCell ref="BP2:BQ2"/>
    <mergeCell ref="BN2:BN3"/>
  </mergeCells>
  <hyperlinks>
    <hyperlink ref="J1:K1" r:id="rId1" display="OCHEM"/>
    <hyperlink ref="X1:Y1" r:id="rId2" display="OCHEM"/>
    <hyperlink ref="BF1:BH1" r:id="rId3" display="OCHEM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7.28515625" style="15" bestFit="1" customWidth="1"/>
    <col min="2" max="2" width="48.28515625" style="1" bestFit="1" customWidth="1"/>
    <col min="3" max="3" width="9.7109375" style="1" customWidth="1"/>
    <col min="9" max="9" width="9.42578125" customWidth="1"/>
    <col min="10" max="10" width="10.42578125" customWidth="1"/>
    <col min="11" max="11" width="10.42578125" bestFit="1" customWidth="1"/>
    <col min="12" max="12" width="10.42578125" customWidth="1"/>
    <col min="13" max="13" width="9" customWidth="1"/>
    <col min="14" max="16" width="9.7109375" customWidth="1"/>
    <col min="18" max="18" width="25.7109375" customWidth="1"/>
    <col min="20" max="20" width="10.28515625" customWidth="1"/>
    <col min="25" max="26" width="9.42578125" customWidth="1"/>
    <col min="27" max="27" width="9" customWidth="1"/>
    <col min="28" max="28" width="9.7109375" customWidth="1"/>
    <col min="29" max="29" width="12.85546875" style="110" bestFit="1" customWidth="1"/>
    <col min="30" max="30" width="9.7109375" customWidth="1"/>
    <col min="32" max="32" width="18.5703125" style="110" bestFit="1" customWidth="1"/>
    <col min="36" max="36" width="10.42578125" customWidth="1"/>
    <col min="40" max="40" width="8.85546875" style="87"/>
    <col min="42" max="42" width="9.7109375" customWidth="1"/>
    <col min="43" max="43" width="12.42578125" style="110" customWidth="1"/>
    <col min="44" max="44" width="9.7109375" customWidth="1"/>
    <col min="45" max="45" width="10.140625" customWidth="1"/>
    <col min="46" max="46" width="20.7109375" style="110" customWidth="1"/>
    <col min="50" max="50" width="10.42578125" customWidth="1"/>
    <col min="57" max="57" width="8.85546875" customWidth="1"/>
    <col min="58" max="59" width="10.42578125" customWidth="1"/>
    <col min="61" max="63" width="8.85546875" style="87"/>
    <col min="65" max="65" width="9.5703125" customWidth="1"/>
    <col min="66" max="66" width="12.85546875" style="110" bestFit="1" customWidth="1"/>
    <col min="67" max="67" width="9.5703125" customWidth="1"/>
    <col min="68" max="68" width="10.7109375" customWidth="1"/>
    <col min="69" max="69" width="25.7109375" style="110" customWidth="1"/>
    <col min="72" max="72" width="10.28515625" customWidth="1"/>
    <col min="78" max="78" width="10.140625" customWidth="1"/>
    <col min="79" max="79" width="9.42578125" customWidth="1"/>
    <col min="80" max="80" width="11.7109375" customWidth="1"/>
    <col min="84" max="84" width="10.85546875" customWidth="1"/>
    <col min="95" max="96" width="9.5703125" customWidth="1"/>
    <col min="97" max="97" width="10.5703125" customWidth="1"/>
  </cols>
  <sheetData>
    <row r="1" spans="1:97" x14ac:dyDescent="0.25">
      <c r="B1" s="99"/>
      <c r="J1" s="26" t="s">
        <v>2890</v>
      </c>
      <c r="K1" s="26" t="s">
        <v>2890</v>
      </c>
      <c r="M1" s="26"/>
      <c r="X1" s="26" t="s">
        <v>2890</v>
      </c>
      <c r="Y1" s="26" t="s">
        <v>2890</v>
      </c>
      <c r="AA1" s="26"/>
      <c r="AT1" s="99"/>
      <c r="BF1" s="26" t="s">
        <v>2890</v>
      </c>
      <c r="BG1" s="26" t="s">
        <v>2890</v>
      </c>
      <c r="BH1" s="26" t="s">
        <v>2890</v>
      </c>
      <c r="BI1" s="26"/>
      <c r="BJ1" s="26"/>
      <c r="BK1" s="26"/>
      <c r="BL1" s="26"/>
      <c r="BR1" s="83" t="s">
        <v>3689</v>
      </c>
      <c r="CC1" s="83" t="s">
        <v>3692</v>
      </c>
    </row>
    <row r="2" spans="1:97" ht="14.45" customHeight="1" x14ac:dyDescent="0.25">
      <c r="A2" s="50"/>
      <c r="B2" s="51"/>
      <c r="C2" s="51"/>
      <c r="D2" s="204" t="s">
        <v>2310</v>
      </c>
      <c r="E2" s="205"/>
      <c r="F2" s="205"/>
      <c r="G2" s="205"/>
      <c r="H2" s="205"/>
      <c r="I2" s="205"/>
      <c r="J2" s="205"/>
      <c r="K2" s="205"/>
      <c r="L2" s="205"/>
      <c r="M2" s="206"/>
      <c r="N2" s="191" t="s">
        <v>2315</v>
      </c>
      <c r="O2" s="191" t="s">
        <v>2316</v>
      </c>
      <c r="P2" s="191" t="s">
        <v>2941</v>
      </c>
      <c r="Q2" s="210" t="s">
        <v>3693</v>
      </c>
      <c r="R2" s="211"/>
      <c r="S2" s="207" t="s">
        <v>2327</v>
      </c>
      <c r="T2" s="208"/>
      <c r="U2" s="208"/>
      <c r="V2" s="208"/>
      <c r="W2" s="208"/>
      <c r="X2" s="208"/>
      <c r="Y2" s="208"/>
      <c r="Z2" s="208"/>
      <c r="AA2" s="209"/>
      <c r="AB2" s="189" t="s">
        <v>2910</v>
      </c>
      <c r="AC2" s="189" t="s">
        <v>3672</v>
      </c>
      <c r="AD2" s="189" t="s">
        <v>2942</v>
      </c>
      <c r="AE2" s="212" t="s">
        <v>3697</v>
      </c>
      <c r="AF2" s="213"/>
      <c r="AG2" s="214" t="s">
        <v>3698</v>
      </c>
      <c r="AH2" s="218" t="s">
        <v>2892</v>
      </c>
      <c r="AI2" s="219"/>
      <c r="AJ2" s="219"/>
      <c r="AK2" s="219"/>
      <c r="AL2" s="219"/>
      <c r="AM2" s="219"/>
      <c r="AN2" s="84"/>
      <c r="AO2" s="71"/>
      <c r="AP2" s="189" t="s">
        <v>2915</v>
      </c>
      <c r="AQ2" s="189" t="s">
        <v>3674</v>
      </c>
      <c r="AR2" s="189" t="s">
        <v>2944</v>
      </c>
      <c r="AS2" s="216" t="s">
        <v>3705</v>
      </c>
      <c r="AT2" s="217"/>
      <c r="AU2" s="200" t="s">
        <v>2326</v>
      </c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2"/>
      <c r="BM2" s="191" t="s">
        <v>2909</v>
      </c>
      <c r="BN2" s="191" t="s">
        <v>3676</v>
      </c>
      <c r="BO2" s="222" t="s">
        <v>2946</v>
      </c>
      <c r="BP2" s="187" t="s">
        <v>3706</v>
      </c>
      <c r="BQ2" s="188"/>
      <c r="BR2" s="196" t="s">
        <v>3682</v>
      </c>
      <c r="BS2" s="196"/>
      <c r="BT2" s="196"/>
      <c r="BU2" s="196"/>
      <c r="BV2" s="196"/>
      <c r="BW2" s="196"/>
      <c r="BX2" s="196"/>
      <c r="BY2" s="197"/>
      <c r="BZ2" s="191" t="s">
        <v>3679</v>
      </c>
      <c r="CA2" s="191" t="s">
        <v>3680</v>
      </c>
      <c r="CB2" s="198" t="s">
        <v>3681</v>
      </c>
      <c r="CC2" s="200" t="s">
        <v>3687</v>
      </c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2"/>
      <c r="CQ2" s="191" t="s">
        <v>3684</v>
      </c>
      <c r="CR2" s="191" t="s">
        <v>3685</v>
      </c>
      <c r="CS2" s="193" t="s">
        <v>3686</v>
      </c>
    </row>
    <row r="3" spans="1:97" ht="45.75" thickBot="1" x14ac:dyDescent="0.3">
      <c r="A3" s="52"/>
      <c r="B3" s="53" t="s">
        <v>420</v>
      </c>
      <c r="C3" s="54" t="s">
        <v>2328</v>
      </c>
      <c r="D3" s="55" t="s">
        <v>2308</v>
      </c>
      <c r="E3" s="56" t="s">
        <v>2309</v>
      </c>
      <c r="F3" s="47" t="s">
        <v>2311</v>
      </c>
      <c r="G3" s="47" t="s">
        <v>2312</v>
      </c>
      <c r="H3" s="47" t="s">
        <v>2313</v>
      </c>
      <c r="I3" s="47" t="s">
        <v>2314</v>
      </c>
      <c r="J3" s="47" t="s">
        <v>3003</v>
      </c>
      <c r="K3" s="47" t="s">
        <v>3004</v>
      </c>
      <c r="L3" s="80" t="s">
        <v>3033</v>
      </c>
      <c r="M3" s="64" t="s">
        <v>3028</v>
      </c>
      <c r="N3" s="192"/>
      <c r="O3" s="192"/>
      <c r="P3" s="192"/>
      <c r="Q3" s="57" t="s">
        <v>2902</v>
      </c>
      <c r="R3" s="143" t="s">
        <v>2901</v>
      </c>
      <c r="S3" s="59" t="s">
        <v>2317</v>
      </c>
      <c r="T3" s="46" t="s">
        <v>2319</v>
      </c>
      <c r="U3" s="46" t="s">
        <v>2320</v>
      </c>
      <c r="V3" s="60" t="s">
        <v>2321</v>
      </c>
      <c r="W3" s="46" t="s">
        <v>2322</v>
      </c>
      <c r="X3" s="46" t="s">
        <v>3005</v>
      </c>
      <c r="Y3" s="46" t="s">
        <v>3006</v>
      </c>
      <c r="Z3" s="86" t="s">
        <v>3033</v>
      </c>
      <c r="AA3" s="64" t="s">
        <v>3028</v>
      </c>
      <c r="AB3" s="203"/>
      <c r="AC3" s="203"/>
      <c r="AD3" s="203"/>
      <c r="AE3" s="57" t="s">
        <v>3696</v>
      </c>
      <c r="AF3" s="58" t="s">
        <v>2901</v>
      </c>
      <c r="AG3" s="215"/>
      <c r="AH3" s="59" t="s">
        <v>2317</v>
      </c>
      <c r="AI3" s="56" t="s">
        <v>2309</v>
      </c>
      <c r="AJ3" s="46" t="s">
        <v>2319</v>
      </c>
      <c r="AK3" s="46" t="s">
        <v>2320</v>
      </c>
      <c r="AL3" s="60" t="s">
        <v>2321</v>
      </c>
      <c r="AM3" s="46" t="s">
        <v>2322</v>
      </c>
      <c r="AN3" s="86" t="s">
        <v>3033</v>
      </c>
      <c r="AO3" s="70" t="s">
        <v>3028</v>
      </c>
      <c r="AP3" s="190"/>
      <c r="AQ3" s="203"/>
      <c r="AR3" s="190"/>
      <c r="AS3" s="57" t="s">
        <v>3703</v>
      </c>
      <c r="AT3" s="58" t="s">
        <v>2901</v>
      </c>
      <c r="AU3" s="61" t="s">
        <v>2323</v>
      </c>
      <c r="AV3" s="48" t="s">
        <v>2324</v>
      </c>
      <c r="AW3" s="56" t="s">
        <v>2309</v>
      </c>
      <c r="AX3" s="46" t="s">
        <v>2319</v>
      </c>
      <c r="AY3" s="46" t="s">
        <v>2320</v>
      </c>
      <c r="AZ3" s="60" t="s">
        <v>2321</v>
      </c>
      <c r="BA3" s="46" t="s">
        <v>2322</v>
      </c>
      <c r="BB3" s="62" t="s">
        <v>2912</v>
      </c>
      <c r="BC3" s="62" t="s">
        <v>2325</v>
      </c>
      <c r="BD3" s="46" t="s">
        <v>2900</v>
      </c>
      <c r="BE3" s="46" t="s">
        <v>2314</v>
      </c>
      <c r="BF3" s="47" t="s">
        <v>3003</v>
      </c>
      <c r="BG3" s="47" t="s">
        <v>3004</v>
      </c>
      <c r="BH3" s="49" t="s">
        <v>3007</v>
      </c>
      <c r="BI3" s="78" t="s">
        <v>3035</v>
      </c>
      <c r="BJ3" s="86" t="s">
        <v>3033</v>
      </c>
      <c r="BK3" s="78" t="s">
        <v>3030</v>
      </c>
      <c r="BL3" s="86" t="s">
        <v>3028</v>
      </c>
      <c r="BM3" s="192"/>
      <c r="BN3" s="192" t="s">
        <v>3676</v>
      </c>
      <c r="BO3" s="221"/>
      <c r="BP3" s="57" t="s">
        <v>3704</v>
      </c>
      <c r="BQ3" s="157" t="s">
        <v>2901</v>
      </c>
      <c r="BR3" s="154" t="s">
        <v>2317</v>
      </c>
      <c r="BS3" s="56" t="s">
        <v>2309</v>
      </c>
      <c r="BT3" s="46" t="s">
        <v>2319</v>
      </c>
      <c r="BU3" s="46" t="s">
        <v>2320</v>
      </c>
      <c r="BV3" s="60" t="s">
        <v>2321</v>
      </c>
      <c r="BW3" s="46" t="s">
        <v>2322</v>
      </c>
      <c r="BX3" s="131" t="s">
        <v>3033</v>
      </c>
      <c r="BY3" s="131" t="s">
        <v>3028</v>
      </c>
      <c r="BZ3" s="192"/>
      <c r="CA3" s="192"/>
      <c r="CB3" s="199"/>
      <c r="CC3" s="61" t="s">
        <v>2323</v>
      </c>
      <c r="CD3" s="48" t="s">
        <v>2324</v>
      </c>
      <c r="CE3" s="56" t="s">
        <v>2309</v>
      </c>
      <c r="CF3" s="46" t="s">
        <v>2319</v>
      </c>
      <c r="CG3" s="46" t="s">
        <v>2320</v>
      </c>
      <c r="CH3" s="60" t="s">
        <v>2321</v>
      </c>
      <c r="CI3" s="46" t="s">
        <v>2322</v>
      </c>
      <c r="CJ3" s="62" t="s">
        <v>2325</v>
      </c>
      <c r="CK3" s="46" t="s">
        <v>2314</v>
      </c>
      <c r="CL3" s="131" t="s">
        <v>3003</v>
      </c>
      <c r="CM3" s="131" t="s">
        <v>3004</v>
      </c>
      <c r="CN3" s="49" t="s">
        <v>3007</v>
      </c>
      <c r="CO3" s="131" t="s">
        <v>3033</v>
      </c>
      <c r="CP3" s="131" t="s">
        <v>3028</v>
      </c>
      <c r="CQ3" s="192"/>
      <c r="CR3" s="192"/>
      <c r="CS3" s="194"/>
    </row>
    <row r="4" spans="1:97" x14ac:dyDescent="0.25">
      <c r="B4" s="8" t="s">
        <v>2993</v>
      </c>
      <c r="C4" s="8">
        <v>154.21199999999999</v>
      </c>
      <c r="D4" s="27">
        <v>4.1500000000000004</v>
      </c>
      <c r="E4" s="16">
        <v>4.0596387410288104</v>
      </c>
      <c r="F4" s="16">
        <v>3.5619999999999998</v>
      </c>
      <c r="G4" s="16">
        <v>3.5369999999999999</v>
      </c>
      <c r="H4" s="16">
        <v>3.4790000000000001</v>
      </c>
      <c r="I4" s="66">
        <v>3.9946999999999999</v>
      </c>
      <c r="J4" s="16">
        <v>4.01</v>
      </c>
      <c r="K4" s="16">
        <v>3.93</v>
      </c>
      <c r="L4" s="16">
        <v>3.04</v>
      </c>
      <c r="M4" s="39">
        <v>4.0557800000000004</v>
      </c>
      <c r="N4" s="16">
        <f t="shared" ref="N4:N19" si="0">AVERAGE(D4:M4)</f>
        <v>3.7818118741028806</v>
      </c>
      <c r="O4" s="16">
        <f>IF(ISNUMBER(L4),LOG10(AVERAGE(10^D4,10^E4,10^F4,10^G4,10^H4,10^I4,10^J4,10^K4,10^L4,10^M4)),LOG10(AVERAGE(10^D4,10^E4,10^F4,10^G4,10^H4,10^I4,10^J4,10^K4,10^M4)))</f>
        <v>3.8853126664120028</v>
      </c>
      <c r="P4" s="16">
        <f t="shared" ref="P4:P19" si="1">MEDIAN(D4:M4)</f>
        <v>3.9623499999999998</v>
      </c>
      <c r="Q4" s="45">
        <v>3.83</v>
      </c>
      <c r="R4" s="146" t="s">
        <v>3694</v>
      </c>
      <c r="S4" s="18">
        <v>53.64</v>
      </c>
      <c r="T4" s="16">
        <v>67.010000000000005</v>
      </c>
      <c r="U4" s="16">
        <v>64.69</v>
      </c>
      <c r="V4" s="16">
        <v>51.39</v>
      </c>
      <c r="W4" s="16">
        <v>107.1</v>
      </c>
      <c r="X4" s="16">
        <v>52.3</v>
      </c>
      <c r="Y4" s="16">
        <v>50.1</v>
      </c>
      <c r="Z4" s="88">
        <v>70.3</v>
      </c>
      <c r="AA4" s="16">
        <v>86.395300000000006</v>
      </c>
      <c r="AB4" s="88">
        <f t="shared" ref="AB4:AB19" si="2">AVERAGE(S4,T4,U4,V4,W4,X4,Y4,Z4,AA4)</f>
        <v>66.991700000000009</v>
      </c>
      <c r="AC4" s="114">
        <f t="shared" ref="AC4:AC19" si="3">GEOMEAN(S4,T4,U4,V4,W4,X4,Y4,Z4,AA4)</f>
        <v>64.878687237189013</v>
      </c>
      <c r="AD4" s="88">
        <f t="shared" ref="AD4:AD19" si="4">MEDIAN(S4,T4,U4,V4,W4,X4,Y4,Z4,AA4)</f>
        <v>64.69</v>
      </c>
      <c r="AE4" s="45">
        <v>93.850000000000023</v>
      </c>
      <c r="AF4" s="150" t="s">
        <v>2329</v>
      </c>
      <c r="AG4" s="98">
        <f t="shared" ref="AG4:AG19" si="5">IF(ISNUMBER(AE4),AE4,Z4)</f>
        <v>93.850000000000023</v>
      </c>
      <c r="AH4" s="18">
        <v>1.2800000000000001E-3</v>
      </c>
      <c r="AI4" s="16">
        <v>2.0660788628718198E-3</v>
      </c>
      <c r="AJ4" s="16">
        <v>2.8300000000000001E-3</v>
      </c>
      <c r="AK4" s="16">
        <v>3.3E-3</v>
      </c>
      <c r="AL4" s="16">
        <v>4.3200000000000002E-2</v>
      </c>
      <c r="AM4" s="16">
        <v>3.3300000000000002E-4</v>
      </c>
      <c r="AN4" s="94">
        <v>1.99E-3</v>
      </c>
      <c r="AO4" s="16">
        <v>1.9970500000000002E-3</v>
      </c>
      <c r="AP4" s="16">
        <f t="shared" ref="AP4:AP19" si="6">AVERAGE($AH4:$AM4,$AN4,$AO4)</f>
        <v>7.1245161078589778E-3</v>
      </c>
      <c r="AQ4" s="114">
        <f t="shared" ref="AQ4:AQ19" si="7">GEOMEAN($AH4:$AM4,$AN4,$AO4)</f>
        <v>2.4758732313886127E-3</v>
      </c>
      <c r="AR4" s="16">
        <f t="shared" ref="AR4:AR19" si="8">MEDIAN($AH4:$AM4,$AN4,$AO4)</f>
        <v>2.03156443143591E-3</v>
      </c>
      <c r="AS4" s="114">
        <v>2.0580509694856988E-3</v>
      </c>
      <c r="AT4" s="156" t="s">
        <v>3040</v>
      </c>
      <c r="AU4" s="18">
        <v>10.01</v>
      </c>
      <c r="AV4" s="16">
        <v>3.9872000000000001</v>
      </c>
      <c r="AW4" s="16">
        <v>6.5929888240294501</v>
      </c>
      <c r="AX4" s="16">
        <v>4.46</v>
      </c>
      <c r="AY4" s="39">
        <v>28.6</v>
      </c>
      <c r="AZ4" s="39">
        <v>28.64</v>
      </c>
      <c r="BA4" s="16">
        <v>1.0900000000000001</v>
      </c>
      <c r="BB4" s="68">
        <v>-4.1669999999999998</v>
      </c>
      <c r="BC4" s="16">
        <f>1000*$C4*10^BB4</f>
        <v>10.498280434287917</v>
      </c>
      <c r="BD4" s="67">
        <v>-4.04</v>
      </c>
      <c r="BE4" s="16">
        <f>1000*$C4*10^BD4</f>
        <v>14.064301555875348</v>
      </c>
      <c r="BF4" s="16">
        <v>4.88</v>
      </c>
      <c r="BG4" s="16">
        <v>8.09</v>
      </c>
      <c r="BH4" s="16">
        <v>8.4700000000000006</v>
      </c>
      <c r="BI4" s="68">
        <v>6.4200000000000002E-5</v>
      </c>
      <c r="BJ4" s="94">
        <f>IF(ISNUMBER(BI4),1000*$C4*BI4,"")</f>
        <v>9.9004104000000002</v>
      </c>
      <c r="BK4" s="68">
        <v>3.7045999999999997E-5</v>
      </c>
      <c r="BL4" s="16">
        <f t="shared" ref="BL4:BL19" si="9">IF(ISNUMBER(BK4),1000*$C4*BK4,"---")</f>
        <v>5.7129377519999993</v>
      </c>
      <c r="BM4" s="94">
        <f t="shared" ref="BM4:BM19" si="10">AVERAGE($AU4,$AV4,$AW4,$AX4,$AY4,$AZ4,$BA4,$BC4,$BE4,$BF4,$BG4,$BH4,$BJ4,$BL4)</f>
        <v>10.356865640442336</v>
      </c>
      <c r="BN4" s="114">
        <f>GEOMEAN($AU4,$AV4,$AW4,$AX4,$AY4,$AZ4,$BA4,$BC4,$BE4,$BF4,$BG4,$BH4,$BJ4,$BL4)</f>
        <v>7.7705001496979493</v>
      </c>
      <c r="BO4" s="94">
        <f t="shared" ref="BO4" si="11">MEDIAN($AU4,$AV4,$AW4,$AX4,$AY4,$AZ4,$BA4,$BC4,$BE4,$BF4,$BG4,$BH4,$BJ4,$BL4)</f>
        <v>8.2800000000000011</v>
      </c>
      <c r="BP4" s="114">
        <v>3.93</v>
      </c>
      <c r="BQ4" s="156" t="s">
        <v>3041</v>
      </c>
      <c r="BR4" s="155">
        <f t="shared" ref="BR4:BR19" si="12">LOG(AH4)</f>
        <v>-2.8927900303521317</v>
      </c>
      <c r="BS4" s="96">
        <f t="shared" ref="BS4:BS19" si="13">LOG(AI4)</f>
        <v>-2.6848531053447675</v>
      </c>
      <c r="BT4" s="96">
        <f t="shared" ref="BT4:BT19" si="14">LOG(AJ4)</f>
        <v>-2.5482135644757098</v>
      </c>
      <c r="BU4" s="96">
        <f t="shared" ref="BU4:BU19" si="15">LOG(AK4)</f>
        <v>-2.4814860601221125</v>
      </c>
      <c r="BV4" s="96">
        <f t="shared" ref="BV4:BV19" si="16">LOG(AL4)</f>
        <v>-1.3645162531850878</v>
      </c>
      <c r="BW4" s="96">
        <f t="shared" ref="BW4:BW19" si="17">LOG(AM4)</f>
        <v>-3.4775557664936803</v>
      </c>
      <c r="BX4" s="96">
        <f t="shared" ref="BX4:BX19" si="18">IF(ISNUMBER(AN4),LOG(AN4),"N/A")</f>
        <v>-2.7011469235902932</v>
      </c>
      <c r="BY4" s="96">
        <f t="shared" ref="BY4:BY19" si="19">IF(ISNUMBER(AO4),LOG(AO4),"N/A")</f>
        <v>-2.6996110615928637</v>
      </c>
      <c r="BZ4" s="96">
        <f t="shared" ref="BZ4:BZ19" si="20">AVERAGE(BR4:BY4)</f>
        <v>-2.6062715956445808</v>
      </c>
      <c r="CA4" s="96">
        <f t="shared" ref="CA4:CA19" si="21">MEDIAN(BR4:BY4)</f>
        <v>-2.6922320834688156</v>
      </c>
      <c r="CB4" s="133">
        <f t="shared" ref="CB4:CB19" si="22">IF(ISNUMBER(AS4),LOG(AS4),AS4)</f>
        <v>-2.6865438737464351</v>
      </c>
      <c r="CC4" s="132">
        <f t="shared" ref="CC4:CC19" si="23">LOG(AU4)</f>
        <v>1.0004340774793186</v>
      </c>
      <c r="CD4" s="96">
        <f t="shared" ref="CD4:CD19" si="24">LOG(AV4)</f>
        <v>0.6006680206430568</v>
      </c>
      <c r="CE4" s="96">
        <f t="shared" ref="CE4:CE19" si="25">LOG(AW4)</f>
        <v>0.81908233955889254</v>
      </c>
      <c r="CF4" s="96">
        <f t="shared" ref="CF4:CF19" si="26">LOG(AX4)</f>
        <v>0.64933485871214192</v>
      </c>
      <c r="CG4" s="96">
        <f t="shared" ref="CG4:CG19" si="27">LOG(AY4)</f>
        <v>1.4563660331290431</v>
      </c>
      <c r="CH4" s="96">
        <f t="shared" ref="CH4:CH19" si="28">IF(ISNUMBER(AZ4),LOG(AZ4),"N/A")</f>
        <v>1.4569730136358179</v>
      </c>
      <c r="CI4" s="96">
        <f t="shared" ref="CI4:CI19" si="29">LOG(BA4)</f>
        <v>3.7426497940623665E-2</v>
      </c>
      <c r="CJ4" s="96">
        <f t="shared" ref="CJ4:CJ19" si="30">LOG(BC4)</f>
        <v>1.0211181696358842</v>
      </c>
      <c r="CK4" s="96">
        <f t="shared" ref="CK4:CK19" si="31">LOG(BE4)</f>
        <v>1.1481181696358844</v>
      </c>
      <c r="CL4" s="96">
        <f t="shared" ref="CL4:CL19" si="32">LOG(BF4)</f>
        <v>0.68841982200271057</v>
      </c>
      <c r="CM4" s="96">
        <f t="shared" ref="CM4:CM19" si="33">LOG(BG4)</f>
        <v>0.90794852161227224</v>
      </c>
      <c r="CN4" s="96">
        <f t="shared" ref="CN4:CN19" si="34">LOG(BH4)</f>
        <v>0.92788341033070698</v>
      </c>
      <c r="CO4" s="96">
        <f t="shared" ref="CO4:CO19" si="35">IF(ISNUMBER(BJ4),LOG(BJ4),"N/A")</f>
        <v>0.99565319770473792</v>
      </c>
      <c r="CP4" s="96">
        <f t="shared" ref="CP4:CP19" si="36">IF(ISNUMBER(BL4),LOG(BL4),"N/A")</f>
        <v>0.75685949202655811</v>
      </c>
      <c r="CQ4" s="96">
        <f>AVERAGE(CC4:CP4)</f>
        <v>0.89044897314626081</v>
      </c>
      <c r="CR4" s="96">
        <f>MEDIAN(CC4:CP4)</f>
        <v>0.91791596597148961</v>
      </c>
      <c r="CS4" s="133">
        <f t="shared" ref="CS4:CS19" si="37">IF(ISNUMBER(BP4),LOG(BP4),BP4)</f>
        <v>0.59439255037542671</v>
      </c>
    </row>
    <row r="5" spans="1:97" x14ac:dyDescent="0.25">
      <c r="B5" s="8" t="s">
        <v>2994</v>
      </c>
      <c r="C5" s="8">
        <v>152.196</v>
      </c>
      <c r="D5" s="27">
        <v>3.94</v>
      </c>
      <c r="E5" s="16">
        <v>3.7073625622890698</v>
      </c>
      <c r="F5" s="16">
        <v>3.1110000000000002</v>
      </c>
      <c r="G5" s="16">
        <v>3.1619999999999999</v>
      </c>
      <c r="H5" s="16">
        <v>3.7149999999999999</v>
      </c>
      <c r="I5" s="66">
        <v>3.8660000000000001</v>
      </c>
      <c r="J5" s="16">
        <v>3.9</v>
      </c>
      <c r="K5" s="16">
        <v>3.99</v>
      </c>
      <c r="L5" s="16">
        <v>3.29</v>
      </c>
      <c r="M5" s="39">
        <v>4.02956</v>
      </c>
      <c r="N5" s="16">
        <f t="shared" si="0"/>
        <v>3.6710922562289072</v>
      </c>
      <c r="O5" s="16">
        <f t="shared" ref="O5:O19" si="38">IF(ISNUMBER(L5),LOG10(AVERAGE(10^D5,10^E5,10^F5,10^G5,10^H5,10^I5,10^J5,10^K5,10^L5,10^M5)),LOG10(AVERAGE(10^D5,10^E5,10^F5,10^G5,10^H5,10^I5,10^J5,10^K5,10^M5)))</f>
        <v>3.7741775004943365</v>
      </c>
      <c r="P5" s="16">
        <f t="shared" si="1"/>
        <v>3.7904999999999998</v>
      </c>
      <c r="Q5" s="45" t="s">
        <v>2891</v>
      </c>
      <c r="R5" s="147"/>
      <c r="S5" s="18">
        <v>54.64</v>
      </c>
      <c r="T5" s="16">
        <v>97.53</v>
      </c>
      <c r="U5" s="16">
        <v>125.75</v>
      </c>
      <c r="V5" s="16">
        <v>47.63</v>
      </c>
      <c r="W5" s="16">
        <v>57.2</v>
      </c>
      <c r="X5" s="16">
        <v>84.5</v>
      </c>
      <c r="Y5" s="16">
        <v>85.3</v>
      </c>
      <c r="Z5" s="88">
        <v>97.2</v>
      </c>
      <c r="AA5" s="16">
        <v>91.228800000000007</v>
      </c>
      <c r="AB5" s="88">
        <f t="shared" si="2"/>
        <v>82.330977777777775</v>
      </c>
      <c r="AC5" s="114">
        <f t="shared" si="3"/>
        <v>78.765765561306821</v>
      </c>
      <c r="AD5" s="88">
        <f t="shared" si="4"/>
        <v>85.3</v>
      </c>
      <c r="AE5" s="45">
        <v>91.350000000000023</v>
      </c>
      <c r="AF5" s="150" t="s">
        <v>2329</v>
      </c>
      <c r="AG5" s="19">
        <f t="shared" si="5"/>
        <v>91.350000000000023</v>
      </c>
      <c r="AH5" s="18">
        <v>1.2800000000000001E-3</v>
      </c>
      <c r="AI5" s="16">
        <v>1.1003464411046099E-2</v>
      </c>
      <c r="AJ5" s="16">
        <v>2.1800000000000001E-3</v>
      </c>
      <c r="AK5" s="16">
        <v>9.6900000000000003E-4</v>
      </c>
      <c r="AL5" s="16">
        <v>1.16E-3</v>
      </c>
      <c r="AM5" s="16">
        <v>2.7899999999999999E-3</v>
      </c>
      <c r="AN5" s="94">
        <v>8.8199999999999997E-3</v>
      </c>
      <c r="AO5" s="16">
        <v>2.8150800000000002E-3</v>
      </c>
      <c r="AP5" s="16">
        <f t="shared" si="6"/>
        <v>3.8771930513807622E-3</v>
      </c>
      <c r="AQ5" s="114">
        <f t="shared" si="7"/>
        <v>2.6443421665584893E-3</v>
      </c>
      <c r="AR5" s="16">
        <f t="shared" si="8"/>
        <v>2.4850000000000002E-3</v>
      </c>
      <c r="AS5" s="114">
        <v>1.0060352829112378E-2</v>
      </c>
      <c r="AT5" s="156" t="s">
        <v>3040</v>
      </c>
      <c r="AU5" s="18">
        <v>10.11</v>
      </c>
      <c r="AV5" s="16">
        <v>3.3683999999999998</v>
      </c>
      <c r="AW5" s="16">
        <v>22.6197945613584</v>
      </c>
      <c r="AX5" s="16">
        <v>8.6</v>
      </c>
      <c r="AY5" s="39">
        <v>2.44</v>
      </c>
      <c r="AZ5" s="16">
        <v>3.69</v>
      </c>
      <c r="BA5" s="16">
        <v>0.94</v>
      </c>
      <c r="BB5" s="68">
        <v>-4.1580000000000004</v>
      </c>
      <c r="BC5" s="16">
        <f t="shared" ref="BC5:BC19" si="39">1000*$C5*10^BB5</f>
        <v>10.577992103974438</v>
      </c>
      <c r="BD5" s="67">
        <v>-3.94</v>
      </c>
      <c r="BE5" s="16">
        <f t="shared" ref="BE5:BE19" si="40">1000*$C5*10^BD5</f>
        <v>17.474438857733929</v>
      </c>
      <c r="BF5" s="16">
        <v>1.52</v>
      </c>
      <c r="BG5" s="16">
        <v>11</v>
      </c>
      <c r="BH5" s="16">
        <v>4.8099999999999996</v>
      </c>
      <c r="BI5" s="68">
        <v>5.2800000000000003E-5</v>
      </c>
      <c r="BJ5" s="94">
        <f t="shared" ref="BJ5:BJ19" si="41">IF(ISNUMBER(BI5),1000*$C5*BI5,"")</f>
        <v>8.0359487999999999</v>
      </c>
      <c r="BK5" s="68">
        <v>5.8833699999999999E-5</v>
      </c>
      <c r="BL5" s="16">
        <f t="shared" si="9"/>
        <v>8.9542538052000005</v>
      </c>
      <c r="BM5" s="94">
        <f t="shared" si="10"/>
        <v>8.1529162948761957</v>
      </c>
      <c r="BN5" s="114">
        <f t="shared" ref="BN5:BN19" si="42">GEOMEAN($AU5,$AV5,$AW5,$AX5,$AY5,$AZ5,$BA5,$BC5,$BE5,$BF5,$BG5,$BH5,$BJ5,$BL5)</f>
        <v>5.8864615436094843</v>
      </c>
      <c r="BO5" s="94">
        <f>MEDIAN($AU5,$AV5,$AW5,$AX5,$AY5,$AZ5,$BA5,$BC5,$BE5,$BF5,$BG5,$BH5,$BJ5,$BL5)</f>
        <v>8.3179744000000007</v>
      </c>
      <c r="BP5" s="114" t="s">
        <v>2891</v>
      </c>
      <c r="BQ5" s="156" t="s">
        <v>3036</v>
      </c>
      <c r="BR5" s="36">
        <f t="shared" si="12"/>
        <v>-2.8927900303521317</v>
      </c>
      <c r="BS5" s="114">
        <f t="shared" si="13"/>
        <v>-1.9584705568672405</v>
      </c>
      <c r="BT5" s="114">
        <f t="shared" si="14"/>
        <v>-2.6615435063953949</v>
      </c>
      <c r="BU5" s="114">
        <f t="shared" si="15"/>
        <v>-3.0136762229492349</v>
      </c>
      <c r="BV5" s="114">
        <f t="shared" si="16"/>
        <v>-2.9355420107730814</v>
      </c>
      <c r="BW5" s="114">
        <f t="shared" si="17"/>
        <v>-2.5543957967264026</v>
      </c>
      <c r="BX5" s="114">
        <f t="shared" si="18"/>
        <v>-2.0545314148681801</v>
      </c>
      <c r="BY5" s="114">
        <f t="shared" si="19"/>
        <v>-2.5505092586936757</v>
      </c>
      <c r="BZ5" s="114">
        <f t="shared" si="20"/>
        <v>-2.5776823497031676</v>
      </c>
      <c r="CA5" s="114">
        <f t="shared" si="21"/>
        <v>-2.6079696515608988</v>
      </c>
      <c r="CB5" s="98">
        <f t="shared" si="22"/>
        <v>-1.9973867877642351</v>
      </c>
      <c r="CC5" s="18">
        <f t="shared" si="23"/>
        <v>1.0047511555910011</v>
      </c>
      <c r="CD5" s="114">
        <f t="shared" si="24"/>
        <v>0.52742365868206398</v>
      </c>
      <c r="CE5" s="114">
        <f t="shared" si="25"/>
        <v>1.354488656236051</v>
      </c>
      <c r="CF5" s="114">
        <f t="shared" si="26"/>
        <v>0.93449845124356767</v>
      </c>
      <c r="CG5" s="114">
        <f t="shared" si="27"/>
        <v>0.38738982633872943</v>
      </c>
      <c r="CH5" s="114">
        <f t="shared" si="28"/>
        <v>0.56702636615906032</v>
      </c>
      <c r="CI5" s="114">
        <f t="shared" si="29"/>
        <v>-2.6872146400301365E-2</v>
      </c>
      <c r="CJ5" s="114">
        <f t="shared" si="30"/>
        <v>1.0244032385005484</v>
      </c>
      <c r="CK5" s="114">
        <f t="shared" si="31"/>
        <v>1.2424032385005481</v>
      </c>
      <c r="CL5" s="114">
        <f t="shared" si="32"/>
        <v>0.18184358794477254</v>
      </c>
      <c r="CM5" s="114">
        <f t="shared" si="33"/>
        <v>1.0413926851582251</v>
      </c>
      <c r="CN5" s="114">
        <f t="shared" si="34"/>
        <v>0.6821450763738317</v>
      </c>
      <c r="CO5" s="114">
        <f t="shared" si="35"/>
        <v>0.90503716103436116</v>
      </c>
      <c r="CP5" s="114">
        <f t="shared" si="36"/>
        <v>0.95202940014745552</v>
      </c>
      <c r="CQ5" s="114">
        <f>AVERAGE(CC5:CP5)</f>
        <v>0.76985431110785119</v>
      </c>
      <c r="CR5" s="114">
        <f>MEDIAN(CC5:CP5)</f>
        <v>0.91976780613896447</v>
      </c>
      <c r="CS5" s="98" t="str">
        <f t="shared" si="37"/>
        <v>---</v>
      </c>
    </row>
    <row r="6" spans="1:97" x14ac:dyDescent="0.25">
      <c r="B6" s="8" t="s">
        <v>2989</v>
      </c>
      <c r="C6" s="8">
        <v>178.23400000000001</v>
      </c>
      <c r="D6" s="27">
        <v>4.3499999999999996</v>
      </c>
      <c r="E6" s="16">
        <v>4.6909709374914801</v>
      </c>
      <c r="F6" s="16">
        <v>3.9980000000000002</v>
      </c>
      <c r="G6" s="16">
        <v>3.8079999999999998</v>
      </c>
      <c r="H6" s="16">
        <v>4.0510000000000002</v>
      </c>
      <c r="I6" s="66">
        <v>4.6794000000000002</v>
      </c>
      <c r="J6" s="16">
        <v>4.55</v>
      </c>
      <c r="K6" s="16">
        <v>4.63</v>
      </c>
      <c r="L6" s="16">
        <v>3.36</v>
      </c>
      <c r="M6" s="39">
        <v>4.5664199999999999</v>
      </c>
      <c r="N6" s="16">
        <f t="shared" si="0"/>
        <v>4.2683790937491484</v>
      </c>
      <c r="O6" s="16">
        <f t="shared" si="38"/>
        <v>4.4218954956576457</v>
      </c>
      <c r="P6" s="16">
        <f t="shared" si="1"/>
        <v>4.4499999999999993</v>
      </c>
      <c r="Q6" s="45">
        <v>4.68</v>
      </c>
      <c r="R6" s="146" t="s">
        <v>3000</v>
      </c>
      <c r="S6" s="18">
        <v>78.09</v>
      </c>
      <c r="T6" s="16">
        <v>136.35</v>
      </c>
      <c r="U6" s="16">
        <v>96.36</v>
      </c>
      <c r="V6" s="16">
        <v>157.13</v>
      </c>
      <c r="W6" s="16">
        <v>126.57</v>
      </c>
      <c r="X6" s="16">
        <v>120</v>
      </c>
      <c r="Y6" s="16">
        <v>86.7</v>
      </c>
      <c r="Z6" s="88">
        <v>130</v>
      </c>
      <c r="AA6" s="16">
        <v>127.608</v>
      </c>
      <c r="AB6" s="88">
        <f t="shared" si="2"/>
        <v>117.64533333333333</v>
      </c>
      <c r="AC6" s="114">
        <f t="shared" si="3"/>
        <v>115.01407282761393</v>
      </c>
      <c r="AD6" s="88">
        <f t="shared" si="4"/>
        <v>126.57</v>
      </c>
      <c r="AE6" s="45">
        <v>216.85000000000002</v>
      </c>
      <c r="AF6" s="150" t="s">
        <v>2329</v>
      </c>
      <c r="AG6" s="98">
        <f t="shared" si="5"/>
        <v>216.85000000000002</v>
      </c>
      <c r="AH6" s="18">
        <v>2.0600000000000002E-6</v>
      </c>
      <c r="AI6" s="16">
        <v>7.3281773326366897E-5</v>
      </c>
      <c r="AJ6" s="16">
        <v>4.3699999999999998E-5</v>
      </c>
      <c r="AK6" s="16">
        <v>1.2E-4</v>
      </c>
      <c r="AL6" s="16">
        <v>2.8200000000000001E-5</v>
      </c>
      <c r="AM6" s="16">
        <v>2.3300000000000001E-6</v>
      </c>
      <c r="AN6" s="94">
        <v>1.37E-4</v>
      </c>
      <c r="AO6" s="16">
        <v>2.2064399999999998E-5</v>
      </c>
      <c r="AP6" s="16">
        <f t="shared" si="6"/>
        <v>5.3579521665795864E-5</v>
      </c>
      <c r="AQ6" s="114">
        <f t="shared" si="7"/>
        <v>2.5093887637149663E-5</v>
      </c>
      <c r="AR6" s="16">
        <f t="shared" si="8"/>
        <v>3.595E-5</v>
      </c>
      <c r="AS6" s="114">
        <v>6.0434198804491466E-6</v>
      </c>
      <c r="AT6" s="156" t="s">
        <v>3040</v>
      </c>
      <c r="AU6" s="18">
        <v>0.2225</v>
      </c>
      <c r="AV6" s="16">
        <v>0.95887</v>
      </c>
      <c r="AW6" s="16">
        <v>0.52461329520571798</v>
      </c>
      <c r="AX6" s="16">
        <v>0.18</v>
      </c>
      <c r="AY6" s="39">
        <v>2.95</v>
      </c>
      <c r="AZ6" s="16">
        <v>7.2800000000000004E-2</v>
      </c>
      <c r="BA6" s="16">
        <v>0.41</v>
      </c>
      <c r="BB6" s="68">
        <v>-5.1749999999999998</v>
      </c>
      <c r="BC6" s="16">
        <f t="shared" si="39"/>
        <v>1.1912160980392443</v>
      </c>
      <c r="BD6" s="67">
        <v>-5.77</v>
      </c>
      <c r="BE6" s="16">
        <f t="shared" si="40"/>
        <v>0.30268475915286658</v>
      </c>
      <c r="BF6" s="16">
        <v>0.48</v>
      </c>
      <c r="BG6" s="16">
        <v>0.16600000000000001</v>
      </c>
      <c r="BH6" s="16">
        <v>1.2</v>
      </c>
      <c r="BI6" s="68">
        <v>4.1999999999999996E-6</v>
      </c>
      <c r="BJ6" s="94">
        <f t="shared" si="41"/>
        <v>0.74858279999999988</v>
      </c>
      <c r="BK6" s="68">
        <v>1.1562400000000001E-6</v>
      </c>
      <c r="BL6" s="16">
        <f t="shared" si="9"/>
        <v>0.20608128016000002</v>
      </c>
      <c r="BM6" s="94">
        <f t="shared" si="10"/>
        <v>0.68666773089698763</v>
      </c>
      <c r="BN6" s="114">
        <f t="shared" si="42"/>
        <v>0.4375745568639306</v>
      </c>
      <c r="BO6" s="94">
        <f t="shared" ref="BO6:BO19" si="43">MEDIAN($AU6,$AV6,$AW6,$AX6,$AY6,$AZ6,$BA6,$BC6,$BE6,$BF6,$BG6,$BH6,$BJ6,$BL6)</f>
        <v>0.44499999999999995</v>
      </c>
      <c r="BP6" s="114">
        <v>9.2999999999999999E-2</v>
      </c>
      <c r="BQ6" s="156" t="s">
        <v>3002</v>
      </c>
      <c r="BR6" s="36">
        <f t="shared" si="12"/>
        <v>-5.6861327796308467</v>
      </c>
      <c r="BS6" s="114">
        <f t="shared" si="13"/>
        <v>-4.1350040298350557</v>
      </c>
      <c r="BT6" s="114">
        <f t="shared" si="14"/>
        <v>-4.3595185630295781</v>
      </c>
      <c r="BU6" s="114">
        <f t="shared" si="15"/>
        <v>-3.9208187539523753</v>
      </c>
      <c r="BV6" s="114">
        <f t="shared" si="16"/>
        <v>-4.5497508916806391</v>
      </c>
      <c r="BW6" s="114">
        <f t="shared" si="17"/>
        <v>-5.6326440789739811</v>
      </c>
      <c r="BX6" s="114">
        <f t="shared" si="18"/>
        <v>-3.8632794328435933</v>
      </c>
      <c r="BY6" s="114">
        <f t="shared" si="19"/>
        <v>-4.6563078778806029</v>
      </c>
      <c r="BZ6" s="114">
        <f t="shared" si="20"/>
        <v>-4.6004320509783332</v>
      </c>
      <c r="CA6" s="114">
        <f t="shared" si="21"/>
        <v>-4.4546347273551081</v>
      </c>
      <c r="CB6" s="98">
        <f t="shared" si="22"/>
        <v>-5.2187172310986689</v>
      </c>
      <c r="CC6" s="18">
        <f t="shared" si="23"/>
        <v>-0.6526699846830496</v>
      </c>
      <c r="CD6" s="114">
        <f t="shared" si="24"/>
        <v>-1.8240268856109739E-2</v>
      </c>
      <c r="CE6" s="114">
        <f t="shared" si="25"/>
        <v>-0.28016070733828213</v>
      </c>
      <c r="CF6" s="114">
        <f t="shared" si="26"/>
        <v>-0.74472749489669399</v>
      </c>
      <c r="CG6" s="114">
        <f t="shared" si="27"/>
        <v>0.46982201597816303</v>
      </c>
      <c r="CH6" s="114">
        <f t="shared" si="28"/>
        <v>-1.1378686206869628</v>
      </c>
      <c r="CI6" s="114">
        <f t="shared" si="29"/>
        <v>-0.38721614328026455</v>
      </c>
      <c r="CJ6" s="114">
        <f t="shared" si="30"/>
        <v>7.5990553819315396E-2</v>
      </c>
      <c r="CK6" s="114">
        <f t="shared" si="31"/>
        <v>-0.51900944618068445</v>
      </c>
      <c r="CL6" s="114">
        <f t="shared" si="32"/>
        <v>-0.31875876262441277</v>
      </c>
      <c r="CM6" s="114">
        <f t="shared" si="33"/>
        <v>-0.77989191195994489</v>
      </c>
      <c r="CN6" s="114">
        <f t="shared" si="34"/>
        <v>7.9181246047624818E-2</v>
      </c>
      <c r="CO6" s="114">
        <f t="shared" si="35"/>
        <v>-0.12576015578278413</v>
      </c>
      <c r="CP6" s="114">
        <f t="shared" si="36"/>
        <v>-0.685961456510222</v>
      </c>
      <c r="CQ6" s="114">
        <f t="shared" ref="CQ6:CQ19" si="44">AVERAGE(CC6:CP6)</f>
        <v>-0.35894793835387917</v>
      </c>
      <c r="CR6" s="114">
        <f t="shared" ref="CR6:CR19" si="45">MEDIAN(CC6:CP6)</f>
        <v>-0.35298745295233869</v>
      </c>
      <c r="CS6" s="98">
        <f t="shared" si="37"/>
        <v>-1.031517051446065</v>
      </c>
    </row>
    <row r="7" spans="1:97" x14ac:dyDescent="0.25">
      <c r="B7" s="8" t="s">
        <v>2948</v>
      </c>
      <c r="C7" s="8">
        <v>228.29400000000001</v>
      </c>
      <c r="D7" s="27">
        <v>5.52</v>
      </c>
      <c r="E7" s="16">
        <v>5.8468188795905798</v>
      </c>
      <c r="F7" s="16">
        <v>4.9660000000000002</v>
      </c>
      <c r="G7" s="16">
        <v>4.806</v>
      </c>
      <c r="H7" s="16">
        <v>5.0529999999999999</v>
      </c>
      <c r="I7" s="66">
        <v>5.8480999999999996</v>
      </c>
      <c r="J7" s="16">
        <v>5.71</v>
      </c>
      <c r="K7" s="16">
        <v>5.89</v>
      </c>
      <c r="L7" s="16">
        <v>4.42</v>
      </c>
      <c r="M7" s="39">
        <v>5.7586899999999996</v>
      </c>
      <c r="N7" s="16">
        <f t="shared" si="0"/>
        <v>5.3818608879590588</v>
      </c>
      <c r="O7" s="16">
        <f t="shared" si="38"/>
        <v>5.5907645634966565</v>
      </c>
      <c r="P7" s="16">
        <f t="shared" si="1"/>
        <v>5.6150000000000002</v>
      </c>
      <c r="Q7" s="45">
        <v>5.91</v>
      </c>
      <c r="R7" s="146" t="s">
        <v>3000</v>
      </c>
      <c r="S7" s="18">
        <v>135.96</v>
      </c>
      <c r="T7" s="16">
        <v>139.21</v>
      </c>
      <c r="U7" s="16">
        <v>149.58000000000001</v>
      </c>
      <c r="V7" s="16">
        <v>194.47</v>
      </c>
      <c r="W7" s="16">
        <v>143.66999999999999</v>
      </c>
      <c r="X7" s="16">
        <v>185</v>
      </c>
      <c r="Y7" s="16">
        <v>157</v>
      </c>
      <c r="Z7" s="88">
        <v>208</v>
      </c>
      <c r="AA7" s="16">
        <v>214.78200000000001</v>
      </c>
      <c r="AB7" s="88">
        <f t="shared" si="2"/>
        <v>169.7413333333333</v>
      </c>
      <c r="AC7" s="114">
        <f t="shared" si="3"/>
        <v>167.29327815051155</v>
      </c>
      <c r="AD7" s="88">
        <f t="shared" si="4"/>
        <v>157</v>
      </c>
      <c r="AE7" s="45">
        <v>158.85000000000002</v>
      </c>
      <c r="AF7" s="150" t="s">
        <v>2329</v>
      </c>
      <c r="AG7" s="98">
        <f t="shared" si="5"/>
        <v>158.85000000000002</v>
      </c>
      <c r="AH7" s="18">
        <v>4.2400000000000002E-8</v>
      </c>
      <c r="AI7" s="16">
        <v>1.54162623892686E-7</v>
      </c>
      <c r="AJ7" s="16">
        <v>1.33E-8</v>
      </c>
      <c r="AK7" s="16">
        <v>1.67E-7</v>
      </c>
      <c r="AL7" s="16">
        <v>9.2700000000000003E-8</v>
      </c>
      <c r="AM7" s="16">
        <v>6.1900000000000003E-10</v>
      </c>
      <c r="AN7" s="94">
        <v>1.0300000000000001E-6</v>
      </c>
      <c r="AO7" s="16">
        <v>2.0846500000000001E-8</v>
      </c>
      <c r="AP7" s="16">
        <f t="shared" si="6"/>
        <v>1.9012851548658576E-7</v>
      </c>
      <c r="AQ7" s="114">
        <f t="shared" si="7"/>
        <v>4.5349157959670421E-8</v>
      </c>
      <c r="AR7" s="16">
        <f t="shared" si="8"/>
        <v>6.7550000000000006E-8</v>
      </c>
      <c r="AS7" s="114">
        <v>2.1001726866991639E-7</v>
      </c>
      <c r="AT7" s="156" t="s">
        <v>3038</v>
      </c>
      <c r="AU7" s="18">
        <v>3.7470000000000003E-2</v>
      </c>
      <c r="AV7" s="16">
        <v>2.1758E-2</v>
      </c>
      <c r="AW7" s="16">
        <v>2.5694288573780401E-2</v>
      </c>
      <c r="AX7" s="16">
        <v>4.0499999999999998E-3</v>
      </c>
      <c r="AY7" s="39">
        <v>6.3399999999999998E-2</v>
      </c>
      <c r="AZ7" s="16">
        <v>7.4400000000000004E-3</v>
      </c>
      <c r="BA7" s="16">
        <v>7.1000000000000004E-3</v>
      </c>
      <c r="BB7" s="68">
        <v>-7.07</v>
      </c>
      <c r="BC7" s="16">
        <f t="shared" si="39"/>
        <v>1.9430970729337266E-2</v>
      </c>
      <c r="BD7" s="67">
        <v>-6.87</v>
      </c>
      <c r="BE7" s="16">
        <f t="shared" si="40"/>
        <v>3.0796013231837841E-2</v>
      </c>
      <c r="BF7" s="16">
        <v>4.6600000000000001E-3</v>
      </c>
      <c r="BG7" s="16">
        <v>1.0699999999999999E-2</v>
      </c>
      <c r="BH7" s="16">
        <v>1.9900000000000001E-2</v>
      </c>
      <c r="BI7" s="68">
        <v>1.2200000000000001E-7</v>
      </c>
      <c r="BJ7" s="94">
        <f t="shared" si="41"/>
        <v>2.7851868000000002E-2</v>
      </c>
      <c r="BK7" s="68">
        <v>2.1270600000000001E-8</v>
      </c>
      <c r="BL7" s="16">
        <f t="shared" si="9"/>
        <v>4.8559503564000002E-3</v>
      </c>
      <c r="BM7" s="94">
        <f t="shared" si="10"/>
        <v>2.0364792206525394E-2</v>
      </c>
      <c r="BN7" s="114">
        <f t="shared" si="42"/>
        <v>1.4738279800777833E-2</v>
      </c>
      <c r="BO7" s="94">
        <f t="shared" si="43"/>
        <v>1.9665485364668632E-2</v>
      </c>
      <c r="BP7" s="114">
        <v>1.2999999999999999E-2</v>
      </c>
      <c r="BQ7" s="156" t="s">
        <v>3002</v>
      </c>
      <c r="BR7" s="36">
        <f t="shared" si="12"/>
        <v>-7.3726341434072671</v>
      </c>
      <c r="BS7" s="114">
        <f t="shared" si="13"/>
        <v>-6.8120209064713313</v>
      </c>
      <c r="BT7" s="114">
        <f t="shared" si="14"/>
        <v>-7.8761483590329142</v>
      </c>
      <c r="BU7" s="114">
        <f t="shared" si="15"/>
        <v>-6.7772835288524167</v>
      </c>
      <c r="BV7" s="114">
        <f t="shared" si="16"/>
        <v>-7.0329202658555028</v>
      </c>
      <c r="BW7" s="114">
        <f t="shared" si="17"/>
        <v>-9.2083093509798815</v>
      </c>
      <c r="BX7" s="114">
        <f t="shared" si="18"/>
        <v>-5.987162775294828</v>
      </c>
      <c r="BY7" s="114">
        <f t="shared" si="19"/>
        <v>-7.680966849960317</v>
      </c>
      <c r="BZ7" s="114">
        <f t="shared" si="20"/>
        <v>-7.3434307724818062</v>
      </c>
      <c r="CA7" s="114">
        <f t="shared" si="21"/>
        <v>-7.2027772046313849</v>
      </c>
      <c r="CB7" s="98">
        <f t="shared" si="22"/>
        <v>-6.6777449939341036</v>
      </c>
      <c r="CC7" s="18">
        <f t="shared" si="23"/>
        <v>-1.4263163069062019</v>
      </c>
      <c r="CD7" s="114">
        <f t="shared" si="24"/>
        <v>-1.6623810275806143</v>
      </c>
      <c r="CE7" s="114">
        <f t="shared" si="25"/>
        <v>-1.5901634026045639</v>
      </c>
      <c r="CF7" s="114">
        <f t="shared" si="26"/>
        <v>-2.3925449767853313</v>
      </c>
      <c r="CG7" s="114">
        <f t="shared" si="27"/>
        <v>-1.1979107421182673</v>
      </c>
      <c r="CH7" s="114">
        <f t="shared" si="28"/>
        <v>-2.1284270644541214</v>
      </c>
      <c r="CI7" s="114">
        <f t="shared" si="29"/>
        <v>-2.1487416512809245</v>
      </c>
      <c r="CJ7" s="114">
        <f t="shared" si="30"/>
        <v>-1.7115055024437713</v>
      </c>
      <c r="CK7" s="114">
        <f t="shared" si="31"/>
        <v>-1.5115055024437707</v>
      </c>
      <c r="CL7" s="114">
        <f t="shared" si="32"/>
        <v>-2.3316140833099999</v>
      </c>
      <c r="CM7" s="114">
        <f t="shared" si="33"/>
        <v>-1.9706162223147903</v>
      </c>
      <c r="CN7" s="114">
        <f t="shared" si="34"/>
        <v>-1.7011469235902934</v>
      </c>
      <c r="CO7" s="114">
        <f t="shared" si="35"/>
        <v>-1.5551456717690215</v>
      </c>
      <c r="CP7" s="114">
        <f t="shared" si="36"/>
        <v>-2.3137257618116598</v>
      </c>
      <c r="CQ7" s="114">
        <f t="shared" si="44"/>
        <v>-1.8315532028152384</v>
      </c>
      <c r="CR7" s="114">
        <f t="shared" si="45"/>
        <v>-1.7063262130170322</v>
      </c>
      <c r="CS7" s="98">
        <f t="shared" si="37"/>
        <v>-1.8860566476931633</v>
      </c>
    </row>
    <row r="8" spans="1:97" x14ac:dyDescent="0.25">
      <c r="B8" s="8" t="s">
        <v>2949</v>
      </c>
      <c r="C8" s="8">
        <v>252.316</v>
      </c>
      <c r="D8" s="27">
        <v>6.11</v>
      </c>
      <c r="E8" s="16">
        <v>6.5788781007950901</v>
      </c>
      <c r="F8" s="16">
        <v>5.2460000000000004</v>
      </c>
      <c r="G8" s="16">
        <v>5.2009999999999996</v>
      </c>
      <c r="H8" s="16">
        <v>5.3730000000000002</v>
      </c>
      <c r="I8" s="66">
        <v>6.3044000000000002</v>
      </c>
      <c r="J8" s="16">
        <v>6.23</v>
      </c>
      <c r="K8" s="16">
        <v>5.91</v>
      </c>
      <c r="L8" s="16">
        <v>4.71</v>
      </c>
      <c r="M8" s="39">
        <v>6.1187100000000001</v>
      </c>
      <c r="N8" s="16">
        <f t="shared" si="0"/>
        <v>5.778198810079509</v>
      </c>
      <c r="O8" s="16">
        <f t="shared" si="38"/>
        <v>6.0623458587800529</v>
      </c>
      <c r="P8" s="16">
        <f t="shared" si="1"/>
        <v>6.01</v>
      </c>
      <c r="Q8" s="45" t="s">
        <v>2891</v>
      </c>
      <c r="R8" s="147"/>
      <c r="S8" s="18">
        <v>169.41</v>
      </c>
      <c r="T8" s="16">
        <v>194.71</v>
      </c>
      <c r="U8" s="16">
        <v>201.85</v>
      </c>
      <c r="V8" s="16">
        <v>167.68</v>
      </c>
      <c r="W8" s="16">
        <v>192.67</v>
      </c>
      <c r="X8" s="16">
        <v>183</v>
      </c>
      <c r="Y8" s="16">
        <v>170</v>
      </c>
      <c r="Z8" s="88">
        <v>190</v>
      </c>
      <c r="AA8" s="16">
        <v>179.87899999999999</v>
      </c>
      <c r="AB8" s="88">
        <f t="shared" si="2"/>
        <v>183.24433333333334</v>
      </c>
      <c r="AC8" s="114">
        <f t="shared" si="3"/>
        <v>182.87015477926863</v>
      </c>
      <c r="AD8" s="88">
        <f t="shared" si="4"/>
        <v>183</v>
      </c>
      <c r="AE8" s="45">
        <v>168</v>
      </c>
      <c r="AF8" s="41" t="s">
        <v>3037</v>
      </c>
      <c r="AG8" s="98">
        <f t="shared" si="5"/>
        <v>168</v>
      </c>
      <c r="AH8" s="18">
        <v>2.4900000000000001E-8</v>
      </c>
      <c r="AI8" s="16">
        <v>2.74910449428232E-8</v>
      </c>
      <c r="AJ8" s="16">
        <v>1.35E-8</v>
      </c>
      <c r="AK8" s="16">
        <v>1.27E-9</v>
      </c>
      <c r="AL8" s="16">
        <v>3.3900000000000001E-9</v>
      </c>
      <c r="AM8" s="16">
        <v>7.2600000000000002E-8</v>
      </c>
      <c r="AN8" s="94">
        <v>2.7599999999999998E-7</v>
      </c>
      <c r="AO8" s="16">
        <v>1.77711E-8</v>
      </c>
      <c r="AP8" s="16">
        <f t="shared" si="6"/>
        <v>5.4615268117852898E-8</v>
      </c>
      <c r="AQ8" s="114">
        <f t="shared" si="7"/>
        <v>1.8574236650580553E-8</v>
      </c>
      <c r="AR8" s="16">
        <f t="shared" si="8"/>
        <v>2.1335550000000002E-8</v>
      </c>
      <c r="AS8" s="114">
        <v>6.3005180600974912E-9</v>
      </c>
      <c r="AT8" s="156" t="s">
        <v>3039</v>
      </c>
      <c r="AU8" s="18">
        <v>2.743E-2</v>
      </c>
      <c r="AV8" s="16">
        <v>2.0005999999999999E-3</v>
      </c>
      <c r="AW8" s="16">
        <v>6.6457040872189496E-3</v>
      </c>
      <c r="AX8" s="16">
        <v>1.92E-3</v>
      </c>
      <c r="AY8" s="39">
        <v>3.0599999999999998E-3</v>
      </c>
      <c r="AZ8" s="16">
        <v>2.0200000000000001E-3</v>
      </c>
      <c r="BA8" s="16">
        <v>1.9599999999999999E-3</v>
      </c>
      <c r="BB8" s="68">
        <v>-8.4209999999999994</v>
      </c>
      <c r="BC8" s="16">
        <f t="shared" si="39"/>
        <v>9.5707239748619327E-4</v>
      </c>
      <c r="BD8" s="67">
        <v>-7.99</v>
      </c>
      <c r="BE8" s="16">
        <f t="shared" si="40"/>
        <v>2.581931946403103E-3</v>
      </c>
      <c r="BF8" s="16">
        <v>5.2700000000000004E-3</v>
      </c>
      <c r="BG8" s="16">
        <v>2.2000000000000001E-3</v>
      </c>
      <c r="BH8" s="16">
        <v>5.2700000000000004E-3</v>
      </c>
      <c r="BI8" s="68">
        <v>3.1499999999999998E-8</v>
      </c>
      <c r="BJ8" s="94">
        <f t="shared" si="41"/>
        <v>7.9479540000000001E-3</v>
      </c>
      <c r="BK8" s="68">
        <v>4.5132100000000004E-9</v>
      </c>
      <c r="BL8" s="16">
        <f t="shared" si="9"/>
        <v>1.13875509436E-3</v>
      </c>
      <c r="BM8" s="94">
        <f t="shared" si="10"/>
        <v>5.0287155375334461E-3</v>
      </c>
      <c r="BN8" s="114">
        <f t="shared" si="42"/>
        <v>3.1958326119379912E-3</v>
      </c>
      <c r="BO8" s="94">
        <f t="shared" si="43"/>
        <v>2.3909659732015516E-3</v>
      </c>
      <c r="BP8" s="114" t="s">
        <v>2891</v>
      </c>
      <c r="BQ8" s="156" t="s">
        <v>3036</v>
      </c>
      <c r="BR8" s="36">
        <f t="shared" si="12"/>
        <v>-7.6038006529042637</v>
      </c>
      <c r="BS8" s="114">
        <f t="shared" si="13"/>
        <v>-7.5608087521799172</v>
      </c>
      <c r="BT8" s="114">
        <f t="shared" si="14"/>
        <v>-7.8696662315049934</v>
      </c>
      <c r="BU8" s="114">
        <f t="shared" si="15"/>
        <v>-8.8961962790440428</v>
      </c>
      <c r="BV8" s="114">
        <f t="shared" si="16"/>
        <v>-8.4698003017969175</v>
      </c>
      <c r="BW8" s="114">
        <f t="shared" si="17"/>
        <v>-7.1390633792999063</v>
      </c>
      <c r="BX8" s="114">
        <f t="shared" si="18"/>
        <v>-6.5590909179347827</v>
      </c>
      <c r="BY8" s="114">
        <f t="shared" si="19"/>
        <v>-7.750285689294043</v>
      </c>
      <c r="BZ8" s="114">
        <f t="shared" si="20"/>
        <v>-7.7310890254948585</v>
      </c>
      <c r="CA8" s="114">
        <f t="shared" si="21"/>
        <v>-7.6770431710991538</v>
      </c>
      <c r="CB8" s="98">
        <f t="shared" si="22"/>
        <v>-8.200623739214441</v>
      </c>
      <c r="CC8" s="18">
        <f t="shared" si="23"/>
        <v>-1.5617741923954707</v>
      </c>
      <c r="CD8" s="114">
        <f t="shared" si="24"/>
        <v>-2.6988397355307918</v>
      </c>
      <c r="CE8" s="114">
        <f t="shared" si="25"/>
        <v>-2.1774590004255057</v>
      </c>
      <c r="CF8" s="114">
        <f t="shared" si="26"/>
        <v>-2.7166987712964503</v>
      </c>
      <c r="CG8" s="114">
        <f t="shared" si="27"/>
        <v>-2.5142785735184199</v>
      </c>
      <c r="CH8" s="114">
        <f t="shared" si="28"/>
        <v>-2.6946486305533761</v>
      </c>
      <c r="CI8" s="114">
        <f t="shared" si="29"/>
        <v>-2.7077439286435241</v>
      </c>
      <c r="CJ8" s="114">
        <f t="shared" si="30"/>
        <v>-3.0190552088903213</v>
      </c>
      <c r="CK8" s="114">
        <f t="shared" si="31"/>
        <v>-2.5880552088903213</v>
      </c>
      <c r="CL8" s="114">
        <f t="shared" si="32"/>
        <v>-2.2781893847874533</v>
      </c>
      <c r="CM8" s="114">
        <f t="shared" si="33"/>
        <v>-2.6575773191777938</v>
      </c>
      <c r="CN8" s="114">
        <f t="shared" si="34"/>
        <v>-2.2781893847874533</v>
      </c>
      <c r="CO8" s="114">
        <f t="shared" si="35"/>
        <v>-2.0997446551007202</v>
      </c>
      <c r="CP8" s="114">
        <f t="shared" si="36"/>
        <v>-2.9435696671451907</v>
      </c>
      <c r="CQ8" s="114">
        <f t="shared" si="44"/>
        <v>-2.4954159757959138</v>
      </c>
      <c r="CR8" s="114">
        <f t="shared" si="45"/>
        <v>-2.6228162640340575</v>
      </c>
      <c r="CS8" s="98" t="str">
        <f t="shared" si="37"/>
        <v>---</v>
      </c>
    </row>
    <row r="9" spans="1:97" x14ac:dyDescent="0.25">
      <c r="B9" s="8" t="s">
        <v>2950</v>
      </c>
      <c r="C9" s="8">
        <v>252.316</v>
      </c>
      <c r="D9" s="27">
        <v>6.11</v>
      </c>
      <c r="E9" s="16">
        <v>6.4951346260240896</v>
      </c>
      <c r="F9" s="16">
        <v>5.2460000000000004</v>
      </c>
      <c r="G9" s="16">
        <v>5.2009999999999996</v>
      </c>
      <c r="H9" s="16">
        <v>5.3730000000000002</v>
      </c>
      <c r="I9" s="66">
        <v>6.1784999999999997</v>
      </c>
      <c r="J9" s="16">
        <v>6.13</v>
      </c>
      <c r="K9" s="16">
        <v>5.98</v>
      </c>
      <c r="L9" s="16">
        <v>4.71</v>
      </c>
      <c r="M9" s="39">
        <v>6.1285100000000003</v>
      </c>
      <c r="N9" s="16">
        <f t="shared" si="0"/>
        <v>5.7552144626024084</v>
      </c>
      <c r="O9" s="16">
        <f t="shared" si="38"/>
        <v>6.0083584816818094</v>
      </c>
      <c r="P9" s="16">
        <f t="shared" si="1"/>
        <v>6.0449999999999999</v>
      </c>
      <c r="Q9" s="45">
        <v>6.11</v>
      </c>
      <c r="R9" s="146" t="s">
        <v>3000</v>
      </c>
      <c r="S9" s="18">
        <v>169.41</v>
      </c>
      <c r="T9" s="16">
        <v>219.32</v>
      </c>
      <c r="U9" s="16">
        <v>201.85</v>
      </c>
      <c r="V9" s="16">
        <v>225.1</v>
      </c>
      <c r="W9" s="16">
        <v>188.67</v>
      </c>
      <c r="X9" s="16">
        <v>190</v>
      </c>
      <c r="Y9" s="16">
        <v>182</v>
      </c>
      <c r="Z9" s="88">
        <v>190</v>
      </c>
      <c r="AA9" s="16">
        <v>179.87899999999999</v>
      </c>
      <c r="AB9" s="88">
        <f t="shared" si="2"/>
        <v>194.02544444444442</v>
      </c>
      <c r="AC9" s="114">
        <f t="shared" si="3"/>
        <v>193.28005834112369</v>
      </c>
      <c r="AD9" s="88">
        <f t="shared" si="4"/>
        <v>190</v>
      </c>
      <c r="AE9" s="45">
        <v>216.85000000000002</v>
      </c>
      <c r="AF9" s="150" t="s">
        <v>2329</v>
      </c>
      <c r="AG9" s="98">
        <f t="shared" si="5"/>
        <v>216.85000000000002</v>
      </c>
      <c r="AH9" s="18">
        <v>7.8899999999999996E-10</v>
      </c>
      <c r="AI9" s="16">
        <v>1.41993388331081E-8</v>
      </c>
      <c r="AJ9" s="16">
        <v>8.3799999999999996E-9</v>
      </c>
      <c r="AK9" s="16">
        <v>1.27E-9</v>
      </c>
      <c r="AL9" s="16">
        <v>4.8499999999999996E-9</v>
      </c>
      <c r="AM9" s="16">
        <v>5.8299999999999997E-7</v>
      </c>
      <c r="AN9" s="94">
        <v>2.7599999999999998E-7</v>
      </c>
      <c r="AO9" s="16">
        <v>6.0351200000000001E-9</v>
      </c>
      <c r="AP9" s="16">
        <f t="shared" si="6"/>
        <v>1.1181543235413851E-7</v>
      </c>
      <c r="AQ9" s="114">
        <f t="shared" si="7"/>
        <v>1.2407228165270307E-8</v>
      </c>
      <c r="AR9" s="16">
        <f t="shared" si="8"/>
        <v>7.2075599999999995E-9</v>
      </c>
      <c r="AS9" s="114">
        <v>1.8526523343381907E-9</v>
      </c>
      <c r="AT9" s="156" t="s">
        <v>3039</v>
      </c>
      <c r="AU9" s="18">
        <v>4.6990000000000001E-3</v>
      </c>
      <c r="AV9" s="16">
        <v>2.0005999999999999E-3</v>
      </c>
      <c r="AW9" s="16">
        <v>5.1346911291094404E-3</v>
      </c>
      <c r="AX9" s="16">
        <v>9.5E-4</v>
      </c>
      <c r="AY9" s="39">
        <v>3.0599999999999998E-3</v>
      </c>
      <c r="AZ9" s="16">
        <v>1.2199999999999999E-3</v>
      </c>
      <c r="BA9" s="16">
        <v>2.3999999999999998E-3</v>
      </c>
      <c r="BB9" s="68">
        <v>-8.4209999999999994</v>
      </c>
      <c r="BC9" s="16">
        <f t="shared" si="39"/>
        <v>9.5707239748619327E-4</v>
      </c>
      <c r="BD9" s="67">
        <v>-8.1</v>
      </c>
      <c r="BE9" s="16">
        <f t="shared" si="40"/>
        <v>2.0042172287269167E-3</v>
      </c>
      <c r="BF9" s="16">
        <v>4.9199999999999999E-3</v>
      </c>
      <c r="BG9" s="16">
        <v>1.42E-3</v>
      </c>
      <c r="BH9" s="16">
        <v>5.2700000000000004E-3</v>
      </c>
      <c r="BI9" s="68">
        <v>3.1499999999999998E-8</v>
      </c>
      <c r="BJ9" s="94">
        <f t="shared" si="41"/>
        <v>7.9479540000000001E-3</v>
      </c>
      <c r="BK9" s="68">
        <v>4.5707599999999996E-9</v>
      </c>
      <c r="BL9" s="16">
        <f t="shared" si="9"/>
        <v>1.1532758801599998E-3</v>
      </c>
      <c r="BM9" s="94">
        <f t="shared" si="10"/>
        <v>3.081200759677325E-3</v>
      </c>
      <c r="BN9" s="114">
        <f t="shared" si="42"/>
        <v>2.440554175684468E-3</v>
      </c>
      <c r="BO9" s="94">
        <f t="shared" si="43"/>
        <v>2.202108614363458E-3</v>
      </c>
      <c r="BP9" s="114">
        <v>1.09E-3</v>
      </c>
      <c r="BQ9" s="156" t="s">
        <v>3002</v>
      </c>
      <c r="BR9" s="36">
        <f t="shared" si="12"/>
        <v>-9.1029229967905803</v>
      </c>
      <c r="BS9" s="114">
        <f t="shared" si="13"/>
        <v>-7.847731877294251</v>
      </c>
      <c r="BT9" s="114">
        <f t="shared" si="14"/>
        <v>-8.0767559813697236</v>
      </c>
      <c r="BU9" s="114">
        <f t="shared" si="15"/>
        <v>-8.8961962790440428</v>
      </c>
      <c r="BV9" s="114">
        <f t="shared" si="16"/>
        <v>-8.314258261397736</v>
      </c>
      <c r="BW9" s="114">
        <f t="shared" si="17"/>
        <v>-6.2343314452409864</v>
      </c>
      <c r="BX9" s="114">
        <f t="shared" si="18"/>
        <v>-6.5590909179347827</v>
      </c>
      <c r="BY9" s="114">
        <f t="shared" si="19"/>
        <v>-8.2193140901366899</v>
      </c>
      <c r="BZ9" s="114">
        <f t="shared" si="20"/>
        <v>-7.906325231151099</v>
      </c>
      <c r="CA9" s="114">
        <f t="shared" si="21"/>
        <v>-8.1480350357532068</v>
      </c>
      <c r="CB9" s="98">
        <f t="shared" si="22"/>
        <v>-8.7322060720166572</v>
      </c>
      <c r="CC9" s="18">
        <f t="shared" si="23"/>
        <v>-2.3279945549770482</v>
      </c>
      <c r="CD9" s="114">
        <f t="shared" si="24"/>
        <v>-2.6988397355307918</v>
      </c>
      <c r="CE9" s="114">
        <f t="shared" si="25"/>
        <v>-2.2894856757196433</v>
      </c>
      <c r="CF9" s="114">
        <f t="shared" si="26"/>
        <v>-3.0222763947111524</v>
      </c>
      <c r="CG9" s="114">
        <f t="shared" si="27"/>
        <v>-2.5142785735184199</v>
      </c>
      <c r="CH9" s="114">
        <f t="shared" si="28"/>
        <v>-2.9136401693252516</v>
      </c>
      <c r="CI9" s="114">
        <f t="shared" si="29"/>
        <v>-2.6197887582883941</v>
      </c>
      <c r="CJ9" s="114">
        <f t="shared" si="30"/>
        <v>-3.0190552088903213</v>
      </c>
      <c r="CK9" s="114">
        <f t="shared" si="31"/>
        <v>-2.6980552088903207</v>
      </c>
      <c r="CL9" s="114">
        <f t="shared" si="32"/>
        <v>-2.3080348972326399</v>
      </c>
      <c r="CM9" s="114">
        <f t="shared" si="33"/>
        <v>-2.8477116556169437</v>
      </c>
      <c r="CN9" s="114">
        <f t="shared" si="34"/>
        <v>-2.2781893847874533</v>
      </c>
      <c r="CO9" s="114">
        <f t="shared" si="35"/>
        <v>-2.0997446551007202</v>
      </c>
      <c r="CP9" s="114">
        <f t="shared" si="36"/>
        <v>-2.9380667907976785</v>
      </c>
      <c r="CQ9" s="114">
        <f t="shared" si="44"/>
        <v>-2.61251154738477</v>
      </c>
      <c r="CR9" s="114">
        <f t="shared" si="45"/>
        <v>-2.6589219835893574</v>
      </c>
      <c r="CS9" s="98">
        <f t="shared" si="37"/>
        <v>-2.9625735020593762</v>
      </c>
    </row>
    <row r="10" spans="1:97" x14ac:dyDescent="0.25">
      <c r="B10" s="8" t="s">
        <v>2951</v>
      </c>
      <c r="C10" s="8">
        <v>276.33800000000002</v>
      </c>
      <c r="D10" s="27">
        <v>6.7</v>
      </c>
      <c r="E10" s="16">
        <v>7.0390384765977201</v>
      </c>
      <c r="F10" s="16">
        <v>5.5270000000000001</v>
      </c>
      <c r="G10" s="16">
        <v>5.5949999999999998</v>
      </c>
      <c r="H10" s="16">
        <v>5.6929999999999996</v>
      </c>
      <c r="I10" s="66">
        <v>6.8202999999999996</v>
      </c>
      <c r="J10" s="16">
        <v>7.11</v>
      </c>
      <c r="K10" s="16">
        <v>7.01</v>
      </c>
      <c r="L10" s="16">
        <v>4.67</v>
      </c>
      <c r="M10" s="39">
        <v>6.7668299999999997</v>
      </c>
      <c r="N10" s="16">
        <f t="shared" si="0"/>
        <v>6.2931168476597712</v>
      </c>
      <c r="O10" s="16">
        <f t="shared" si="38"/>
        <v>6.7225923977015318</v>
      </c>
      <c r="P10" s="16">
        <f t="shared" si="1"/>
        <v>6.7334149999999999</v>
      </c>
      <c r="Q10" s="45">
        <v>6.22</v>
      </c>
      <c r="R10" s="146" t="s">
        <v>3000</v>
      </c>
      <c r="S10" s="18">
        <v>199.66</v>
      </c>
      <c r="T10" s="16">
        <v>400.87</v>
      </c>
      <c r="U10" s="16">
        <v>254.12</v>
      </c>
      <c r="V10" s="16">
        <v>268.51</v>
      </c>
      <c r="W10" s="16">
        <v>242.67</v>
      </c>
      <c r="X10" s="16">
        <v>254</v>
      </c>
      <c r="Y10" s="16">
        <v>253</v>
      </c>
      <c r="Z10" s="88">
        <v>207</v>
      </c>
      <c r="AA10" s="16">
        <v>264.61700000000002</v>
      </c>
      <c r="AB10" s="88">
        <f t="shared" si="2"/>
        <v>260.49411111111112</v>
      </c>
      <c r="AC10" s="114">
        <f t="shared" si="3"/>
        <v>255.65262773314095</v>
      </c>
      <c r="AD10" s="88">
        <f t="shared" si="4"/>
        <v>254</v>
      </c>
      <c r="AE10" s="45">
        <v>279.85000000000002</v>
      </c>
      <c r="AF10" s="150" t="s">
        <v>2329</v>
      </c>
      <c r="AG10" s="98">
        <f t="shared" si="5"/>
        <v>279.85000000000002</v>
      </c>
      <c r="AH10" s="18">
        <v>9.2899999999999997E-11</v>
      </c>
      <c r="AI10" s="16">
        <v>6.19394749015123E-9</v>
      </c>
      <c r="AJ10" s="16">
        <v>2.0000000000000001E-10</v>
      </c>
      <c r="AK10" s="16">
        <v>9.7600000000000004E-12</v>
      </c>
      <c r="AL10" s="16">
        <v>1.86E-10</v>
      </c>
      <c r="AM10" s="16">
        <v>5.0600000000000003E-8</v>
      </c>
      <c r="AN10" s="94">
        <v>2.8999999999999998E-7</v>
      </c>
      <c r="AO10" s="16">
        <v>1.01349E-10</v>
      </c>
      <c r="AP10" s="16">
        <f t="shared" si="6"/>
        <v>4.3422994561268902E-8</v>
      </c>
      <c r="AQ10" s="114">
        <f t="shared" si="7"/>
        <v>8.6405820125137047E-10</v>
      </c>
      <c r="AR10" s="16">
        <f t="shared" si="8"/>
        <v>1.9300000000000001E-10</v>
      </c>
      <c r="AS10" s="114">
        <v>7.028077883703988E-11</v>
      </c>
      <c r="AT10" s="156" t="s">
        <v>3039</v>
      </c>
      <c r="AU10" s="18">
        <v>3.1119999999999997E-4</v>
      </c>
      <c r="AV10" s="16">
        <v>1.8228999999999999E-4</v>
      </c>
      <c r="AW10" s="16">
        <v>8.9341592257235905E-4</v>
      </c>
      <c r="AX10" s="16">
        <v>4.9899999999999999E-4</v>
      </c>
      <c r="AY10" s="39">
        <v>1.47E-4</v>
      </c>
      <c r="AZ10" s="16">
        <v>3.5899999999999999E-3</v>
      </c>
      <c r="BA10" s="16">
        <v>1.75E-3</v>
      </c>
      <c r="BB10" s="68">
        <v>-9.7620000000000005</v>
      </c>
      <c r="BC10" s="16">
        <f t="shared" si="39"/>
        <v>4.7801399307278078E-5</v>
      </c>
      <c r="BD10" s="67">
        <v>-9.08</v>
      </c>
      <c r="BE10" s="16">
        <f t="shared" si="40"/>
        <v>2.2984793697896941E-4</v>
      </c>
      <c r="BF10" s="16">
        <v>1.0300000000000001E-3</v>
      </c>
      <c r="BG10" s="16">
        <v>3.6400000000000001E-4</v>
      </c>
      <c r="BH10" s="16">
        <v>1.21E-4</v>
      </c>
      <c r="BI10" s="68">
        <v>1.11E-7</v>
      </c>
      <c r="BJ10" s="94">
        <f t="shared" si="41"/>
        <v>3.0673518E-2</v>
      </c>
      <c r="BK10" s="68">
        <v>9.7513799999999999E-10</v>
      </c>
      <c r="BL10" s="16">
        <f t="shared" si="9"/>
        <v>2.6946768464399998E-4</v>
      </c>
      <c r="BM10" s="94">
        <f t="shared" si="10"/>
        <v>2.864895781678757E-3</v>
      </c>
      <c r="BN10" s="114">
        <f t="shared" si="42"/>
        <v>5.1652526575565879E-4</v>
      </c>
      <c r="BO10" s="94">
        <f t="shared" si="43"/>
        <v>3.3759999999999997E-4</v>
      </c>
      <c r="BP10" s="114">
        <v>1.37E-4</v>
      </c>
      <c r="BQ10" s="156" t="s">
        <v>3002</v>
      </c>
      <c r="BR10" s="36">
        <f t="shared" si="12"/>
        <v>-10.031984286006358</v>
      </c>
      <c r="BS10" s="114">
        <f t="shared" si="13"/>
        <v>-8.2080324807412968</v>
      </c>
      <c r="BT10" s="114">
        <f t="shared" si="14"/>
        <v>-9.6989700043360187</v>
      </c>
      <c r="BU10" s="114">
        <f t="shared" si="15"/>
        <v>-11.010550182333308</v>
      </c>
      <c r="BV10" s="114">
        <f t="shared" si="16"/>
        <v>-9.7304870557820831</v>
      </c>
      <c r="BW10" s="114">
        <f t="shared" si="17"/>
        <v>-7.2958494831602012</v>
      </c>
      <c r="BX10" s="114">
        <f t="shared" si="18"/>
        <v>-6.5376020021010444</v>
      </c>
      <c r="BY10" s="114">
        <f t="shared" si="19"/>
        <v>-9.9941805320881354</v>
      </c>
      <c r="BZ10" s="114">
        <f t="shared" si="20"/>
        <v>-9.0634570033185557</v>
      </c>
      <c r="CA10" s="114">
        <f t="shared" si="21"/>
        <v>-9.7147285300590518</v>
      </c>
      <c r="CB10" s="98">
        <f t="shared" si="22"/>
        <v>-10.153163434388546</v>
      </c>
      <c r="CC10" s="18">
        <f t="shared" si="23"/>
        <v>-3.5069604116823485</v>
      </c>
      <c r="CD10" s="114">
        <f t="shared" si="24"/>
        <v>-3.7392371550638317</v>
      </c>
      <c r="CE10" s="114">
        <f t="shared" si="25"/>
        <v>-3.0489463117436384</v>
      </c>
      <c r="CF10" s="114">
        <f t="shared" si="26"/>
        <v>-3.3018994543766103</v>
      </c>
      <c r="CG10" s="114">
        <f t="shared" si="27"/>
        <v>-3.832682665251824</v>
      </c>
      <c r="CH10" s="114">
        <f t="shared" si="28"/>
        <v>-2.4449055514216811</v>
      </c>
      <c r="CI10" s="114">
        <f t="shared" si="29"/>
        <v>-2.7569619513137056</v>
      </c>
      <c r="CJ10" s="114">
        <f t="shared" si="30"/>
        <v>-4.3205593899457391</v>
      </c>
      <c r="CK10" s="114">
        <f t="shared" si="31"/>
        <v>-3.6385593899457382</v>
      </c>
      <c r="CL10" s="114">
        <f t="shared" si="32"/>
        <v>-2.9871627752948275</v>
      </c>
      <c r="CM10" s="114">
        <f t="shared" si="33"/>
        <v>-3.4388986163509441</v>
      </c>
      <c r="CN10" s="114">
        <f t="shared" si="34"/>
        <v>-3.9172146296835497</v>
      </c>
      <c r="CO10" s="114">
        <f t="shared" si="35"/>
        <v>-1.5132364111590797</v>
      </c>
      <c r="CP10" s="114">
        <f t="shared" si="36"/>
        <v>-3.5694933092241068</v>
      </c>
      <c r="CQ10" s="114">
        <f t="shared" si="44"/>
        <v>-3.2869084301755445</v>
      </c>
      <c r="CR10" s="114">
        <f t="shared" si="45"/>
        <v>-3.4729295140166463</v>
      </c>
      <c r="CS10" s="98">
        <f t="shared" si="37"/>
        <v>-3.8632794328435933</v>
      </c>
    </row>
    <row r="11" spans="1:97" x14ac:dyDescent="0.25">
      <c r="B11" s="8" t="s">
        <v>2952</v>
      </c>
      <c r="C11" s="8">
        <v>252.316</v>
      </c>
      <c r="D11" s="27">
        <v>6.11</v>
      </c>
      <c r="E11" s="16">
        <v>6.53906719865331</v>
      </c>
      <c r="F11" s="16">
        <v>5.2460000000000004</v>
      </c>
      <c r="G11" s="16">
        <v>5.2009999999999996</v>
      </c>
      <c r="H11" s="16">
        <v>5.3730000000000002</v>
      </c>
      <c r="I11" s="66">
        <v>6.3235000000000001</v>
      </c>
      <c r="J11" s="16">
        <v>6.39</v>
      </c>
      <c r="K11" s="16">
        <v>6.56</v>
      </c>
      <c r="L11" s="16">
        <v>4.6100000000000003</v>
      </c>
      <c r="M11" s="39">
        <v>6.1308600000000002</v>
      </c>
      <c r="N11" s="16">
        <f t="shared" si="0"/>
        <v>5.8483427198653306</v>
      </c>
      <c r="O11" s="16">
        <f t="shared" si="38"/>
        <v>6.1732837526532487</v>
      </c>
      <c r="P11" s="16">
        <f t="shared" si="1"/>
        <v>6.1204300000000007</v>
      </c>
      <c r="Q11" s="45">
        <v>6.13</v>
      </c>
      <c r="R11" s="146" t="s">
        <v>3000</v>
      </c>
      <c r="S11" s="18">
        <v>169.41</v>
      </c>
      <c r="T11" s="16">
        <v>224.58</v>
      </c>
      <c r="U11" s="16">
        <v>201.85</v>
      </c>
      <c r="V11" s="16">
        <v>182.78</v>
      </c>
      <c r="W11" s="16">
        <v>236.83</v>
      </c>
      <c r="X11" s="16">
        <v>214</v>
      </c>
      <c r="Y11" s="16">
        <v>212</v>
      </c>
      <c r="Z11" s="88">
        <v>194</v>
      </c>
      <c r="AA11" s="16">
        <v>219.97300000000001</v>
      </c>
      <c r="AB11" s="88">
        <f t="shared" si="2"/>
        <v>206.15811111111111</v>
      </c>
      <c r="AC11" s="114">
        <f t="shared" si="3"/>
        <v>205.14901913748622</v>
      </c>
      <c r="AD11" s="88">
        <f t="shared" si="4"/>
        <v>212</v>
      </c>
      <c r="AE11" s="45">
        <v>176.85000000000002</v>
      </c>
      <c r="AF11" s="150" t="s">
        <v>2329</v>
      </c>
      <c r="AG11" s="98">
        <f t="shared" si="5"/>
        <v>176.85000000000002</v>
      </c>
      <c r="AH11" s="18">
        <v>9.7300000000000005E-10</v>
      </c>
      <c r="AI11" s="16">
        <v>4.2291202106169197E-8</v>
      </c>
      <c r="AJ11" s="16">
        <v>2.4399999999999998E-9</v>
      </c>
      <c r="AK11" s="16">
        <v>1.27E-9</v>
      </c>
      <c r="AL11" s="16">
        <v>1.5E-9</v>
      </c>
      <c r="AM11" s="16">
        <v>1.33E-8</v>
      </c>
      <c r="AN11" s="94">
        <v>4.6100000000000001E-7</v>
      </c>
      <c r="AO11" s="16">
        <v>8.9544399999999999E-9</v>
      </c>
      <c r="AP11" s="16">
        <f t="shared" si="6"/>
        <v>6.6466080263271161E-8</v>
      </c>
      <c r="AQ11" s="114">
        <f t="shared" si="7"/>
        <v>7.5449233871385768E-9</v>
      </c>
      <c r="AR11" s="16">
        <f t="shared" si="8"/>
        <v>5.6972200000000003E-9</v>
      </c>
      <c r="AS11" s="114">
        <v>1.0922895589638654E-8</v>
      </c>
      <c r="AT11" s="156" t="s">
        <v>3040</v>
      </c>
      <c r="AU11" s="18">
        <v>1.0489999999999999E-2</v>
      </c>
      <c r="AV11" s="16">
        <v>2.0005999999999999E-3</v>
      </c>
      <c r="AW11" s="16">
        <v>4.9246054954486199E-3</v>
      </c>
      <c r="AX11" s="16">
        <v>1.91E-3</v>
      </c>
      <c r="AY11" s="39">
        <v>3.0599999999999998E-3</v>
      </c>
      <c r="AZ11" s="16">
        <v>1.39E-3</v>
      </c>
      <c r="BA11" s="16">
        <v>1.24E-3</v>
      </c>
      <c r="BB11" s="68">
        <v>-8.4209999999999994</v>
      </c>
      <c r="BC11" s="16">
        <f t="shared" si="39"/>
        <v>9.5707239748619327E-4</v>
      </c>
      <c r="BD11" s="67">
        <v>-8.23</v>
      </c>
      <c r="BE11" s="16">
        <f t="shared" si="40"/>
        <v>1.4857467574470032E-3</v>
      </c>
      <c r="BF11" s="16">
        <v>1.24E-3</v>
      </c>
      <c r="BG11" s="16">
        <v>2.8300000000000001E-3</v>
      </c>
      <c r="BH11" s="16">
        <v>1.4499999999999999E-3</v>
      </c>
      <c r="BI11" s="68">
        <v>8.8100000000000001E-8</v>
      </c>
      <c r="BJ11" s="94">
        <f t="shared" si="41"/>
        <v>2.22290396E-2</v>
      </c>
      <c r="BK11" s="68">
        <v>4.5601900000000002E-9</v>
      </c>
      <c r="BL11" s="16">
        <f t="shared" si="9"/>
        <v>1.15060890004E-3</v>
      </c>
      <c r="BM11" s="94">
        <f t="shared" si="10"/>
        <v>4.0255480821729866E-3</v>
      </c>
      <c r="BN11" s="114">
        <f t="shared" si="42"/>
        <v>2.3849902890274322E-3</v>
      </c>
      <c r="BO11" s="94">
        <f t="shared" si="43"/>
        <v>1.6978733787235017E-3</v>
      </c>
      <c r="BP11" s="114">
        <v>1.82E-3</v>
      </c>
      <c r="BQ11" s="156" t="s">
        <v>3002</v>
      </c>
      <c r="BR11" s="36">
        <f t="shared" si="12"/>
        <v>-9.0118871597316481</v>
      </c>
      <c r="BS11" s="114">
        <f t="shared" si="13"/>
        <v>-7.37374997007523</v>
      </c>
      <c r="BT11" s="114">
        <f t="shared" si="14"/>
        <v>-8.6126101736612704</v>
      </c>
      <c r="BU11" s="114">
        <f t="shared" si="15"/>
        <v>-8.8961962790440428</v>
      </c>
      <c r="BV11" s="114">
        <f t="shared" si="16"/>
        <v>-8.8239087409443187</v>
      </c>
      <c r="BW11" s="114">
        <f t="shared" si="17"/>
        <v>-7.8761483590329142</v>
      </c>
      <c r="BX11" s="114">
        <f t="shared" si="18"/>
        <v>-6.336299074610352</v>
      </c>
      <c r="BY11" s="114">
        <f t="shared" si="19"/>
        <v>-8.0479615692247304</v>
      </c>
      <c r="BZ11" s="114">
        <f t="shared" si="20"/>
        <v>-8.1223451657905628</v>
      </c>
      <c r="CA11" s="114">
        <f t="shared" si="21"/>
        <v>-8.3302858714429995</v>
      </c>
      <c r="CB11" s="98">
        <f t="shared" si="22"/>
        <v>-7.9616622176839851</v>
      </c>
      <c r="CC11" s="18">
        <f t="shared" si="23"/>
        <v>-1.9792245118064422</v>
      </c>
      <c r="CD11" s="114">
        <f t="shared" si="24"/>
        <v>-2.6988397355307918</v>
      </c>
      <c r="CE11" s="114">
        <f t="shared" si="25"/>
        <v>-2.3076285546104587</v>
      </c>
      <c r="CF11" s="114">
        <f t="shared" si="26"/>
        <v>-2.7189666327522723</v>
      </c>
      <c r="CG11" s="114">
        <f t="shared" si="27"/>
        <v>-2.5142785735184199</v>
      </c>
      <c r="CH11" s="114">
        <f t="shared" si="28"/>
        <v>-2.856985199745905</v>
      </c>
      <c r="CI11" s="114">
        <f t="shared" si="29"/>
        <v>-2.9065783148377649</v>
      </c>
      <c r="CJ11" s="114">
        <f t="shared" si="30"/>
        <v>-3.0190552088903213</v>
      </c>
      <c r="CK11" s="114">
        <f t="shared" si="31"/>
        <v>-2.8280552088903219</v>
      </c>
      <c r="CL11" s="114">
        <f t="shared" si="32"/>
        <v>-2.9065783148377649</v>
      </c>
      <c r="CM11" s="114">
        <f t="shared" si="33"/>
        <v>-2.5482135644757098</v>
      </c>
      <c r="CN11" s="114">
        <f t="shared" si="34"/>
        <v>-2.8386319977650252</v>
      </c>
      <c r="CO11" s="114">
        <f t="shared" si="35"/>
        <v>-1.6530793004782727</v>
      </c>
      <c r="CP11" s="114">
        <f t="shared" si="36"/>
        <v>-2.9390722709994543</v>
      </c>
      <c r="CQ11" s="114">
        <f t="shared" si="44"/>
        <v>-2.6225133849384945</v>
      </c>
      <c r="CR11" s="114">
        <f t="shared" si="45"/>
        <v>-2.7735109208212974</v>
      </c>
      <c r="CS11" s="98">
        <f t="shared" si="37"/>
        <v>-2.7399286120149253</v>
      </c>
    </row>
    <row r="12" spans="1:97" x14ac:dyDescent="0.25">
      <c r="B12" s="8" t="s">
        <v>2959</v>
      </c>
      <c r="C12" s="8">
        <v>228.29400000000001</v>
      </c>
      <c r="D12" s="27">
        <v>5.52</v>
      </c>
      <c r="E12" s="16">
        <v>5.8950760611053603</v>
      </c>
      <c r="F12" s="16">
        <v>4.9660000000000002</v>
      </c>
      <c r="G12" s="16">
        <v>4.806</v>
      </c>
      <c r="H12" s="16">
        <v>5.0529999999999999</v>
      </c>
      <c r="I12" s="66">
        <v>5.7076000000000002</v>
      </c>
      <c r="J12" s="16">
        <v>5.71</v>
      </c>
      <c r="K12" s="16">
        <v>5.86</v>
      </c>
      <c r="L12" s="16">
        <v>4.42</v>
      </c>
      <c r="M12" s="39">
        <v>5.7669800000000002</v>
      </c>
      <c r="N12" s="16">
        <f t="shared" si="0"/>
        <v>5.3704656061105371</v>
      </c>
      <c r="O12" s="16">
        <f t="shared" si="38"/>
        <v>5.5733735824468473</v>
      </c>
      <c r="P12" s="16">
        <f t="shared" si="1"/>
        <v>5.6137999999999995</v>
      </c>
      <c r="Q12" s="45">
        <v>5.81</v>
      </c>
      <c r="R12" s="146" t="s">
        <v>3000</v>
      </c>
      <c r="S12" s="18">
        <v>135.96</v>
      </c>
      <c r="T12" s="16">
        <v>165.13</v>
      </c>
      <c r="U12" s="16">
        <v>149.58000000000001</v>
      </c>
      <c r="V12" s="16">
        <v>235.64</v>
      </c>
      <c r="W12" s="16">
        <v>199.17</v>
      </c>
      <c r="X12" s="16">
        <v>151</v>
      </c>
      <c r="Y12" s="16">
        <v>146</v>
      </c>
      <c r="Z12" s="88">
        <v>208</v>
      </c>
      <c r="AA12" s="16">
        <v>214.78200000000001</v>
      </c>
      <c r="AB12" s="88">
        <f t="shared" si="2"/>
        <v>178.36244444444444</v>
      </c>
      <c r="AC12" s="114">
        <f t="shared" si="3"/>
        <v>175.1626975467685</v>
      </c>
      <c r="AD12" s="88">
        <f t="shared" si="4"/>
        <v>165.13</v>
      </c>
      <c r="AE12" s="45">
        <v>258.25</v>
      </c>
      <c r="AF12" s="150" t="s">
        <v>2329</v>
      </c>
      <c r="AG12" s="98">
        <f t="shared" si="5"/>
        <v>258.25</v>
      </c>
      <c r="AH12" s="18">
        <v>1.56E-9</v>
      </c>
      <c r="AI12" s="16">
        <v>9.1394940809228397E-8</v>
      </c>
      <c r="AJ12" s="16">
        <v>1.35E-8</v>
      </c>
      <c r="AK12" s="16">
        <v>1.67E-7</v>
      </c>
      <c r="AL12" s="16">
        <v>2.4299999999999999E-8</v>
      </c>
      <c r="AM12" s="16">
        <v>6.1900000000000003E-10</v>
      </c>
      <c r="AN12" s="94">
        <v>1.0300000000000001E-6</v>
      </c>
      <c r="AO12" s="16">
        <v>1.7576800000000002E-8</v>
      </c>
      <c r="AP12" s="16">
        <f t="shared" si="6"/>
        <v>1.6824384260115357E-7</v>
      </c>
      <c r="AQ12" s="114">
        <f t="shared" si="7"/>
        <v>2.3322299546781117E-8</v>
      </c>
      <c r="AR12" s="16">
        <f t="shared" si="8"/>
        <v>2.09384E-8</v>
      </c>
      <c r="AS12" s="114">
        <v>9.4231685732746235E-9</v>
      </c>
      <c r="AT12" s="156" t="s">
        <v>3040</v>
      </c>
      <c r="AU12" s="18">
        <v>4.0850000000000001E-3</v>
      </c>
      <c r="AV12" s="16">
        <v>2.1758E-2</v>
      </c>
      <c r="AW12" s="16">
        <v>1.1978325529397401E-2</v>
      </c>
      <c r="AX12" s="16">
        <v>4.6100000000000004E-3</v>
      </c>
      <c r="AY12" s="39">
        <v>6.3399999999999998E-2</v>
      </c>
      <c r="AZ12" s="16">
        <v>1.6199999999999999E-2</v>
      </c>
      <c r="BA12" s="16">
        <v>5.6600000000000001E-3</v>
      </c>
      <c r="BB12" s="68">
        <v>-7.07</v>
      </c>
      <c r="BC12" s="16">
        <f t="shared" si="39"/>
        <v>1.9430970729337266E-2</v>
      </c>
      <c r="BD12" s="67">
        <v>-6.82</v>
      </c>
      <c r="BE12" s="16">
        <f t="shared" si="40"/>
        <v>3.455369516504949E-2</v>
      </c>
      <c r="BF12" s="16">
        <v>4.9899999999999996E-3</v>
      </c>
      <c r="BG12" s="16">
        <v>2.5600000000000001E-2</v>
      </c>
      <c r="BH12" s="16">
        <v>2.5000000000000001E-2</v>
      </c>
      <c r="BI12" s="68">
        <v>1.2200000000000001E-7</v>
      </c>
      <c r="BJ12" s="94">
        <f t="shared" si="41"/>
        <v>2.7851868000000002E-2</v>
      </c>
      <c r="BK12" s="68">
        <v>2.1270600000000001E-8</v>
      </c>
      <c r="BL12" s="16">
        <f t="shared" si="9"/>
        <v>4.8559503564000002E-3</v>
      </c>
      <c r="BM12" s="94">
        <f t="shared" si="10"/>
        <v>1.9283843555727442E-2</v>
      </c>
      <c r="BN12" s="114">
        <f t="shared" si="42"/>
        <v>1.3708201816930986E-2</v>
      </c>
      <c r="BO12" s="94">
        <f t="shared" si="43"/>
        <v>1.7815485364668635E-2</v>
      </c>
      <c r="BP12" s="114">
        <v>1.5E-3</v>
      </c>
      <c r="BQ12" s="156" t="s">
        <v>3002</v>
      </c>
      <c r="BR12" s="36">
        <f t="shared" si="12"/>
        <v>-8.8068754016455379</v>
      </c>
      <c r="BS12" s="114">
        <f t="shared" si="13"/>
        <v>-7.0390778440850585</v>
      </c>
      <c r="BT12" s="114">
        <f t="shared" si="14"/>
        <v>-7.8696662315049934</v>
      </c>
      <c r="BU12" s="114">
        <f t="shared" si="15"/>
        <v>-6.7772835288524167</v>
      </c>
      <c r="BV12" s="114">
        <f t="shared" si="16"/>
        <v>-7.6143937264016879</v>
      </c>
      <c r="BW12" s="114">
        <f t="shared" si="17"/>
        <v>-9.2083093509798815</v>
      </c>
      <c r="BX12" s="114">
        <f t="shared" si="18"/>
        <v>-5.987162775294828</v>
      </c>
      <c r="BY12" s="114">
        <f t="shared" si="19"/>
        <v>-7.755060188923304</v>
      </c>
      <c r="BZ12" s="114">
        <f t="shared" si="20"/>
        <v>-7.632228630960963</v>
      </c>
      <c r="CA12" s="114">
        <f t="shared" si="21"/>
        <v>-7.6847269576624964</v>
      </c>
      <c r="CB12" s="98">
        <f t="shared" si="22"/>
        <v>-8.025803039616406</v>
      </c>
      <c r="CC12" s="18">
        <f t="shared" si="23"/>
        <v>-2.3888079391315657</v>
      </c>
      <c r="CD12" s="114">
        <f t="shared" si="24"/>
        <v>-1.6623810275806143</v>
      </c>
      <c r="CE12" s="114">
        <f t="shared" si="25"/>
        <v>-1.9216038884717197</v>
      </c>
      <c r="CF12" s="114">
        <f t="shared" si="26"/>
        <v>-2.336299074610352</v>
      </c>
      <c r="CG12" s="114">
        <f t="shared" si="27"/>
        <v>-1.1979107421182673</v>
      </c>
      <c r="CH12" s="114">
        <f t="shared" si="28"/>
        <v>-1.790484985457369</v>
      </c>
      <c r="CI12" s="114">
        <f t="shared" si="29"/>
        <v>-2.2471835688117285</v>
      </c>
      <c r="CJ12" s="114">
        <f t="shared" si="30"/>
        <v>-1.7115055024437713</v>
      </c>
      <c r="CK12" s="114">
        <f t="shared" si="31"/>
        <v>-1.4615055024437709</v>
      </c>
      <c r="CL12" s="114">
        <f t="shared" si="32"/>
        <v>-2.3018994543766103</v>
      </c>
      <c r="CM12" s="114">
        <f t="shared" si="33"/>
        <v>-1.5917600346881504</v>
      </c>
      <c r="CN12" s="114">
        <f t="shared" si="34"/>
        <v>-1.6020599913279623</v>
      </c>
      <c r="CO12" s="114">
        <f t="shared" si="35"/>
        <v>-1.5551456717690215</v>
      </c>
      <c r="CP12" s="114">
        <f t="shared" si="36"/>
        <v>-2.3137257618116598</v>
      </c>
      <c r="CQ12" s="114">
        <f t="shared" si="44"/>
        <v>-1.8630195103601832</v>
      </c>
      <c r="CR12" s="114">
        <f t="shared" si="45"/>
        <v>-1.75099524395057</v>
      </c>
      <c r="CS12" s="98">
        <f t="shared" si="37"/>
        <v>-2.8239087409443187</v>
      </c>
    </row>
    <row r="13" spans="1:97" x14ac:dyDescent="0.25">
      <c r="B13" s="8" t="s">
        <v>2961</v>
      </c>
      <c r="C13" s="8">
        <v>278.35399999999998</v>
      </c>
      <c r="D13" s="27">
        <v>6.7</v>
      </c>
      <c r="E13" s="16">
        <v>7.3814013479801002</v>
      </c>
      <c r="F13" s="16">
        <v>5.9340000000000002</v>
      </c>
      <c r="G13" s="16">
        <v>5.8040000000000003</v>
      </c>
      <c r="H13" s="16">
        <v>6.0549999999999997</v>
      </c>
      <c r="I13" s="66">
        <v>6.9009999999999998</v>
      </c>
      <c r="J13" s="16">
        <v>6.91</v>
      </c>
      <c r="K13" s="16">
        <v>6.9</v>
      </c>
      <c r="L13" s="16">
        <v>5.07</v>
      </c>
      <c r="M13" s="39">
        <v>6.7593199999999998</v>
      </c>
      <c r="N13" s="16">
        <f t="shared" si="0"/>
        <v>6.4414721347980102</v>
      </c>
      <c r="O13" s="16">
        <f t="shared" si="38"/>
        <v>6.7896132639090725</v>
      </c>
      <c r="P13" s="16">
        <f t="shared" si="1"/>
        <v>6.72966</v>
      </c>
      <c r="Q13" s="45" t="s">
        <v>2891</v>
      </c>
      <c r="R13" s="147"/>
      <c r="S13" s="18">
        <v>180.52</v>
      </c>
      <c r="T13" s="16">
        <v>248.12</v>
      </c>
      <c r="U13" s="16">
        <v>202.8</v>
      </c>
      <c r="V13" s="16">
        <v>218.55</v>
      </c>
      <c r="W13" s="16">
        <v>205</v>
      </c>
      <c r="X13" s="16">
        <v>236</v>
      </c>
      <c r="Y13" s="16">
        <v>219</v>
      </c>
      <c r="Z13" s="88">
        <v>224</v>
      </c>
      <c r="AA13" s="16">
        <v>271.5</v>
      </c>
      <c r="AB13" s="88">
        <f t="shared" si="2"/>
        <v>222.83222222222221</v>
      </c>
      <c r="AC13" s="114">
        <f t="shared" si="3"/>
        <v>221.41898440827069</v>
      </c>
      <c r="AD13" s="88">
        <f t="shared" si="4"/>
        <v>219</v>
      </c>
      <c r="AE13" s="45">
        <v>271.05000000000007</v>
      </c>
      <c r="AF13" s="150" t="s">
        <v>2329</v>
      </c>
      <c r="AG13" s="98">
        <f t="shared" si="5"/>
        <v>271.05000000000007</v>
      </c>
      <c r="AH13" s="18">
        <v>1.33E-11</v>
      </c>
      <c r="AI13" s="16">
        <v>5.0976172322997301E-10</v>
      </c>
      <c r="AJ13" s="16">
        <v>4.34E-10</v>
      </c>
      <c r="AK13" s="16">
        <v>2.31E-10</v>
      </c>
      <c r="AL13" s="16">
        <v>2.92E-11</v>
      </c>
      <c r="AM13" s="16">
        <v>1.74E-9</v>
      </c>
      <c r="AN13" s="94">
        <v>6.8400000000000004E-8</v>
      </c>
      <c r="AO13" s="16">
        <v>7.9176099999999997E-10</v>
      </c>
      <c r="AP13" s="16">
        <f t="shared" si="6"/>
        <v>9.0186278404037479E-9</v>
      </c>
      <c r="AQ13" s="114">
        <f t="shared" si="7"/>
        <v>4.5602416833344402E-10</v>
      </c>
      <c r="AR13" s="16">
        <f t="shared" si="8"/>
        <v>4.7188086161498653E-10</v>
      </c>
      <c r="AS13" s="114">
        <v>2.3026893386308688E-11</v>
      </c>
      <c r="AT13" s="156" t="s">
        <v>3039</v>
      </c>
      <c r="AU13" s="18">
        <v>5.2660000000000001E-4</v>
      </c>
      <c r="AV13" s="16">
        <v>4.6999999999999999E-4</v>
      </c>
      <c r="AW13" s="16">
        <v>2.4858981029599302E-4</v>
      </c>
      <c r="AX13" s="16">
        <v>1.14E-3</v>
      </c>
      <c r="AY13" s="39">
        <v>1.2999999999999999E-3</v>
      </c>
      <c r="AZ13" s="16">
        <v>8.8400000000000002E-4</v>
      </c>
      <c r="BA13" s="16">
        <v>2.5400000000000002E-3</v>
      </c>
      <c r="BB13" s="68">
        <v>-8.9260000000000002</v>
      </c>
      <c r="BC13" s="16">
        <f t="shared" si="39"/>
        <v>3.3006347412732146E-4</v>
      </c>
      <c r="BD13" s="67">
        <v>-8.0299999999999994</v>
      </c>
      <c r="BE13" s="16">
        <f t="shared" si="40"/>
        <v>2.5977506764404525E-3</v>
      </c>
      <c r="BF13" s="16">
        <v>5.6800000000000004E-4</v>
      </c>
      <c r="BG13" s="16">
        <v>1.6000000000000001E-3</v>
      </c>
      <c r="BH13" s="16">
        <v>3.8400000000000001E-4</v>
      </c>
      <c r="BI13" s="68">
        <v>2.51E-8</v>
      </c>
      <c r="BJ13" s="94">
        <f t="shared" si="41"/>
        <v>6.9866853999999996E-3</v>
      </c>
      <c r="BK13" s="68">
        <v>6.7830299999999999E-9</v>
      </c>
      <c r="BL13" s="16">
        <f t="shared" si="9"/>
        <v>1.88808353262E-3</v>
      </c>
      <c r="BM13" s="94">
        <f t="shared" si="10"/>
        <v>1.5331266352488406E-3</v>
      </c>
      <c r="BN13" s="114">
        <f t="shared" si="42"/>
        <v>9.8489889282602351E-4</v>
      </c>
      <c r="BO13" s="94">
        <f t="shared" si="43"/>
        <v>1.0119999999999999E-3</v>
      </c>
      <c r="BP13" s="114" t="s">
        <v>2891</v>
      </c>
      <c r="BQ13" s="156" t="s">
        <v>3036</v>
      </c>
      <c r="BR13" s="36">
        <f t="shared" si="12"/>
        <v>-10.876148359032914</v>
      </c>
      <c r="BS13" s="114">
        <f t="shared" si="13"/>
        <v>-9.292632777760625</v>
      </c>
      <c r="BT13" s="114">
        <f t="shared" si="14"/>
        <v>-9.3625102704874887</v>
      </c>
      <c r="BU13" s="114">
        <f t="shared" si="15"/>
        <v>-9.6363880201078551</v>
      </c>
      <c r="BV13" s="114">
        <f t="shared" si="16"/>
        <v>-10.534617148551582</v>
      </c>
      <c r="BW13" s="114">
        <f t="shared" si="17"/>
        <v>-8.7594507517174005</v>
      </c>
      <c r="BX13" s="114">
        <f t="shared" si="18"/>
        <v>-7.1649438982798834</v>
      </c>
      <c r="BY13" s="114">
        <f t="shared" si="19"/>
        <v>-9.1014058942255609</v>
      </c>
      <c r="BZ13" s="114">
        <f t="shared" si="20"/>
        <v>-9.3410121400204158</v>
      </c>
      <c r="CA13" s="114">
        <f t="shared" si="21"/>
        <v>-9.3275715241240569</v>
      </c>
      <c r="CB13" s="98">
        <f t="shared" si="22"/>
        <v>-10.637764649799136</v>
      </c>
      <c r="CC13" s="18">
        <f t="shared" si="23"/>
        <v>-3.2785191452299505</v>
      </c>
      <c r="CD13" s="114">
        <f t="shared" si="24"/>
        <v>-3.3279021420642825</v>
      </c>
      <c r="CE13" s="114">
        <f t="shared" si="25"/>
        <v>-3.6045166770737724</v>
      </c>
      <c r="CF13" s="114">
        <f t="shared" si="26"/>
        <v>-2.9430951486635273</v>
      </c>
      <c r="CG13" s="114">
        <f t="shared" si="27"/>
        <v>-2.8860566476931631</v>
      </c>
      <c r="CH13" s="114">
        <f t="shared" si="28"/>
        <v>-3.0535477349869269</v>
      </c>
      <c r="CI13" s="114">
        <f t="shared" si="29"/>
        <v>-2.5951662833800619</v>
      </c>
      <c r="CJ13" s="114">
        <f t="shared" si="30"/>
        <v>-3.4814025334177732</v>
      </c>
      <c r="CK13" s="114">
        <f t="shared" si="31"/>
        <v>-2.5854025334177737</v>
      </c>
      <c r="CL13" s="114">
        <f t="shared" si="32"/>
        <v>-3.2456516642889812</v>
      </c>
      <c r="CM13" s="114">
        <f t="shared" si="33"/>
        <v>-2.795880017344075</v>
      </c>
      <c r="CN13" s="114">
        <f t="shared" si="34"/>
        <v>-3.4156687756324691</v>
      </c>
      <c r="CO13" s="114">
        <f t="shared" si="35"/>
        <v>-2.1557288119367346</v>
      </c>
      <c r="CP13" s="114">
        <f t="shared" si="36"/>
        <v>-2.7239787955499133</v>
      </c>
      <c r="CQ13" s="114">
        <f t="shared" si="44"/>
        <v>-3.0066083507628147</v>
      </c>
      <c r="CR13" s="114">
        <f t="shared" si="45"/>
        <v>-2.9983214418252269</v>
      </c>
      <c r="CS13" s="98" t="str">
        <f t="shared" si="37"/>
        <v>---</v>
      </c>
    </row>
    <row r="14" spans="1:97" x14ac:dyDescent="0.25">
      <c r="B14" s="8" t="s">
        <v>2963</v>
      </c>
      <c r="C14" s="8">
        <v>256.34800000000001</v>
      </c>
      <c r="D14" s="27">
        <v>6.62</v>
      </c>
      <c r="E14" s="16">
        <v>6.53910937448694</v>
      </c>
      <c r="F14" s="16">
        <v>5.9820000000000002</v>
      </c>
      <c r="G14" s="16">
        <v>5.9359999999999999</v>
      </c>
      <c r="H14" s="16">
        <v>5.9880000000000004</v>
      </c>
      <c r="I14" s="66">
        <v>6.4435000000000002</v>
      </c>
      <c r="J14" s="16">
        <v>6.61</v>
      </c>
      <c r="K14" s="16">
        <v>6.18</v>
      </c>
      <c r="L14" s="16">
        <v>4.83</v>
      </c>
      <c r="M14" s="39">
        <v>5.9297399999999998</v>
      </c>
      <c r="N14" s="16">
        <f t="shared" si="0"/>
        <v>6.1058349374486935</v>
      </c>
      <c r="O14" s="16">
        <f t="shared" si="38"/>
        <v>6.2946029117726647</v>
      </c>
      <c r="P14" s="16">
        <f t="shared" si="1"/>
        <v>6.0839999999999996</v>
      </c>
      <c r="Q14" s="45" t="s">
        <v>2891</v>
      </c>
      <c r="R14" s="147"/>
      <c r="S14" s="18">
        <v>153.88</v>
      </c>
      <c r="T14" s="16">
        <v>161.78</v>
      </c>
      <c r="U14" s="16">
        <v>162.29</v>
      </c>
      <c r="V14" s="16">
        <v>159.79</v>
      </c>
      <c r="W14" s="16">
        <v>171.83</v>
      </c>
      <c r="X14" s="16">
        <v>153</v>
      </c>
      <c r="Y14" s="16">
        <v>147</v>
      </c>
      <c r="Z14" s="88">
        <v>186</v>
      </c>
      <c r="AA14" s="16">
        <v>140.49299999999999</v>
      </c>
      <c r="AB14" s="88">
        <f t="shared" si="2"/>
        <v>159.56255555555555</v>
      </c>
      <c r="AC14" s="114">
        <f t="shared" si="3"/>
        <v>159.06711958779499</v>
      </c>
      <c r="AD14" s="88">
        <f t="shared" si="4"/>
        <v>159.79</v>
      </c>
      <c r="AE14" s="45" t="s">
        <v>2891</v>
      </c>
      <c r="AF14" s="153"/>
      <c r="AG14" s="98">
        <f t="shared" si="5"/>
        <v>186</v>
      </c>
      <c r="AH14" s="18">
        <v>2.53E-7</v>
      </c>
      <c r="AI14" s="16">
        <v>1.5768703178885201E-8</v>
      </c>
      <c r="AJ14" s="16">
        <v>8.4700000000000007E-9</v>
      </c>
      <c r="AK14" s="16">
        <v>1.88E-8</v>
      </c>
      <c r="AL14" s="16">
        <v>2.3000000000000001E-8</v>
      </c>
      <c r="AM14" s="16">
        <v>6.1900000000000003E-10</v>
      </c>
      <c r="AN14" s="94">
        <v>4.51E-6</v>
      </c>
      <c r="AO14" s="16">
        <v>1.8765099999999998E-8</v>
      </c>
      <c r="AP14" s="16">
        <f t="shared" si="6"/>
        <v>6.0605285039736059E-7</v>
      </c>
      <c r="AQ14" s="114">
        <f t="shared" si="7"/>
        <v>3.0583554486170887E-8</v>
      </c>
      <c r="AR14" s="16">
        <f t="shared" si="8"/>
        <v>1.8782549999999999E-8</v>
      </c>
      <c r="AS14" s="114" t="s">
        <v>2891</v>
      </c>
      <c r="AT14" s="156" t="s">
        <v>3036</v>
      </c>
      <c r="AU14" s="18">
        <v>6.7900000000000002E-2</v>
      </c>
      <c r="AV14" s="16">
        <v>2.1738999999999999E-3</v>
      </c>
      <c r="AW14" s="16">
        <v>7.5553079086093803E-3</v>
      </c>
      <c r="AX14" s="16">
        <v>6.08E-2</v>
      </c>
      <c r="AY14" s="39">
        <v>1.34E-2</v>
      </c>
      <c r="AZ14" s="16">
        <v>4.4200000000000003E-2</v>
      </c>
      <c r="BA14" s="16">
        <v>3.8199999999999998E-2</v>
      </c>
      <c r="BB14" s="68">
        <v>-8.0950000000000006</v>
      </c>
      <c r="BC14" s="16">
        <f t="shared" si="39"/>
        <v>2.0598231437003772E-3</v>
      </c>
      <c r="BD14" s="67">
        <v>-7.12</v>
      </c>
      <c r="BE14" s="16">
        <f t="shared" si="40"/>
        <v>1.944598442035806E-2</v>
      </c>
      <c r="BF14" s="16">
        <v>1.1999999999999999E-3</v>
      </c>
      <c r="BG14" s="16">
        <v>2.2800000000000001E-2</v>
      </c>
      <c r="BH14" s="16">
        <v>3.5400000000000002E-3</v>
      </c>
      <c r="BI14" s="68">
        <v>3.2899999999999999E-7</v>
      </c>
      <c r="BJ14" s="94">
        <f t="shared" si="41"/>
        <v>8.4338492000000001E-2</v>
      </c>
      <c r="BK14" s="68">
        <v>5.2785400000000001E-8</v>
      </c>
      <c r="BL14" s="16">
        <f t="shared" si="9"/>
        <v>1.35314317192E-2</v>
      </c>
      <c r="BM14" s="94">
        <f t="shared" si="10"/>
        <v>2.7224638513704845E-2</v>
      </c>
      <c r="BN14" s="114">
        <f t="shared" si="42"/>
        <v>1.3516288446832087E-2</v>
      </c>
      <c r="BO14" s="94">
        <f t="shared" si="43"/>
        <v>1.6488708069779031E-2</v>
      </c>
      <c r="BP14" s="114">
        <v>6.0999999999999999E-2</v>
      </c>
      <c r="BQ14" s="156" t="s">
        <v>3041</v>
      </c>
      <c r="BR14" s="36">
        <f t="shared" si="12"/>
        <v>-6.5968794788241825</v>
      </c>
      <c r="BS14" s="114">
        <f t="shared" si="13"/>
        <v>-7.8022040216623756</v>
      </c>
      <c r="BT14" s="114">
        <f t="shared" si="14"/>
        <v>-8.0721165896692924</v>
      </c>
      <c r="BU14" s="114">
        <f t="shared" si="15"/>
        <v>-7.7258421507363204</v>
      </c>
      <c r="BV14" s="114">
        <f t="shared" si="16"/>
        <v>-7.6382721639824069</v>
      </c>
      <c r="BW14" s="114">
        <f t="shared" si="17"/>
        <v>-9.2083093509798815</v>
      </c>
      <c r="BX14" s="114">
        <f t="shared" si="18"/>
        <v>-5.3458234581220392</v>
      </c>
      <c r="BY14" s="114">
        <f t="shared" si="19"/>
        <v>-7.7266491168713376</v>
      </c>
      <c r="BZ14" s="114">
        <f t="shared" si="20"/>
        <v>-7.5145120413559798</v>
      </c>
      <c r="CA14" s="114">
        <f t="shared" si="21"/>
        <v>-7.7262456338038294</v>
      </c>
      <c r="CB14" s="98" t="str">
        <f t="shared" si="22"/>
        <v>---</v>
      </c>
      <c r="CC14" s="18">
        <f t="shared" si="23"/>
        <v>-1.1681302257194983</v>
      </c>
      <c r="CD14" s="114">
        <f t="shared" si="24"/>
        <v>-2.6627604374562828</v>
      </c>
      <c r="CE14" s="114">
        <f t="shared" si="25"/>
        <v>-2.1217478317504916</v>
      </c>
      <c r="CF14" s="114">
        <f t="shared" si="26"/>
        <v>-1.2160964207272651</v>
      </c>
      <c r="CG14" s="114">
        <f t="shared" si="27"/>
        <v>-1.8728952016351923</v>
      </c>
      <c r="CH14" s="114">
        <f t="shared" si="28"/>
        <v>-1.3545777306509081</v>
      </c>
      <c r="CI14" s="114">
        <f t="shared" si="29"/>
        <v>-1.4179366370882913</v>
      </c>
      <c r="CJ14" s="114">
        <f t="shared" si="30"/>
        <v>-2.6861700665300092</v>
      </c>
      <c r="CK14" s="114">
        <f t="shared" si="31"/>
        <v>-1.7111700665300085</v>
      </c>
      <c r="CL14" s="114">
        <f t="shared" si="32"/>
        <v>-2.9208187539523753</v>
      </c>
      <c r="CM14" s="114">
        <f t="shared" si="33"/>
        <v>-1.6420651529995463</v>
      </c>
      <c r="CN14" s="114">
        <f t="shared" si="34"/>
        <v>-2.4509967379742124</v>
      </c>
      <c r="CO14" s="114">
        <f t="shared" si="35"/>
        <v>-1.0739741685800328</v>
      </c>
      <c r="CP14" s="114">
        <f t="shared" si="36"/>
        <v>-1.8686562496069365</v>
      </c>
      <c r="CQ14" s="114">
        <f t="shared" si="44"/>
        <v>-1.8691425486572175</v>
      </c>
      <c r="CR14" s="114">
        <f t="shared" si="45"/>
        <v>-1.7899131580684724</v>
      </c>
      <c r="CS14" s="98">
        <f t="shared" si="37"/>
        <v>-1.2146701649892331</v>
      </c>
    </row>
    <row r="15" spans="1:97" x14ac:dyDescent="0.25">
      <c r="B15" s="8" t="s">
        <v>2965</v>
      </c>
      <c r="C15" s="8">
        <v>202.256</v>
      </c>
      <c r="D15" s="27">
        <v>4.93</v>
      </c>
      <c r="E15" s="16">
        <v>5.2831203095280399</v>
      </c>
      <c r="F15" s="16">
        <v>4.2779999999999996</v>
      </c>
      <c r="G15" s="16">
        <v>4.202</v>
      </c>
      <c r="H15" s="16">
        <v>4.3710000000000004</v>
      </c>
      <c r="I15" s="66">
        <v>5.1220999999999997</v>
      </c>
      <c r="J15" s="16">
        <v>5.04</v>
      </c>
      <c r="K15" s="16">
        <v>5.07</v>
      </c>
      <c r="L15" s="16">
        <v>3.96</v>
      </c>
      <c r="M15" s="39">
        <v>5.1934399999999998</v>
      </c>
      <c r="N15" s="16">
        <f t="shared" si="0"/>
        <v>4.7449660309528046</v>
      </c>
      <c r="O15" s="16">
        <f t="shared" si="38"/>
        <v>4.9346271956954508</v>
      </c>
      <c r="P15" s="16">
        <f t="shared" si="1"/>
        <v>4.9849999999999994</v>
      </c>
      <c r="Q15" s="45">
        <f>AVERAGE(5.148,5.155,5.23, 5.09)</f>
        <v>5.1557500000000003</v>
      </c>
      <c r="R15" s="146" t="s">
        <v>3678</v>
      </c>
      <c r="S15" s="18">
        <v>119.9</v>
      </c>
      <c r="T15" s="16">
        <v>130.69</v>
      </c>
      <c r="U15" s="16">
        <v>148.63</v>
      </c>
      <c r="V15" s="16">
        <v>173.33</v>
      </c>
      <c r="W15" s="16">
        <v>149.33000000000001</v>
      </c>
      <c r="X15" s="16">
        <v>133</v>
      </c>
      <c r="Y15" s="16">
        <v>124</v>
      </c>
      <c r="Z15" s="88">
        <v>153</v>
      </c>
      <c r="AA15" s="16">
        <v>140.571</v>
      </c>
      <c r="AB15" s="88">
        <f t="shared" si="2"/>
        <v>141.38344444444445</v>
      </c>
      <c r="AC15" s="114">
        <f t="shared" si="3"/>
        <v>140.53459839238164</v>
      </c>
      <c r="AD15" s="88">
        <f t="shared" si="4"/>
        <v>140.571</v>
      </c>
      <c r="AE15" s="45">
        <v>107.85000000000002</v>
      </c>
      <c r="AF15" s="150" t="s">
        <v>2329</v>
      </c>
      <c r="AG15" s="98">
        <f t="shared" si="5"/>
        <v>107.85000000000002</v>
      </c>
      <c r="AH15" s="18">
        <v>3.1200000000000002E-6</v>
      </c>
      <c r="AI15" s="16">
        <v>2.8388947425883999E-5</v>
      </c>
      <c r="AJ15" s="16">
        <v>2.0099999999999998E-6</v>
      </c>
      <c r="AK15" s="16">
        <v>9.1900000000000001E-7</v>
      </c>
      <c r="AL15" s="16">
        <v>8.5699999999999993E-6</v>
      </c>
      <c r="AM15" s="16">
        <v>2.7500000000000001E-8</v>
      </c>
      <c r="AN15" s="94">
        <v>7.1400000000000002E-6</v>
      </c>
      <c r="AO15" s="16">
        <v>3.8584899999999997E-6</v>
      </c>
      <c r="AP15" s="16">
        <f t="shared" si="6"/>
        <v>6.7542421782355005E-6</v>
      </c>
      <c r="AQ15" s="114">
        <f t="shared" si="7"/>
        <v>2.3893543940216543E-6</v>
      </c>
      <c r="AR15" s="16">
        <f t="shared" si="8"/>
        <v>3.4892450000000002E-6</v>
      </c>
      <c r="AS15" s="114">
        <v>8.4343968054273148E-6</v>
      </c>
      <c r="AT15" s="156" t="s">
        <v>3040</v>
      </c>
      <c r="AU15" s="18">
        <v>0.4446</v>
      </c>
      <c r="AV15" s="16">
        <v>9.0523999999999993E-2</v>
      </c>
      <c r="AW15" s="16">
        <v>0.41346415506818801</v>
      </c>
      <c r="AX15" s="16">
        <v>0.14000000000000001</v>
      </c>
      <c r="AY15" s="39">
        <v>0.15</v>
      </c>
      <c r="AZ15" s="16">
        <v>1.36</v>
      </c>
      <c r="BA15" s="16">
        <v>1.2800000000000001E-2</v>
      </c>
      <c r="BB15" s="68">
        <v>-6.5439999999999996</v>
      </c>
      <c r="BC15" s="16">
        <f t="shared" si="39"/>
        <v>5.7796483294084287E-2</v>
      </c>
      <c r="BD15" s="67">
        <v>-6.43</v>
      </c>
      <c r="BE15" s="16">
        <f t="shared" si="40"/>
        <v>7.5145229296277677E-2</v>
      </c>
      <c r="BF15" s="16">
        <v>0.10100000000000001</v>
      </c>
      <c r="BG15" s="16">
        <v>0.161</v>
      </c>
      <c r="BH15" s="16">
        <v>0.20699999999999999</v>
      </c>
      <c r="BI15" s="68">
        <v>3.0000000000000001E-5</v>
      </c>
      <c r="BJ15" s="94">
        <f t="shared" si="41"/>
        <v>6.0676800000000002</v>
      </c>
      <c r="BK15" s="68">
        <v>5.4740300000000002E-7</v>
      </c>
      <c r="BL15" s="16">
        <f t="shared" si="9"/>
        <v>0.110715541168</v>
      </c>
      <c r="BM15" s="94">
        <f t="shared" si="10"/>
        <v>0.67083752920189643</v>
      </c>
      <c r="BN15" s="114">
        <f t="shared" si="42"/>
        <v>0.18609515443167582</v>
      </c>
      <c r="BO15" s="94">
        <f t="shared" si="43"/>
        <v>0.14500000000000002</v>
      </c>
      <c r="BP15" s="114">
        <v>0.20699999999999999</v>
      </c>
      <c r="BQ15" s="156" t="s">
        <v>3002</v>
      </c>
      <c r="BR15" s="36">
        <f t="shared" si="12"/>
        <v>-5.5058454059815576</v>
      </c>
      <c r="BS15" s="114">
        <f t="shared" si="13"/>
        <v>-4.546850709467968</v>
      </c>
      <c r="BT15" s="114">
        <f t="shared" si="14"/>
        <v>-5.6968039425795114</v>
      </c>
      <c r="BU15" s="114">
        <f t="shared" si="15"/>
        <v>-6.0366844886138891</v>
      </c>
      <c r="BV15" s="114">
        <f t="shared" si="16"/>
        <v>-5.0670191780768015</v>
      </c>
      <c r="BW15" s="114">
        <f t="shared" si="17"/>
        <v>-7.5606673061697371</v>
      </c>
      <c r="BX15" s="114">
        <f t="shared" si="18"/>
        <v>-5.146301788223826</v>
      </c>
      <c r="BY15" s="114">
        <f t="shared" si="19"/>
        <v>-5.413582620968115</v>
      </c>
      <c r="BZ15" s="114">
        <f t="shared" si="20"/>
        <v>-5.6217194300101756</v>
      </c>
      <c r="CA15" s="114">
        <f t="shared" si="21"/>
        <v>-5.4597140134748363</v>
      </c>
      <c r="CB15" s="98">
        <f t="shared" si="22"/>
        <v>-5.073945970981379</v>
      </c>
      <c r="CC15" s="18">
        <f t="shared" si="23"/>
        <v>-0.35203054163702818</v>
      </c>
      <c r="CD15" s="114">
        <f t="shared" si="24"/>
        <v>-1.0432362640462247</v>
      </c>
      <c r="CE15" s="114">
        <f t="shared" si="25"/>
        <v>-0.38356213527918742</v>
      </c>
      <c r="CF15" s="114">
        <f t="shared" si="26"/>
        <v>-0.85387196432176193</v>
      </c>
      <c r="CG15" s="114">
        <f t="shared" si="27"/>
        <v>-0.82390874094431876</v>
      </c>
      <c r="CH15" s="114">
        <f t="shared" si="28"/>
        <v>0.13353890837021754</v>
      </c>
      <c r="CI15" s="114">
        <f t="shared" si="29"/>
        <v>-1.8927900303521317</v>
      </c>
      <c r="CJ15" s="114">
        <f t="shared" si="30"/>
        <v>-1.238098586016108</v>
      </c>
      <c r="CK15" s="114">
        <f t="shared" si="31"/>
        <v>-1.1240985860161081</v>
      </c>
      <c r="CL15" s="114">
        <f t="shared" si="32"/>
        <v>-0.99567862621735737</v>
      </c>
      <c r="CM15" s="114">
        <f t="shared" si="33"/>
        <v>-0.79317412396815024</v>
      </c>
      <c r="CN15" s="114">
        <f t="shared" si="34"/>
        <v>-0.68402965454308229</v>
      </c>
      <c r="CO15" s="114">
        <f t="shared" si="35"/>
        <v>0.78302266870355464</v>
      </c>
      <c r="CP15" s="114">
        <f t="shared" si="36"/>
        <v>-0.95579141281800672</v>
      </c>
      <c r="CQ15" s="114">
        <f t="shared" si="44"/>
        <v>-0.73026493493469236</v>
      </c>
      <c r="CR15" s="114">
        <f t="shared" si="45"/>
        <v>-0.83889035263304035</v>
      </c>
      <c r="CS15" s="98">
        <f t="shared" si="37"/>
        <v>-0.68402965454308229</v>
      </c>
    </row>
    <row r="16" spans="1:97" x14ac:dyDescent="0.25">
      <c r="B16" s="8" t="s">
        <v>2967</v>
      </c>
      <c r="C16" s="8">
        <v>276.33800000000002</v>
      </c>
      <c r="D16" s="27">
        <v>6.7</v>
      </c>
      <c r="E16" s="16">
        <v>7.0871819282576398</v>
      </c>
      <c r="F16" s="16">
        <v>5.5270000000000001</v>
      </c>
      <c r="G16" s="16">
        <v>5.5949999999999998</v>
      </c>
      <c r="H16" s="16">
        <v>5.6929999999999996</v>
      </c>
      <c r="I16" s="66">
        <v>6.6173000000000002</v>
      </c>
      <c r="J16" s="16">
        <v>6.45</v>
      </c>
      <c r="K16" s="16">
        <v>6.34</v>
      </c>
      <c r="L16" s="16">
        <v>4.8</v>
      </c>
      <c r="M16" s="39">
        <v>6.7696100000000001</v>
      </c>
      <c r="N16" s="16">
        <f t="shared" si="0"/>
        <v>6.1579091928257643</v>
      </c>
      <c r="O16" s="16">
        <f t="shared" si="38"/>
        <v>6.5257374731398095</v>
      </c>
      <c r="P16" s="16">
        <f t="shared" si="1"/>
        <v>6.3949999999999996</v>
      </c>
      <c r="Q16" s="45" t="s">
        <v>2891</v>
      </c>
      <c r="R16" s="147"/>
      <c r="S16" s="18">
        <v>199.66</v>
      </c>
      <c r="T16" s="16">
        <v>306.37</v>
      </c>
      <c r="U16" s="16">
        <v>254.12</v>
      </c>
      <c r="V16" s="16">
        <v>195.69</v>
      </c>
      <c r="W16" s="16">
        <v>260.83</v>
      </c>
      <c r="X16" s="16">
        <v>244</v>
      </c>
      <c r="Y16" s="16">
        <v>220</v>
      </c>
      <c r="Z16" s="88">
        <v>196</v>
      </c>
      <c r="AA16" s="16">
        <v>225.54499999999999</v>
      </c>
      <c r="AB16" s="88">
        <f t="shared" si="2"/>
        <v>233.57944444444442</v>
      </c>
      <c r="AC16" s="114">
        <f t="shared" si="3"/>
        <v>231.13574976653277</v>
      </c>
      <c r="AD16" s="88">
        <f t="shared" si="4"/>
        <v>225.54499999999999</v>
      </c>
      <c r="AE16" s="45">
        <v>163.20000000000005</v>
      </c>
      <c r="AF16" s="150" t="s">
        <v>2329</v>
      </c>
      <c r="AG16" s="98">
        <f t="shared" si="5"/>
        <v>163.20000000000005</v>
      </c>
      <c r="AH16" s="18">
        <v>1.26E-10</v>
      </c>
      <c r="AI16" s="16">
        <v>7.1356420202600696E-9</v>
      </c>
      <c r="AJ16" s="16">
        <v>5.3100000000000003E-10</v>
      </c>
      <c r="AK16" s="16">
        <v>9.7600000000000004E-12</v>
      </c>
      <c r="AL16" s="16">
        <v>1.0399999999999999E-9</v>
      </c>
      <c r="AM16" s="16">
        <v>6.5000000000000003E-9</v>
      </c>
      <c r="AN16" s="94">
        <v>1.2800000000000001E-7</v>
      </c>
      <c r="AO16" s="16">
        <v>1.7961899999999999E-10</v>
      </c>
      <c r="AP16" s="16">
        <f t="shared" si="6"/>
        <v>1.794025262753251E-8</v>
      </c>
      <c r="AQ16" s="114">
        <f t="shared" si="7"/>
        <v>9.6046625228097426E-10</v>
      </c>
      <c r="AR16" s="16">
        <f t="shared" si="8"/>
        <v>7.8550000000000003E-10</v>
      </c>
      <c r="AS16" s="114">
        <v>4.830397179408076E-10</v>
      </c>
      <c r="AT16" s="156" t="s">
        <v>3039</v>
      </c>
      <c r="AU16" s="18">
        <v>3.6830000000000001E-3</v>
      </c>
      <c r="AV16" s="16">
        <v>1.8228999999999999E-4</v>
      </c>
      <c r="AW16" s="16">
        <v>2.0762726587259198E-3</v>
      </c>
      <c r="AX16" s="16">
        <v>2.13E-4</v>
      </c>
      <c r="AY16" s="39">
        <v>1.47E-4</v>
      </c>
      <c r="AZ16" s="16">
        <v>4.73E-4</v>
      </c>
      <c r="BA16" s="16">
        <v>7.2599999999999997E-4</v>
      </c>
      <c r="BB16" s="68">
        <v>-9.7620000000000005</v>
      </c>
      <c r="BC16" s="16">
        <f t="shared" si="39"/>
        <v>4.7801399307278078E-5</v>
      </c>
      <c r="BD16" s="67">
        <v>-8.41</v>
      </c>
      <c r="BE16" s="16">
        <f t="shared" si="40"/>
        <v>1.0750795727742938E-3</v>
      </c>
      <c r="BF16" s="16">
        <v>1.2600000000000001E-3</v>
      </c>
      <c r="BG16" s="16">
        <v>3.5599999999999998E-4</v>
      </c>
      <c r="BH16" s="16">
        <v>1.1000000000000001E-3</v>
      </c>
      <c r="BI16" s="68">
        <v>2.29E-8</v>
      </c>
      <c r="BJ16" s="94">
        <f t="shared" si="41"/>
        <v>6.3281402000000004E-3</v>
      </c>
      <c r="BK16" s="68">
        <v>9.7399599999999991E-10</v>
      </c>
      <c r="BL16" s="16">
        <f t="shared" si="9"/>
        <v>2.6915210664799999E-4</v>
      </c>
      <c r="BM16" s="94">
        <f t="shared" si="10"/>
        <v>1.2811954241039639E-3</v>
      </c>
      <c r="BN16" s="114">
        <f t="shared" si="42"/>
        <v>5.9186448904361365E-4</v>
      </c>
      <c r="BO16" s="94">
        <f t="shared" si="43"/>
        <v>5.9949999999999999E-4</v>
      </c>
      <c r="BP16" s="114" t="s">
        <v>2891</v>
      </c>
      <c r="BQ16" s="156" t="s">
        <v>3036</v>
      </c>
      <c r="BR16" s="36">
        <f t="shared" si="12"/>
        <v>-9.8996294548824366</v>
      </c>
      <c r="BS16" s="114">
        <f t="shared" si="13"/>
        <v>-8.146566945701073</v>
      </c>
      <c r="BT16" s="114">
        <f t="shared" si="14"/>
        <v>-9.2749054789185301</v>
      </c>
      <c r="BU16" s="114">
        <f t="shared" si="15"/>
        <v>-11.010550182333308</v>
      </c>
      <c r="BV16" s="114">
        <f t="shared" si="16"/>
        <v>-8.9829666607012193</v>
      </c>
      <c r="BW16" s="114">
        <f t="shared" si="17"/>
        <v>-8.1870866433571443</v>
      </c>
      <c r="BX16" s="114">
        <f t="shared" si="18"/>
        <v>-6.8927900303521312</v>
      </c>
      <c r="BY16" s="114">
        <f t="shared" si="19"/>
        <v>-9.7456477258050391</v>
      </c>
      <c r="BZ16" s="114">
        <f t="shared" si="20"/>
        <v>-9.0175178902563609</v>
      </c>
      <c r="CA16" s="114">
        <f t="shared" si="21"/>
        <v>-9.1289360698098747</v>
      </c>
      <c r="CB16" s="98">
        <f t="shared" si="22"/>
        <v>-9.3160171579165105</v>
      </c>
      <c r="CC16" s="18">
        <f t="shared" si="23"/>
        <v>-2.4337982811450871</v>
      </c>
      <c r="CD16" s="114">
        <f t="shared" si="24"/>
        <v>-3.7392371550638317</v>
      </c>
      <c r="CE16" s="114">
        <f t="shared" si="25"/>
        <v>-2.6827156149832039</v>
      </c>
      <c r="CF16" s="114">
        <f t="shared" si="26"/>
        <v>-3.6716203965612624</v>
      </c>
      <c r="CG16" s="114">
        <f t="shared" si="27"/>
        <v>-3.832682665251824</v>
      </c>
      <c r="CH16" s="114">
        <f t="shared" si="28"/>
        <v>-3.3251388592621884</v>
      </c>
      <c r="CI16" s="114">
        <f t="shared" si="29"/>
        <v>-3.1390633792999063</v>
      </c>
      <c r="CJ16" s="114">
        <f t="shared" si="30"/>
        <v>-4.3205593899457391</v>
      </c>
      <c r="CK16" s="114">
        <f t="shared" si="31"/>
        <v>-2.9685593899457379</v>
      </c>
      <c r="CL16" s="114">
        <f t="shared" si="32"/>
        <v>-2.8996294548824371</v>
      </c>
      <c r="CM16" s="114">
        <f t="shared" si="33"/>
        <v>-3.4485500020271247</v>
      </c>
      <c r="CN16" s="114">
        <f t="shared" si="34"/>
        <v>-2.9586073148417751</v>
      </c>
      <c r="CO16" s="114">
        <f t="shared" si="35"/>
        <v>-2.1987239076058493</v>
      </c>
      <c r="CP16" s="114">
        <f t="shared" si="36"/>
        <v>-3.5700022166210177</v>
      </c>
      <c r="CQ16" s="114">
        <f t="shared" si="44"/>
        <v>-3.227777716245499</v>
      </c>
      <c r="CR16" s="114">
        <f t="shared" si="45"/>
        <v>-3.2321011192810474</v>
      </c>
      <c r="CS16" s="98" t="str">
        <f t="shared" si="37"/>
        <v>---</v>
      </c>
    </row>
    <row r="17" spans="2:97" x14ac:dyDescent="0.25">
      <c r="B17" s="8" t="s">
        <v>2969</v>
      </c>
      <c r="C17" s="8">
        <v>268.35899999999998</v>
      </c>
      <c r="D17" s="27">
        <v>7.05</v>
      </c>
      <c r="E17" s="16">
        <v>6.75491161011968</v>
      </c>
      <c r="F17" s="16">
        <v>6.0060000000000002</v>
      </c>
      <c r="G17" s="16">
        <v>6.0979999999999999</v>
      </c>
      <c r="H17" s="16">
        <v>5.9509999999999996</v>
      </c>
      <c r="I17" s="66">
        <v>6.3475999999999999</v>
      </c>
      <c r="J17" s="16">
        <v>6.49</v>
      </c>
      <c r="K17" s="16">
        <v>6.4</v>
      </c>
      <c r="L17" s="16">
        <v>5.04</v>
      </c>
      <c r="M17" s="39">
        <v>6.2895000000000003</v>
      </c>
      <c r="N17" s="16">
        <f t="shared" si="0"/>
        <v>6.2427011610119676</v>
      </c>
      <c r="O17" s="16">
        <f t="shared" si="38"/>
        <v>6.4764508907410487</v>
      </c>
      <c r="P17" s="16">
        <f t="shared" si="1"/>
        <v>6.3185500000000001</v>
      </c>
      <c r="Q17" s="45" t="s">
        <v>2891</v>
      </c>
      <c r="R17" s="147"/>
      <c r="S17" s="18">
        <v>167.01</v>
      </c>
      <c r="T17" s="16">
        <v>189.43</v>
      </c>
      <c r="U17" s="16">
        <v>177.48</v>
      </c>
      <c r="V17" s="16">
        <v>152.6</v>
      </c>
      <c r="W17" s="16">
        <v>169.5</v>
      </c>
      <c r="X17" s="16">
        <v>182</v>
      </c>
      <c r="Y17" s="16">
        <v>177</v>
      </c>
      <c r="Z17" s="88">
        <v>175</v>
      </c>
      <c r="AA17" s="16">
        <v>178.268</v>
      </c>
      <c r="AB17" s="88">
        <f t="shared" si="2"/>
        <v>174.25422222222221</v>
      </c>
      <c r="AC17" s="114">
        <f t="shared" si="3"/>
        <v>173.9678509176866</v>
      </c>
      <c r="AD17" s="88">
        <f t="shared" si="4"/>
        <v>177</v>
      </c>
      <c r="AE17" s="45">
        <v>169.25</v>
      </c>
      <c r="AF17" s="150" t="s">
        <v>2329</v>
      </c>
      <c r="AG17" s="98">
        <f t="shared" si="5"/>
        <v>169.25</v>
      </c>
      <c r="AH17" s="18">
        <v>3.1100000000000001E-8</v>
      </c>
      <c r="AI17" s="16">
        <v>4.4460507835780999E-10</v>
      </c>
      <c r="AJ17" s="16">
        <v>3.5000000000000002E-8</v>
      </c>
      <c r="AK17" s="16">
        <v>2.1299999999999999E-9</v>
      </c>
      <c r="AL17" s="16">
        <v>6.2700000000000001E-9</v>
      </c>
      <c r="AM17" s="16">
        <v>3.6399999999999998E-9</v>
      </c>
      <c r="AN17" s="94">
        <v>5.2900000000000004E-7</v>
      </c>
      <c r="AO17" s="16">
        <v>2.6828E-8</v>
      </c>
      <c r="AP17" s="16">
        <f t="shared" si="6"/>
        <v>7.9301575634794732E-8</v>
      </c>
      <c r="AQ17" s="114">
        <f t="shared" si="7"/>
        <v>1.1626511318860886E-8</v>
      </c>
      <c r="AR17" s="16">
        <f t="shared" si="8"/>
        <v>1.6549000000000001E-8</v>
      </c>
      <c r="AS17" s="114" t="s">
        <v>2891</v>
      </c>
      <c r="AT17" s="156" t="s">
        <v>3036</v>
      </c>
      <c r="AU17" s="18">
        <v>6.1479999999999998E-3</v>
      </c>
      <c r="AV17" s="16">
        <v>6.4959000000000002E-4</v>
      </c>
      <c r="AW17" s="16">
        <v>1.5085567531094299E-3</v>
      </c>
      <c r="AX17" s="16">
        <v>8.3700000000000007E-3</v>
      </c>
      <c r="AY17" s="39">
        <v>6.0800000000000003E-3</v>
      </c>
      <c r="AZ17" s="16">
        <v>6.9699999999999996E-3</v>
      </c>
      <c r="BA17" s="16">
        <v>5.13E-3</v>
      </c>
      <c r="BB17" s="68">
        <v>-8.4649999999999999</v>
      </c>
      <c r="BC17" s="16">
        <f t="shared" si="39"/>
        <v>9.1984820429818798E-4</v>
      </c>
      <c r="BD17" s="67">
        <v>-7.6</v>
      </c>
      <c r="BE17" s="16">
        <f t="shared" si="40"/>
        <v>6.7408733087347805E-3</v>
      </c>
      <c r="BF17" s="16">
        <v>1.07E-3</v>
      </c>
      <c r="BG17" s="16">
        <v>4.0600000000000002E-3</v>
      </c>
      <c r="BH17" s="16">
        <v>2.4499999999999999E-3</v>
      </c>
      <c r="BI17" s="68">
        <v>1.06E-7</v>
      </c>
      <c r="BJ17" s="94">
        <f t="shared" si="41"/>
        <v>2.8446053999999998E-2</v>
      </c>
      <c r="BK17" s="68">
        <v>1.7322000000000001E-8</v>
      </c>
      <c r="BL17" s="16">
        <f t="shared" si="9"/>
        <v>4.6485145980000005E-3</v>
      </c>
      <c r="BM17" s="94">
        <f t="shared" si="10"/>
        <v>5.942245490295886E-3</v>
      </c>
      <c r="BN17" s="114">
        <f t="shared" si="42"/>
        <v>3.715815799432835E-3</v>
      </c>
      <c r="BO17" s="94">
        <f t="shared" si="43"/>
        <v>4.8892572990000003E-3</v>
      </c>
      <c r="BP17" s="114">
        <v>2.8999999999999998E-3</v>
      </c>
      <c r="BQ17" s="156" t="s">
        <v>3041</v>
      </c>
      <c r="BR17" s="36">
        <f t="shared" si="12"/>
        <v>-7.5072396109731621</v>
      </c>
      <c r="BS17" s="114">
        <f t="shared" si="13"/>
        <v>-9.3520255810203441</v>
      </c>
      <c r="BT17" s="114">
        <f t="shared" si="14"/>
        <v>-7.4559319556497243</v>
      </c>
      <c r="BU17" s="114">
        <f t="shared" si="15"/>
        <v>-8.6716203965612628</v>
      </c>
      <c r="BV17" s="114">
        <f t="shared" si="16"/>
        <v>-8.2027324591692832</v>
      </c>
      <c r="BW17" s="114">
        <f t="shared" si="17"/>
        <v>-8.4388986163509436</v>
      </c>
      <c r="BX17" s="114">
        <f t="shared" si="18"/>
        <v>-6.2765443279648139</v>
      </c>
      <c r="BY17" s="114">
        <f t="shared" si="19"/>
        <v>-7.5714117023313863</v>
      </c>
      <c r="BZ17" s="114">
        <f t="shared" si="20"/>
        <v>-7.9345505812526156</v>
      </c>
      <c r="CA17" s="114">
        <f t="shared" si="21"/>
        <v>-7.8870720807503343</v>
      </c>
      <c r="CB17" s="98" t="str">
        <f t="shared" si="22"/>
        <v>---</v>
      </c>
      <c r="CC17" s="18">
        <f t="shared" si="23"/>
        <v>-2.2112661411722927</v>
      </c>
      <c r="CD17" s="114">
        <f t="shared" si="24"/>
        <v>-3.1873606693861039</v>
      </c>
      <c r="CE17" s="114">
        <f t="shared" si="25"/>
        <v>-2.8214383466765169</v>
      </c>
      <c r="CF17" s="114">
        <f t="shared" si="26"/>
        <v>-2.07727454200674</v>
      </c>
      <c r="CG17" s="114">
        <f t="shared" si="27"/>
        <v>-2.2160964207272649</v>
      </c>
      <c r="CH17" s="114">
        <f t="shared" si="28"/>
        <v>-2.1567672219019904</v>
      </c>
      <c r="CI17" s="114">
        <f t="shared" si="29"/>
        <v>-2.2898826348881838</v>
      </c>
      <c r="CJ17" s="114">
        <f t="shared" si="30"/>
        <v>-3.0362838351271089</v>
      </c>
      <c r="CK17" s="114">
        <f t="shared" si="31"/>
        <v>-2.1712838351271091</v>
      </c>
      <c r="CL17" s="114">
        <f t="shared" si="32"/>
        <v>-2.9706162223147903</v>
      </c>
      <c r="CM17" s="114">
        <f t="shared" si="33"/>
        <v>-2.3914739664228057</v>
      </c>
      <c r="CN17" s="114">
        <f t="shared" si="34"/>
        <v>-2.6108339156354674</v>
      </c>
      <c r="CO17" s="114">
        <f t="shared" si="35"/>
        <v>-1.5459779698623382</v>
      </c>
      <c r="CP17" s="114">
        <f t="shared" si="36"/>
        <v>-2.3326858008627442</v>
      </c>
      <c r="CQ17" s="114">
        <f t="shared" si="44"/>
        <v>-2.4299458230079609</v>
      </c>
      <c r="CR17" s="114">
        <f t="shared" si="45"/>
        <v>-2.311284217875464</v>
      </c>
      <c r="CS17" s="98">
        <f t="shared" si="37"/>
        <v>-2.5376020021010439</v>
      </c>
    </row>
    <row r="18" spans="2:97" x14ac:dyDescent="0.25">
      <c r="B18" s="8" t="s">
        <v>2991</v>
      </c>
      <c r="C18" s="8">
        <v>178.23400000000001</v>
      </c>
      <c r="D18" s="27">
        <v>4.3499999999999996</v>
      </c>
      <c r="E18" s="16">
        <v>4.7392297612916696</v>
      </c>
      <c r="F18" s="16">
        <v>3.9980000000000002</v>
      </c>
      <c r="G18" s="16">
        <v>3.8079999999999998</v>
      </c>
      <c r="H18" s="16">
        <v>4.0510000000000002</v>
      </c>
      <c r="I18" s="66">
        <v>4.7114000000000003</v>
      </c>
      <c r="J18" s="16">
        <v>4.54</v>
      </c>
      <c r="K18" s="16">
        <v>4.5199999999999996</v>
      </c>
      <c r="L18" s="16">
        <v>3.36</v>
      </c>
      <c r="M18" s="39">
        <v>4.55518</v>
      </c>
      <c r="N18" s="16">
        <f t="shared" si="0"/>
        <v>4.2632809761291668</v>
      </c>
      <c r="O18" s="16">
        <f t="shared" si="38"/>
        <v>4.4188104972800044</v>
      </c>
      <c r="P18" s="16">
        <f t="shared" si="1"/>
        <v>4.4349999999999996</v>
      </c>
      <c r="Q18" s="45">
        <f>AVERAGE(4.374,4.562,4.57,4.54)</f>
        <v>4.5114999999999998</v>
      </c>
      <c r="R18" s="146" t="s">
        <v>3695</v>
      </c>
      <c r="S18" s="18">
        <v>78.09</v>
      </c>
      <c r="T18" s="16">
        <v>104.69</v>
      </c>
      <c r="U18" s="16">
        <v>96.36</v>
      </c>
      <c r="V18" s="16">
        <v>124.8</v>
      </c>
      <c r="W18" s="16">
        <v>89.83</v>
      </c>
      <c r="X18" s="16">
        <v>75.599999999999994</v>
      </c>
      <c r="Y18" s="16">
        <v>75.2</v>
      </c>
      <c r="Z18" s="88">
        <v>130</v>
      </c>
      <c r="AA18" s="16">
        <v>127.608</v>
      </c>
      <c r="AB18" s="88">
        <f t="shared" si="2"/>
        <v>100.24200000000002</v>
      </c>
      <c r="AC18" s="114">
        <f t="shared" si="3"/>
        <v>97.988958857060467</v>
      </c>
      <c r="AD18" s="88">
        <f t="shared" si="4"/>
        <v>96.36</v>
      </c>
      <c r="AE18" s="45">
        <v>98.850000000000023</v>
      </c>
      <c r="AF18" s="150" t="s">
        <v>2329</v>
      </c>
      <c r="AG18" s="98">
        <f t="shared" si="5"/>
        <v>98.850000000000023</v>
      </c>
      <c r="AH18" s="18">
        <v>4.3600000000000003E-5</v>
      </c>
      <c r="AI18" s="16">
        <v>2.15555563878068E-4</v>
      </c>
      <c r="AJ18" s="16">
        <v>6.2100000000000005E-5</v>
      </c>
      <c r="AK18" s="16">
        <v>1.2E-4</v>
      </c>
      <c r="AL18" s="16">
        <v>1.2999999999999999E-4</v>
      </c>
      <c r="AM18" s="16">
        <v>1.5800000000000001E-5</v>
      </c>
      <c r="AN18" s="94">
        <v>1.37E-4</v>
      </c>
      <c r="AO18" s="16">
        <v>2.6199200000000002E-5</v>
      </c>
      <c r="AP18" s="16">
        <f t="shared" si="6"/>
        <v>9.3781845484758487E-5</v>
      </c>
      <c r="AQ18" s="114">
        <f t="shared" si="7"/>
        <v>6.9042411380375491E-5</v>
      </c>
      <c r="AR18" s="16">
        <f t="shared" si="8"/>
        <v>9.1050000000000004E-5</v>
      </c>
      <c r="AS18" s="114">
        <v>1.2075992948520191E-4</v>
      </c>
      <c r="AT18" s="156" t="s">
        <v>3038</v>
      </c>
      <c r="AU18" s="18">
        <v>2.65</v>
      </c>
      <c r="AV18" s="16">
        <v>0.95887</v>
      </c>
      <c r="AW18" s="16">
        <v>1.2124888990601199</v>
      </c>
      <c r="AX18" s="16">
        <v>0.62</v>
      </c>
      <c r="AY18" s="39">
        <v>2.95</v>
      </c>
      <c r="AZ18" s="16">
        <v>0.26</v>
      </c>
      <c r="BA18" s="16">
        <v>0.14000000000000001</v>
      </c>
      <c r="BB18" s="68">
        <v>-5.1749999999999998</v>
      </c>
      <c r="BC18" s="16">
        <f t="shared" si="39"/>
        <v>1.1912160980392443</v>
      </c>
      <c r="BD18" s="67">
        <v>-5.59</v>
      </c>
      <c r="BE18" s="16">
        <f t="shared" si="40"/>
        <v>0.45813192194602492</v>
      </c>
      <c r="BF18" s="16">
        <v>0.34</v>
      </c>
      <c r="BG18" s="16">
        <v>0.55100000000000005</v>
      </c>
      <c r="BH18" s="16">
        <v>1.63</v>
      </c>
      <c r="BI18" s="68">
        <v>4.1999999999999996E-6</v>
      </c>
      <c r="BJ18" s="94">
        <f t="shared" si="41"/>
        <v>0.74858279999999988</v>
      </c>
      <c r="BK18" s="68">
        <v>1.1562400000000001E-6</v>
      </c>
      <c r="BL18" s="16">
        <f t="shared" si="9"/>
        <v>0.20608128016000002</v>
      </c>
      <c r="BM18" s="94">
        <f t="shared" si="10"/>
        <v>0.9940264999432421</v>
      </c>
      <c r="BN18" s="114">
        <f t="shared" si="42"/>
        <v>0.68752920135880069</v>
      </c>
      <c r="BO18" s="94">
        <f t="shared" si="43"/>
        <v>0.68429139999999999</v>
      </c>
      <c r="BP18" s="114">
        <v>0.82299999999999995</v>
      </c>
      <c r="BQ18" s="156" t="s">
        <v>3002</v>
      </c>
      <c r="BR18" s="36">
        <f t="shared" si="12"/>
        <v>-4.3605135107314137</v>
      </c>
      <c r="BS18" s="114">
        <f t="shared" si="13"/>
        <v>-3.6664407627411655</v>
      </c>
      <c r="BT18" s="114">
        <f t="shared" si="14"/>
        <v>-4.20690839982342</v>
      </c>
      <c r="BU18" s="114">
        <f t="shared" si="15"/>
        <v>-3.9208187539523753</v>
      </c>
      <c r="BV18" s="114">
        <f t="shared" si="16"/>
        <v>-3.8860566476931631</v>
      </c>
      <c r="BW18" s="114">
        <f t="shared" si="17"/>
        <v>-4.8013429130455769</v>
      </c>
      <c r="BX18" s="114">
        <f t="shared" si="18"/>
        <v>-3.8632794328435933</v>
      </c>
      <c r="BY18" s="114">
        <f t="shared" si="19"/>
        <v>-4.5817119697829263</v>
      </c>
      <c r="BZ18" s="114">
        <f t="shared" si="20"/>
        <v>-4.1608840488267038</v>
      </c>
      <c r="CA18" s="114">
        <f t="shared" si="21"/>
        <v>-4.0638635768878979</v>
      </c>
      <c r="CB18" s="98">
        <f t="shared" si="22"/>
        <v>-3.9180771492444735</v>
      </c>
      <c r="CC18" s="18">
        <f t="shared" si="23"/>
        <v>0.42324587393680785</v>
      </c>
      <c r="CD18" s="114">
        <f t="shared" si="24"/>
        <v>-1.8240268856109739E-2</v>
      </c>
      <c r="CE18" s="114">
        <f t="shared" si="25"/>
        <v>8.3677771110174687E-2</v>
      </c>
      <c r="CF18" s="114">
        <f t="shared" si="26"/>
        <v>-0.20760831050174613</v>
      </c>
      <c r="CG18" s="114">
        <f t="shared" si="27"/>
        <v>0.46982201597816303</v>
      </c>
      <c r="CH18" s="114">
        <f t="shared" si="28"/>
        <v>-0.58502665202918203</v>
      </c>
      <c r="CI18" s="114">
        <f t="shared" si="29"/>
        <v>-0.85387196432176193</v>
      </c>
      <c r="CJ18" s="114">
        <f t="shared" si="30"/>
        <v>7.5990553819315396E-2</v>
      </c>
      <c r="CK18" s="114">
        <f t="shared" si="31"/>
        <v>-0.33900944618068524</v>
      </c>
      <c r="CL18" s="114">
        <f t="shared" si="32"/>
        <v>-0.46852108295774486</v>
      </c>
      <c r="CM18" s="114">
        <f t="shared" si="33"/>
        <v>-0.25884840114821489</v>
      </c>
      <c r="CN18" s="114">
        <f t="shared" si="34"/>
        <v>0.21218760440395779</v>
      </c>
      <c r="CO18" s="114">
        <f t="shared" si="35"/>
        <v>-0.12576015578278413</v>
      </c>
      <c r="CP18" s="114">
        <f t="shared" si="36"/>
        <v>-0.685961456510222</v>
      </c>
      <c r="CQ18" s="114">
        <f t="shared" si="44"/>
        <v>-0.16270885136000229</v>
      </c>
      <c r="CR18" s="114">
        <f t="shared" si="45"/>
        <v>-0.16668423314226513</v>
      </c>
      <c r="CS18" s="98">
        <f t="shared" si="37"/>
        <v>-8.4600164787730178E-2</v>
      </c>
    </row>
    <row r="19" spans="2:97" x14ac:dyDescent="0.25">
      <c r="B19" s="8" t="s">
        <v>2971</v>
      </c>
      <c r="C19" s="8">
        <v>202.256</v>
      </c>
      <c r="D19" s="27">
        <v>4.93</v>
      </c>
      <c r="E19" s="16">
        <v>5.2444757259568897</v>
      </c>
      <c r="F19" s="16">
        <v>4.2779999999999996</v>
      </c>
      <c r="G19" s="16">
        <v>4.202</v>
      </c>
      <c r="H19" s="16">
        <v>4.3710000000000004</v>
      </c>
      <c r="I19" s="66">
        <v>4.9214000000000002</v>
      </c>
      <c r="J19" s="16">
        <v>5.19</v>
      </c>
      <c r="K19" s="16">
        <v>5.24</v>
      </c>
      <c r="L19" s="16">
        <v>4.07</v>
      </c>
      <c r="M19" s="39">
        <v>5.1180000000000003</v>
      </c>
      <c r="N19" s="16">
        <f t="shared" si="0"/>
        <v>4.756487572595689</v>
      </c>
      <c r="O19" s="16">
        <f t="shared" si="38"/>
        <v>4.9415885467810368</v>
      </c>
      <c r="P19" s="16">
        <f t="shared" si="1"/>
        <v>4.9257</v>
      </c>
      <c r="Q19" s="45" t="s">
        <v>2891</v>
      </c>
      <c r="R19" s="147"/>
      <c r="S19" s="18">
        <v>119.9</v>
      </c>
      <c r="T19" s="16">
        <v>163.15</v>
      </c>
      <c r="U19" s="16">
        <v>148.63</v>
      </c>
      <c r="V19" s="16">
        <v>78.540000000000006</v>
      </c>
      <c r="W19" s="16">
        <v>209.33</v>
      </c>
      <c r="X19" s="16">
        <v>143</v>
      </c>
      <c r="Y19" s="16">
        <v>149</v>
      </c>
      <c r="Z19" s="88">
        <v>184</v>
      </c>
      <c r="AA19" s="16">
        <v>192.65199999999999</v>
      </c>
      <c r="AB19" s="88">
        <f t="shared" si="2"/>
        <v>154.24466666666669</v>
      </c>
      <c r="AC19" s="114">
        <f t="shared" si="3"/>
        <v>148.95701932507112</v>
      </c>
      <c r="AD19" s="88">
        <f t="shared" si="4"/>
        <v>149</v>
      </c>
      <c r="AE19" s="45">
        <v>150.85000000000002</v>
      </c>
      <c r="AF19" s="150" t="s">
        <v>2329</v>
      </c>
      <c r="AG19" s="98">
        <f t="shared" si="5"/>
        <v>150.85000000000002</v>
      </c>
      <c r="AH19" s="18">
        <v>3.4799999999999999E-7</v>
      </c>
      <c r="AI19" s="34">
        <v>3.46559936643789E-5</v>
      </c>
      <c r="AJ19" s="16">
        <v>5.0200000000000002E-7</v>
      </c>
      <c r="AK19" s="16">
        <v>9.1900000000000001E-7</v>
      </c>
      <c r="AL19" s="16">
        <v>7.8899999999999998E-8</v>
      </c>
      <c r="AM19" s="16">
        <v>1.4200000000000001E-9</v>
      </c>
      <c r="AN19" s="94">
        <v>3.4400000000000001E-6</v>
      </c>
      <c r="AO19" s="16">
        <v>2.1479300000000002E-6</v>
      </c>
      <c r="AP19" s="16">
        <f t="shared" si="6"/>
        <v>5.2616554580473626E-6</v>
      </c>
      <c r="AQ19" s="114">
        <f t="shared" si="7"/>
        <v>5.1040520285521914E-7</v>
      </c>
      <c r="AR19" s="16">
        <f t="shared" si="8"/>
        <v>7.1050000000000002E-7</v>
      </c>
      <c r="AS19" s="114">
        <v>4.5003700429267791E-6</v>
      </c>
      <c r="AT19" s="156" t="s">
        <v>3038</v>
      </c>
      <c r="AU19" s="18">
        <v>0.33200000000000002</v>
      </c>
      <c r="AV19" s="16">
        <v>9.0523999999999993E-2</v>
      </c>
      <c r="AW19" s="16">
        <v>0.24154071164016999</v>
      </c>
      <c r="AX19" s="16">
        <v>7.8200000000000006E-2</v>
      </c>
      <c r="AY19" s="39">
        <v>0.15</v>
      </c>
      <c r="AZ19" s="16">
        <v>1.2800000000000001E-2</v>
      </c>
      <c r="BA19" s="16">
        <v>1.2800000000000001E-3</v>
      </c>
      <c r="BB19" s="68">
        <v>-6.5439999999999996</v>
      </c>
      <c r="BC19" s="16">
        <f t="shared" si="39"/>
        <v>5.7796483294084287E-2</v>
      </c>
      <c r="BD19" s="67">
        <v>-6.59</v>
      </c>
      <c r="BE19" s="16">
        <f t="shared" si="40"/>
        <v>5.1987796943969877E-2</v>
      </c>
      <c r="BF19" s="16">
        <v>2.3199999999999998E-2</v>
      </c>
      <c r="BG19" s="16">
        <v>7.3400000000000007E-2</v>
      </c>
      <c r="BH19" s="16">
        <v>7.3400000000000007E-2</v>
      </c>
      <c r="BI19" s="68">
        <v>2.9999999999999999E-7</v>
      </c>
      <c r="BJ19" s="94">
        <f t="shared" si="41"/>
        <v>6.0676799999999996E-2</v>
      </c>
      <c r="BK19" s="68">
        <v>6.5916700000000002E-7</v>
      </c>
      <c r="BL19" s="16">
        <f t="shared" si="9"/>
        <v>0.13332048075200001</v>
      </c>
      <c r="BM19" s="94">
        <f t="shared" si="10"/>
        <v>9.8580448045016006E-2</v>
      </c>
      <c r="BN19" s="114">
        <f t="shared" si="42"/>
        <v>5.7423097214025276E-2</v>
      </c>
      <c r="BO19" s="94">
        <f t="shared" si="43"/>
        <v>7.3400000000000007E-2</v>
      </c>
      <c r="BP19" s="114">
        <v>0.13500000000000001</v>
      </c>
      <c r="BQ19" s="156" t="s">
        <v>3041</v>
      </c>
      <c r="BR19" s="36">
        <f t="shared" si="12"/>
        <v>-6.4584207560534193</v>
      </c>
      <c r="BS19" s="114">
        <f t="shared" si="13"/>
        <v>-4.4602216444501321</v>
      </c>
      <c r="BT19" s="114">
        <f t="shared" si="14"/>
        <v>-6.2992962828549803</v>
      </c>
      <c r="BU19" s="114">
        <f t="shared" si="15"/>
        <v>-6.0366844886138891</v>
      </c>
      <c r="BV19" s="114">
        <f t="shared" si="16"/>
        <v>-7.1029229967905794</v>
      </c>
      <c r="BW19" s="114">
        <f t="shared" si="17"/>
        <v>-8.8477116556169442</v>
      </c>
      <c r="BX19" s="114">
        <f t="shared" si="18"/>
        <v>-5.46344155742847</v>
      </c>
      <c r="BY19" s="114">
        <f t="shared" si="19"/>
        <v>-5.6679798761890083</v>
      </c>
      <c r="BZ19" s="114">
        <f t="shared" si="20"/>
        <v>-6.2920849072496772</v>
      </c>
      <c r="CA19" s="114">
        <f t="shared" si="21"/>
        <v>-6.1679903857344343</v>
      </c>
      <c r="CB19" s="98">
        <f t="shared" si="22"/>
        <v>-5.3467517748926801</v>
      </c>
      <c r="CC19" s="18">
        <f t="shared" si="23"/>
        <v>-0.4788619162959637</v>
      </c>
      <c r="CD19" s="114">
        <f t="shared" si="24"/>
        <v>-1.0432362640462247</v>
      </c>
      <c r="CE19" s="114">
        <f t="shared" si="25"/>
        <v>-0.61700965849201272</v>
      </c>
      <c r="CF19" s="114">
        <f t="shared" si="26"/>
        <v>-1.106793246940152</v>
      </c>
      <c r="CG19" s="114">
        <f t="shared" si="27"/>
        <v>-0.82390874094431876</v>
      </c>
      <c r="CH19" s="114">
        <f t="shared" si="28"/>
        <v>-1.8927900303521317</v>
      </c>
      <c r="CI19" s="114">
        <f t="shared" si="29"/>
        <v>-2.8927900303521317</v>
      </c>
      <c r="CJ19" s="114">
        <f t="shared" si="30"/>
        <v>-1.238098586016108</v>
      </c>
      <c r="CK19" s="114">
        <f t="shared" si="31"/>
        <v>-1.2840985860161083</v>
      </c>
      <c r="CL19" s="114">
        <f t="shared" si="32"/>
        <v>-1.6345120151091004</v>
      </c>
      <c r="CM19" s="114">
        <f t="shared" si="33"/>
        <v>-1.1343039400839294</v>
      </c>
      <c r="CN19" s="114">
        <f t="shared" si="34"/>
        <v>-1.1343039400839294</v>
      </c>
      <c r="CO19" s="114">
        <f t="shared" si="35"/>
        <v>-1.2169773312964454</v>
      </c>
      <c r="CP19" s="114">
        <f t="shared" si="36"/>
        <v>-0.87510312894816877</v>
      </c>
      <c r="CQ19" s="114">
        <f t="shared" si="44"/>
        <v>-1.2409133867840521</v>
      </c>
      <c r="CR19" s="114">
        <f t="shared" si="45"/>
        <v>-1.1343039400839294</v>
      </c>
      <c r="CS19" s="98">
        <f t="shared" si="37"/>
        <v>-0.86966623150499389</v>
      </c>
    </row>
    <row r="20" spans="2:97" x14ac:dyDescent="0.25">
      <c r="B20" s="8"/>
      <c r="C20" s="8"/>
      <c r="D20" s="27"/>
      <c r="E20" s="16"/>
      <c r="F20" s="16"/>
      <c r="G20" s="16"/>
      <c r="H20" s="16"/>
      <c r="J20" s="16"/>
      <c r="K20" s="16"/>
      <c r="L20" s="16"/>
      <c r="M20" s="16"/>
      <c r="N20" s="16"/>
      <c r="O20" s="16"/>
      <c r="P20" s="16"/>
      <c r="Q20" s="45" t="s">
        <v>3036</v>
      </c>
      <c r="R20" s="147"/>
      <c r="S20" s="18"/>
      <c r="T20" s="16"/>
      <c r="U20" s="16"/>
      <c r="V20" s="16"/>
      <c r="W20" s="16"/>
      <c r="X20" s="16"/>
      <c r="Y20" s="16"/>
      <c r="Z20" s="16"/>
      <c r="AA20" s="16"/>
      <c r="AB20" s="16"/>
      <c r="AC20" s="114"/>
      <c r="AD20" s="16"/>
      <c r="AE20" s="45" t="s">
        <v>3036</v>
      </c>
      <c r="AF20" s="153"/>
      <c r="AG20" s="19"/>
      <c r="AH20" s="18"/>
      <c r="AI20" s="16"/>
      <c r="AJ20" s="16"/>
      <c r="AK20" s="16"/>
      <c r="AL20" s="16"/>
      <c r="AM20" s="16"/>
      <c r="AN20" s="94"/>
      <c r="AO20" s="16"/>
      <c r="AP20" s="16"/>
      <c r="AQ20" s="114"/>
      <c r="AR20" s="16"/>
      <c r="AS20" s="114"/>
      <c r="AT20" s="98"/>
      <c r="AU20" s="18"/>
      <c r="AV20" s="16"/>
      <c r="AW20" s="16"/>
      <c r="AX20" s="16"/>
      <c r="AY20" s="16"/>
      <c r="AZ20" s="16"/>
      <c r="BA20" s="16"/>
      <c r="BB20" s="16"/>
      <c r="BC20" s="16"/>
      <c r="BD20" s="37"/>
      <c r="BE20" s="16"/>
      <c r="BF20" s="16"/>
      <c r="BG20" s="16"/>
      <c r="BH20" s="16"/>
      <c r="BI20" s="94"/>
      <c r="BJ20" s="94"/>
      <c r="BK20" s="94"/>
      <c r="BL20" s="16"/>
      <c r="BM20" s="16"/>
      <c r="BN20" s="40"/>
      <c r="BO20" s="40"/>
      <c r="BP20" s="114"/>
      <c r="BQ20" s="98"/>
    </row>
    <row r="22" spans="2:97" x14ac:dyDescent="0.25">
      <c r="N22" s="191" t="s">
        <v>2315</v>
      </c>
      <c r="O22" s="191" t="s">
        <v>2316</v>
      </c>
      <c r="P22" s="191" t="s">
        <v>2941</v>
      </c>
    </row>
    <row r="23" spans="2:97" ht="28.9" customHeight="1" x14ac:dyDescent="0.25">
      <c r="D23" s="27" t="s">
        <v>2308</v>
      </c>
      <c r="E23" s="16" t="s">
        <v>2309</v>
      </c>
      <c r="F23" s="42" t="s">
        <v>2311</v>
      </c>
      <c r="G23" s="42" t="s">
        <v>2312</v>
      </c>
      <c r="H23" s="42" t="s">
        <v>2313</v>
      </c>
      <c r="I23" s="42" t="s">
        <v>2314</v>
      </c>
      <c r="J23" s="43" t="s">
        <v>3003</v>
      </c>
      <c r="K23" s="43" t="s">
        <v>3004</v>
      </c>
      <c r="L23" s="79" t="s">
        <v>3033</v>
      </c>
      <c r="M23" s="63" t="s">
        <v>3028</v>
      </c>
      <c r="N23" s="191"/>
      <c r="O23" s="191"/>
      <c r="P23" s="191"/>
      <c r="S23" s="18" t="s">
        <v>2317</v>
      </c>
      <c r="T23" s="14" t="s">
        <v>2319</v>
      </c>
      <c r="U23" s="14" t="s">
        <v>2320</v>
      </c>
      <c r="V23" s="13" t="s">
        <v>2321</v>
      </c>
      <c r="W23" s="14" t="s">
        <v>2322</v>
      </c>
      <c r="X23" s="14" t="s">
        <v>3005</v>
      </c>
      <c r="Y23" s="14" t="s">
        <v>3006</v>
      </c>
      <c r="Z23" s="91" t="s">
        <v>3033</v>
      </c>
      <c r="AA23" s="63" t="s">
        <v>3028</v>
      </c>
      <c r="AB23" s="14" t="s">
        <v>2911</v>
      </c>
      <c r="AC23" s="14" t="s">
        <v>3673</v>
      </c>
      <c r="AD23" s="14" t="s">
        <v>2943</v>
      </c>
      <c r="AH23" s="18" t="s">
        <v>2317</v>
      </c>
      <c r="AI23" s="16" t="s">
        <v>2309</v>
      </c>
      <c r="AJ23" s="14" t="s">
        <v>2319</v>
      </c>
      <c r="AK23" s="14" t="s">
        <v>2320</v>
      </c>
      <c r="AL23" s="13" t="s">
        <v>2321</v>
      </c>
      <c r="AM23" s="14" t="s">
        <v>2322</v>
      </c>
      <c r="AN23" s="95" t="s">
        <v>3033</v>
      </c>
      <c r="AO23" s="74" t="s">
        <v>3028</v>
      </c>
      <c r="AP23" s="38" t="s">
        <v>2913</v>
      </c>
      <c r="AQ23" s="14" t="s">
        <v>3675</v>
      </c>
      <c r="AR23" s="38" t="s">
        <v>2945</v>
      </c>
      <c r="AU23" s="35" t="s">
        <v>2323</v>
      </c>
      <c r="AV23" s="17" t="s">
        <v>2324</v>
      </c>
      <c r="AW23" s="16" t="s">
        <v>2309</v>
      </c>
      <c r="AX23" s="14" t="s">
        <v>2319</v>
      </c>
      <c r="AY23" s="14" t="s">
        <v>2320</v>
      </c>
      <c r="AZ23" s="13" t="s">
        <v>2321</v>
      </c>
      <c r="BA23" s="14" t="s">
        <v>2322</v>
      </c>
      <c r="BB23" s="38"/>
      <c r="BC23" s="38" t="s">
        <v>2325</v>
      </c>
      <c r="BD23" s="14"/>
      <c r="BE23" s="14" t="s">
        <v>2314</v>
      </c>
      <c r="BF23" s="38" t="s">
        <v>3003</v>
      </c>
      <c r="BG23" s="38" t="s">
        <v>3004</v>
      </c>
      <c r="BH23" s="38" t="s">
        <v>3007</v>
      </c>
      <c r="BI23" s="92"/>
      <c r="BJ23" s="95" t="s">
        <v>3033</v>
      </c>
      <c r="BK23" s="92"/>
      <c r="BL23" s="74" t="s">
        <v>3028</v>
      </c>
      <c r="BM23" s="38" t="s">
        <v>2913</v>
      </c>
      <c r="BN23" s="14" t="s">
        <v>3675</v>
      </c>
      <c r="BO23" s="38" t="s">
        <v>2945</v>
      </c>
      <c r="BP23" s="110"/>
      <c r="BR23" s="18" t="s">
        <v>2317</v>
      </c>
      <c r="BS23" s="114" t="s">
        <v>2309</v>
      </c>
      <c r="BT23" s="14" t="s">
        <v>2319</v>
      </c>
      <c r="BU23" s="14" t="s">
        <v>2320</v>
      </c>
      <c r="BV23" s="113" t="s">
        <v>2321</v>
      </c>
      <c r="BW23" s="14" t="s">
        <v>2322</v>
      </c>
      <c r="BX23" s="14" t="s">
        <v>3033</v>
      </c>
      <c r="BY23" s="14" t="s">
        <v>3028</v>
      </c>
      <c r="BZ23" s="92" t="s">
        <v>2913</v>
      </c>
      <c r="CA23" s="92" t="s">
        <v>2945</v>
      </c>
      <c r="CB23" s="110"/>
      <c r="CC23" s="35" t="s">
        <v>2323</v>
      </c>
      <c r="CD23" s="17" t="s">
        <v>2324</v>
      </c>
      <c r="CE23" s="114" t="s">
        <v>2309</v>
      </c>
      <c r="CF23" s="14" t="s">
        <v>2319</v>
      </c>
      <c r="CG23" s="14" t="s">
        <v>2320</v>
      </c>
      <c r="CH23" s="113" t="s">
        <v>2321</v>
      </c>
      <c r="CI23" s="14" t="s">
        <v>2322</v>
      </c>
      <c r="CJ23" s="92" t="s">
        <v>2325</v>
      </c>
      <c r="CK23" s="14" t="s">
        <v>2314</v>
      </c>
      <c r="CL23" s="92" t="s">
        <v>3003</v>
      </c>
      <c r="CM23" s="92" t="s">
        <v>3004</v>
      </c>
      <c r="CN23" s="92" t="s">
        <v>3007</v>
      </c>
      <c r="CO23" s="14" t="s">
        <v>3033</v>
      </c>
      <c r="CP23" s="14" t="s">
        <v>3028</v>
      </c>
      <c r="CQ23" s="92" t="s">
        <v>2913</v>
      </c>
      <c r="CR23" s="92" t="s">
        <v>2945</v>
      </c>
    </row>
    <row r="24" spans="2:97" x14ac:dyDescent="0.25">
      <c r="C24" s="9" t="s">
        <v>3001</v>
      </c>
      <c r="R24" s="139" t="s">
        <v>3001</v>
      </c>
      <c r="S24" s="22"/>
      <c r="T24" s="23"/>
      <c r="U24" s="23"/>
      <c r="V24" s="24"/>
      <c r="W24" s="23"/>
      <c r="X24" s="23"/>
      <c r="Y24" s="23"/>
      <c r="Z24" s="23"/>
      <c r="AA24" s="23"/>
      <c r="AB24" s="23"/>
      <c r="AC24" s="23"/>
      <c r="AD24" s="23"/>
      <c r="AG24" s="9" t="s">
        <v>3001</v>
      </c>
      <c r="AT24" s="139" t="s">
        <v>3001</v>
      </c>
      <c r="AU24" s="22"/>
      <c r="AV24" s="23"/>
      <c r="AW24" s="23"/>
      <c r="BQ24" s="139" t="s">
        <v>3001</v>
      </c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39" t="s">
        <v>3001</v>
      </c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</row>
    <row r="25" spans="2:97" x14ac:dyDescent="0.25">
      <c r="C25" s="72" t="s">
        <v>3026</v>
      </c>
      <c r="D25" s="103">
        <f t="shared" ref="D25:K25" si="46">COUNTIFS(D$4:D$19,"&gt;0",$Q$4:$Q$19,"&gt;0")</f>
        <v>9</v>
      </c>
      <c r="E25" s="103">
        <f t="shared" si="46"/>
        <v>9</v>
      </c>
      <c r="F25" s="103">
        <f t="shared" si="46"/>
        <v>9</v>
      </c>
      <c r="G25" s="103">
        <f t="shared" si="46"/>
        <v>9</v>
      </c>
      <c r="H25" s="103">
        <f t="shared" si="46"/>
        <v>9</v>
      </c>
      <c r="I25" s="103">
        <f t="shared" si="46"/>
        <v>9</v>
      </c>
      <c r="J25" s="103">
        <f t="shared" si="46"/>
        <v>9</v>
      </c>
      <c r="K25" s="103">
        <f t="shared" si="46"/>
        <v>9</v>
      </c>
      <c r="L25" s="103">
        <f>COUNTIFS(L$4:L$19,"&gt;0",$Q$4:$Q$19,"&gt;0")</f>
        <v>9</v>
      </c>
      <c r="M25" s="103">
        <f t="shared" ref="M25:P25" si="47">COUNTIFS(M$4:M$19,"&gt;0",$Q$4:$Q$19,"&gt;0")</f>
        <v>9</v>
      </c>
      <c r="N25" s="103">
        <f t="shared" si="47"/>
        <v>9</v>
      </c>
      <c r="O25" s="103">
        <f t="shared" si="47"/>
        <v>9</v>
      </c>
      <c r="P25" s="103">
        <f t="shared" si="47"/>
        <v>9</v>
      </c>
      <c r="Q25" s="140" t="s">
        <v>3042</v>
      </c>
      <c r="R25" s="72" t="s">
        <v>3026</v>
      </c>
      <c r="S25" s="103">
        <f t="shared" ref="S25:Z25" si="48">COUNTIFS(S$4:S$19,"&gt;0",$AE$4:$AE$19,"&gt;0")</f>
        <v>15</v>
      </c>
      <c r="T25" s="103">
        <f t="shared" si="48"/>
        <v>15</v>
      </c>
      <c r="U25" s="103">
        <f t="shared" si="48"/>
        <v>15</v>
      </c>
      <c r="V25" s="103">
        <f t="shared" si="48"/>
        <v>15</v>
      </c>
      <c r="W25" s="103">
        <f t="shared" si="48"/>
        <v>15</v>
      </c>
      <c r="X25" s="103">
        <f t="shared" si="48"/>
        <v>15</v>
      </c>
      <c r="Y25" s="103">
        <f t="shared" si="48"/>
        <v>15</v>
      </c>
      <c r="Z25" s="103">
        <f t="shared" si="48"/>
        <v>15</v>
      </c>
      <c r="AA25" s="103">
        <f>COUNTIFS(AA$4:AA$19,"&gt;0",$AE$4:$AE$19,"&gt;0")</f>
        <v>15</v>
      </c>
      <c r="AB25" s="103">
        <f t="shared" ref="AB25:AD25" si="49">COUNTIFS(AB$4:AB$19,"&gt;0",$AE$4:$AE$19,"&gt;0")</f>
        <v>15</v>
      </c>
      <c r="AC25" s="103">
        <f t="shared" si="49"/>
        <v>15</v>
      </c>
      <c r="AD25" s="103">
        <f t="shared" si="49"/>
        <v>15</v>
      </c>
      <c r="AE25" s="140" t="s">
        <v>3042</v>
      </c>
      <c r="AG25" s="72" t="s">
        <v>3026</v>
      </c>
      <c r="AH25" s="103">
        <f t="shared" ref="AH25:AN25" si="50">COUNTIFS(AH$4:AH$19,"&gt;0",$AS$4:$AS$19,"&gt;0")</f>
        <v>14</v>
      </c>
      <c r="AI25" s="103">
        <f t="shared" si="50"/>
        <v>14</v>
      </c>
      <c r="AJ25" s="103">
        <f t="shared" si="50"/>
        <v>14</v>
      </c>
      <c r="AK25" s="103">
        <f t="shared" si="50"/>
        <v>14</v>
      </c>
      <c r="AL25" s="103">
        <f t="shared" si="50"/>
        <v>14</v>
      </c>
      <c r="AM25" s="103">
        <f t="shared" si="50"/>
        <v>14</v>
      </c>
      <c r="AN25" s="103">
        <f t="shared" si="50"/>
        <v>14</v>
      </c>
      <c r="AO25" s="103">
        <f>COUNTIFS(AO$4:AO$19,"&gt;0",$AS$4:$AS$19,"&gt;0")</f>
        <v>14</v>
      </c>
      <c r="AP25" s="103">
        <f t="shared" ref="AP25:AR25" si="51">COUNTIFS(AP$4:AP$19,"&gt;0",$AS$4:$AS$19,"&gt;0")</f>
        <v>14</v>
      </c>
      <c r="AQ25" s="103">
        <f t="shared" si="51"/>
        <v>14</v>
      </c>
      <c r="AR25" s="103">
        <f t="shared" si="51"/>
        <v>14</v>
      </c>
      <c r="AS25" s="140" t="s">
        <v>3042</v>
      </c>
      <c r="AT25" s="72" t="s">
        <v>3026</v>
      </c>
      <c r="AU25" s="103">
        <f t="shared" ref="AU25:AY25" si="52">COUNTIFS(AU$4:AU$19,"&gt;0",$BP$4:$BP$19,"&gt;0")</f>
        <v>12</v>
      </c>
      <c r="AV25" s="103">
        <f t="shared" si="52"/>
        <v>12</v>
      </c>
      <c r="AW25" s="103">
        <f t="shared" si="52"/>
        <v>12</v>
      </c>
      <c r="AX25" s="103">
        <f t="shared" si="52"/>
        <v>12</v>
      </c>
      <c r="AY25" s="103">
        <f t="shared" si="52"/>
        <v>12</v>
      </c>
      <c r="AZ25" s="103">
        <f>COUNTIFS(AZ$4:AZ$19,"&gt;0",$BP$4:$BP$19,"&gt;0")</f>
        <v>12</v>
      </c>
      <c r="BA25" s="103">
        <f t="shared" ref="BA25" si="53">COUNTIFS(BA$4:BA$19,"&gt;0",$BP$4:$BP$19,"&gt;0")</f>
        <v>12</v>
      </c>
      <c r="BC25" s="103">
        <f>COUNTIFS(BC$4:BC$19,"&gt;0",$BP$4:$BP$19,"&gt;0")</f>
        <v>12</v>
      </c>
      <c r="BE25" s="103">
        <f t="shared" ref="BE25:BH25" si="54">COUNTIFS(BE$4:BE$19,"&gt;0",$BP$4:$BP$19,"&gt;0")</f>
        <v>12</v>
      </c>
      <c r="BF25" s="103">
        <f t="shared" si="54"/>
        <v>12</v>
      </c>
      <c r="BG25" s="103">
        <f t="shared" si="54"/>
        <v>12</v>
      </c>
      <c r="BH25" s="103">
        <f t="shared" si="54"/>
        <v>12</v>
      </c>
      <c r="BJ25" s="103">
        <f>COUNTIFS(BJ$4:BJ$19,"&gt;0",$BP$4:$BP$19,"&gt;0")</f>
        <v>12</v>
      </c>
      <c r="BL25" s="103">
        <f t="shared" ref="BL25:BO25" si="55">COUNTIFS(BL$4:BL$19,"&gt;0",$BP$4:$BP$19,"&gt;0")</f>
        <v>12</v>
      </c>
      <c r="BM25" s="103">
        <f t="shared" si="55"/>
        <v>12</v>
      </c>
      <c r="BN25" s="103">
        <f t="shared" si="55"/>
        <v>12</v>
      </c>
      <c r="BO25" s="103">
        <f t="shared" si="55"/>
        <v>12</v>
      </c>
      <c r="BP25" s="140" t="s">
        <v>3042</v>
      </c>
      <c r="BQ25" s="117" t="s">
        <v>3026</v>
      </c>
      <c r="BR25" s="103">
        <f t="shared" ref="BR25:BW25" si="56">COUNTIFS(BR$4:BR$19,"&lt;0",$CB$4:$CB$19,"&lt;0")</f>
        <v>14</v>
      </c>
      <c r="BS25" s="103">
        <f t="shared" si="56"/>
        <v>14</v>
      </c>
      <c r="BT25" s="103">
        <f t="shared" si="56"/>
        <v>14</v>
      </c>
      <c r="BU25" s="103">
        <f t="shared" si="56"/>
        <v>14</v>
      </c>
      <c r="BV25" s="103">
        <f t="shared" si="56"/>
        <v>14</v>
      </c>
      <c r="BW25" s="103">
        <f t="shared" si="56"/>
        <v>14</v>
      </c>
      <c r="BX25" s="103">
        <f>COUNTIFS(BX$4:BX$19,"&lt;0",$CB$4:$CB$19,"&lt;0")</f>
        <v>14</v>
      </c>
      <c r="BY25" s="103">
        <f t="shared" ref="BY25:CA25" si="57">COUNTIFS(BY$4:BY$19,"&lt;0",$CB$4:$CB$19,"&lt;0")</f>
        <v>14</v>
      </c>
      <c r="BZ25" s="103">
        <f t="shared" si="57"/>
        <v>14</v>
      </c>
      <c r="CA25" s="103">
        <f t="shared" si="57"/>
        <v>14</v>
      </c>
      <c r="CB25" s="117" t="s">
        <v>3026</v>
      </c>
      <c r="CC25" s="103">
        <f t="shared" ref="CC25:CG25" si="58">COUNTIFS(CC$4:CC$19,"&lt;100",$CS$4:$CS$19,"&lt;100")</f>
        <v>12</v>
      </c>
      <c r="CD25" s="103">
        <f t="shared" si="58"/>
        <v>12</v>
      </c>
      <c r="CE25" s="103">
        <f t="shared" si="58"/>
        <v>12</v>
      </c>
      <c r="CF25" s="103">
        <f t="shared" si="58"/>
        <v>12</v>
      </c>
      <c r="CG25" s="103">
        <f t="shared" si="58"/>
        <v>12</v>
      </c>
      <c r="CH25" s="103">
        <f>COUNTIFS(CH$4:CH$19,"&lt;100",$CS$4:$CS$19,"&lt;100")</f>
        <v>12</v>
      </c>
      <c r="CI25" s="103">
        <f t="shared" ref="CI25:CR25" si="59">COUNTIFS(CI$4:CI$19,"&lt;100",$CS$4:$CS$19,"&lt;100")</f>
        <v>12</v>
      </c>
      <c r="CJ25" s="103">
        <f t="shared" si="59"/>
        <v>12</v>
      </c>
      <c r="CK25" s="103">
        <f t="shared" si="59"/>
        <v>12</v>
      </c>
      <c r="CL25" s="103">
        <f t="shared" si="59"/>
        <v>12</v>
      </c>
      <c r="CM25" s="103">
        <f t="shared" si="59"/>
        <v>12</v>
      </c>
      <c r="CN25" s="103">
        <f t="shared" si="59"/>
        <v>12</v>
      </c>
      <c r="CO25" s="103">
        <f t="shared" si="59"/>
        <v>12</v>
      </c>
      <c r="CP25" s="103">
        <f t="shared" si="59"/>
        <v>12</v>
      </c>
      <c r="CQ25" s="103">
        <f t="shared" si="59"/>
        <v>12</v>
      </c>
      <c r="CR25" s="103">
        <f t="shared" si="59"/>
        <v>12</v>
      </c>
    </row>
    <row r="26" spans="2:97" x14ac:dyDescent="0.25">
      <c r="C26" s="20" t="s">
        <v>2894</v>
      </c>
      <c r="D26" s="21">
        <f t="shared" ref="D26:P26" si="60">SUMXMY2(D$4:D$20,$Q$4:$Q$20)</f>
        <v>0.75534531250000148</v>
      </c>
      <c r="E26" s="21">
        <f t="shared" si="60"/>
        <v>1.1186568222516575</v>
      </c>
      <c r="F26" s="21">
        <f t="shared" si="60"/>
        <v>5.1827483124999976</v>
      </c>
      <c r="G26" s="21">
        <f t="shared" si="60"/>
        <v>6.5575633125000001</v>
      </c>
      <c r="H26" s="21">
        <f t="shared" si="60"/>
        <v>4.0481798124999981</v>
      </c>
      <c r="I26" s="21">
        <f t="shared" si="60"/>
        <v>0.48503074249999989</v>
      </c>
      <c r="J26" s="21">
        <f t="shared" si="60"/>
        <v>0.97361031250000074</v>
      </c>
      <c r="K26" s="21">
        <f t="shared" si="60"/>
        <v>0.84872531249999983</v>
      </c>
      <c r="L26" s="102">
        <f t="shared" si="60"/>
        <v>15.947370312499999</v>
      </c>
      <c r="M26" s="21">
        <f t="shared" si="60"/>
        <v>0.39131734840000015</v>
      </c>
      <c r="N26" s="21">
        <f t="shared" si="60"/>
        <v>1.0847810984680366</v>
      </c>
      <c r="O26" s="21">
        <f t="shared" si="60"/>
        <v>0.54987098984607474</v>
      </c>
      <c r="P26" s="21">
        <f t="shared" si="60"/>
        <v>0.49885532212500078</v>
      </c>
      <c r="Q26" s="114">
        <f>MIN(Q$4:Q$19)</f>
        <v>3.83</v>
      </c>
      <c r="R26" s="20" t="s">
        <v>2893</v>
      </c>
      <c r="S26" s="21">
        <f t="shared" ref="S26:AD26" si="61">SUMXMY2(S$4:S$20,$AE$4:$AE$20)</f>
        <v>57500.046100000029</v>
      </c>
      <c r="T26" s="21">
        <f t="shared" si="61"/>
        <v>56077.137699999999</v>
      </c>
      <c r="U26" s="21">
        <f t="shared" si="61"/>
        <v>45770.841600000007</v>
      </c>
      <c r="V26" s="21">
        <f t="shared" si="61"/>
        <v>23571.531900000009</v>
      </c>
      <c r="W26" s="21">
        <f t="shared" si="61"/>
        <v>38711.959400000007</v>
      </c>
      <c r="X26" s="21">
        <f t="shared" si="61"/>
        <v>35488.3125</v>
      </c>
      <c r="Y26" s="21">
        <f t="shared" si="61"/>
        <v>41487.212500000023</v>
      </c>
      <c r="Z26" s="89">
        <f t="shared" si="61"/>
        <v>27309.072500000002</v>
      </c>
      <c r="AA26" s="21">
        <f t="shared" si="61"/>
        <v>24250.699811529987</v>
      </c>
      <c r="AB26" s="21">
        <f t="shared" si="61"/>
        <v>27573.101306537421</v>
      </c>
      <c r="AC26" s="102">
        <f t="shared" si="61"/>
        <v>28679.425381322533</v>
      </c>
      <c r="AD26" s="21">
        <f t="shared" si="61"/>
        <v>28298.26136600001</v>
      </c>
      <c r="AE26" s="114">
        <f>MIN(AE$4:AE$19)</f>
        <v>91.350000000000023</v>
      </c>
      <c r="AG26" s="20" t="s">
        <v>2931</v>
      </c>
      <c r="AH26" s="21">
        <f t="shared" ref="AH26:AR26" si="62">SUMXMY2(AH$4:AH$20,$AS$4:$AS$20)</f>
        <v>7.7705974150765441E-5</v>
      </c>
      <c r="AI26" s="21">
        <f t="shared" si="62"/>
        <v>9.0433866875682886E-7</v>
      </c>
      <c r="AJ26" s="21">
        <f t="shared" si="62"/>
        <v>6.2700782321083138E-5</v>
      </c>
      <c r="AK26" s="21">
        <f t="shared" si="62"/>
        <v>8.4208189671650962E-5</v>
      </c>
      <c r="AL26" s="21">
        <f t="shared" si="62"/>
        <v>1.7718768463869476E-3</v>
      </c>
      <c r="AM26" s="21">
        <f t="shared" si="62"/>
        <v>5.5844952788507111E-5</v>
      </c>
      <c r="AN26" s="89">
        <f t="shared" si="62"/>
        <v>1.5605244101576298E-6</v>
      </c>
      <c r="AO26" s="21">
        <f t="shared" si="62"/>
        <v>5.250692439881997E-5</v>
      </c>
      <c r="AP26" s="21">
        <f t="shared" si="62"/>
        <v>6.3903524781170059E-5</v>
      </c>
      <c r="AQ26" s="102">
        <f t="shared" si="62"/>
        <v>5.5174879701595759E-5</v>
      </c>
      <c r="AR26" s="21">
        <f t="shared" si="62"/>
        <v>5.738848794403642E-5</v>
      </c>
      <c r="AS26" s="114">
        <f>MIN(AS$4:AS$19)</f>
        <v>2.3026893386308688E-11</v>
      </c>
      <c r="AT26" s="20" t="s">
        <v>2932</v>
      </c>
      <c r="AU26" s="21">
        <f t="shared" ref="AU26:BA26" si="63">SUMXMY2(AU$4:AU$20,$BP$4:$BP$20)</f>
        <v>40.417113856755634</v>
      </c>
      <c r="AV26" s="21">
        <f t="shared" si="63"/>
        <v>0.7909616543262824</v>
      </c>
      <c r="AW26" s="21">
        <f t="shared" si="63"/>
        <v>7.4866352683219768</v>
      </c>
      <c r="AX26" s="21">
        <f t="shared" si="63"/>
        <v>0.33751313424399981</v>
      </c>
      <c r="AY26" s="21">
        <f t="shared" si="63"/>
        <v>621.30760506100012</v>
      </c>
      <c r="AZ26" s="89">
        <f t="shared" si="63"/>
        <v>612.24637681350907</v>
      </c>
      <c r="BA26" s="21">
        <f t="shared" si="63"/>
        <v>8.6887542611689987</v>
      </c>
      <c r="BC26" s="21">
        <f>SUMXMY2(BC$4:BC$20,$BP$4:$BP$20)</f>
        <v>44.516033141501431</v>
      </c>
      <c r="BE26" s="21">
        <f>SUMXMY2(BE$4:BE$20,$BP$4:$BP$20)</f>
        <v>102.90859283394356</v>
      </c>
      <c r="BF26" s="21">
        <f>SUMXMY2(BF$4:BF$20,$BP$4:$BP$20)</f>
        <v>1.3129701673489993</v>
      </c>
      <c r="BG26" s="21">
        <f>SUMXMY2(BG$4:BG$20,$BP$4:$BP$20)</f>
        <v>17.392871426129002</v>
      </c>
      <c r="BH26" s="21">
        <f>SUMXMY2(BH$4:BH$20,$BP$4:$BP$20)</f>
        <v>22.49601188365601</v>
      </c>
      <c r="BI26" s="89"/>
      <c r="BJ26" s="89">
        <f>SUMXMY2(BJ$4:BJ$20,$BP$4:$BP$20)</f>
        <v>70.437729396574113</v>
      </c>
      <c r="BK26" s="89"/>
      <c r="BL26" s="21">
        <f>SUMXMY2(BL$4:BL$20,$BP$4:$BP$20)</f>
        <v>3.5838510079772239</v>
      </c>
      <c r="BM26" s="21">
        <f>SUMXMY2(BM$4:BM$20,$BP$4:$BP$20)</f>
        <v>41.904301842245438</v>
      </c>
      <c r="BN26" s="102">
        <f>SUMXMY2(BN$4:BN$20,$BP$4:$BP$20)</f>
        <v>14.895390268243116</v>
      </c>
      <c r="BO26" s="21">
        <f>SUMXMY2(BO$4:BO$20,$BP$4:$BP$20)</f>
        <v>19.075579763666546</v>
      </c>
      <c r="BP26" s="114">
        <f>MIN(BP$4:BP$19)</f>
        <v>1.37E-4</v>
      </c>
      <c r="BQ26" s="115" t="s">
        <v>3683</v>
      </c>
      <c r="BR26" s="102">
        <f t="shared" ref="BR26" si="64">SUMXMY2(BR$4:BR$19,$CB$4:$CB$19)</f>
        <v>5.7825174389029019</v>
      </c>
      <c r="BS26" s="102">
        <f t="shared" ref="BS26:CA26" si="65">SUMXMY2(BS$4:BS$19,$CB$4:$CB$19)</f>
        <v>11.792520832920372</v>
      </c>
      <c r="BT26" s="102">
        <f t="shared" si="65"/>
        <v>6.8348641932841705</v>
      </c>
      <c r="BU26" s="102">
        <f t="shared" si="65"/>
        <v>11.72439960675038</v>
      </c>
      <c r="BV26" s="102">
        <f t="shared" si="65"/>
        <v>7.7468487885066226</v>
      </c>
      <c r="BW26" s="102">
        <f t="shared" si="65"/>
        <v>48.470423813481901</v>
      </c>
      <c r="BX26" s="102">
        <f t="shared" si="65"/>
        <v>47.559165947476231</v>
      </c>
      <c r="BY26" s="102">
        <f t="shared" si="65"/>
        <v>5.4046933418252232</v>
      </c>
      <c r="BZ26" s="102">
        <f t="shared" si="65"/>
        <v>6.4626572075713655</v>
      </c>
      <c r="CA26" s="102">
        <f t="shared" si="65"/>
        <v>4.888267433256769</v>
      </c>
      <c r="CB26" s="134" t="s">
        <v>3688</v>
      </c>
      <c r="CC26" s="102">
        <f t="shared" ref="CC26:CR26" si="66">SUMXMY2(CC$4:CC$19,$CS$4:$CS$19)</f>
        <v>2.4469132062881855</v>
      </c>
      <c r="CD26" s="102">
        <f t="shared" si="66"/>
        <v>5.1952882568833685</v>
      </c>
      <c r="CE26" s="102">
        <f t="shared" si="66"/>
        <v>3.9055842119663664</v>
      </c>
      <c r="CF26" s="102">
        <f t="shared" si="66"/>
        <v>1.2108218816636844</v>
      </c>
      <c r="CG26" s="102">
        <f t="shared" si="66"/>
        <v>7.2329239039086772</v>
      </c>
      <c r="CH26" s="102">
        <f t="shared" si="66"/>
        <v>6.0401815611906668</v>
      </c>
      <c r="CI26" s="102">
        <f t="shared" si="66"/>
        <v>8.7447548497790351</v>
      </c>
      <c r="CJ26" s="102">
        <f t="shared" si="66"/>
        <v>5.8493034070471168</v>
      </c>
      <c r="CK26" s="102">
        <f t="shared" si="66"/>
        <v>3.5047826488000275</v>
      </c>
      <c r="CL26" s="102">
        <f t="shared" si="66"/>
        <v>6.1396076842632725</v>
      </c>
      <c r="CM26" s="102">
        <f t="shared" si="66"/>
        <v>2.2333482530069713</v>
      </c>
      <c r="CN26" s="102">
        <f t="shared" si="66"/>
        <v>5.0449882234990975</v>
      </c>
      <c r="CO26" s="102">
        <f t="shared" si="66"/>
        <v>13.426759958486032</v>
      </c>
      <c r="CP26" s="102">
        <f t="shared" si="66"/>
        <v>1.6207686466306455</v>
      </c>
      <c r="CQ26" s="102">
        <f t="shared" si="66"/>
        <v>2.5207976689368974</v>
      </c>
      <c r="CR26" s="102">
        <f t="shared" si="66"/>
        <v>2.4770982803493329</v>
      </c>
    </row>
    <row r="27" spans="2:97" x14ac:dyDescent="0.25">
      <c r="C27" s="115" t="s">
        <v>3027</v>
      </c>
      <c r="D27" s="93">
        <f t="shared" ref="D27:K27" si="67">SQRT(D26/D25)</f>
        <v>0.28970201404968626</v>
      </c>
      <c r="E27" s="93">
        <f t="shared" si="67"/>
        <v>0.35255524740444072</v>
      </c>
      <c r="F27" s="93">
        <f t="shared" si="67"/>
        <v>0.75885500829282981</v>
      </c>
      <c r="G27" s="93">
        <f t="shared" si="67"/>
        <v>0.85359132249181946</v>
      </c>
      <c r="H27" s="93">
        <f t="shared" si="67"/>
        <v>0.67066963323565221</v>
      </c>
      <c r="I27" s="93">
        <f t="shared" si="67"/>
        <v>0.23214716177938124</v>
      </c>
      <c r="J27" s="93">
        <f t="shared" si="67"/>
        <v>0.32890564545339018</v>
      </c>
      <c r="K27" s="93">
        <f t="shared" si="67"/>
        <v>0.30708763000160066</v>
      </c>
      <c r="L27" s="93">
        <f>SQRT(L26/L25)</f>
        <v>1.3311386234056248</v>
      </c>
      <c r="M27" s="93">
        <f>SQRT(M26/M25)</f>
        <v>0.2085178778373159</v>
      </c>
      <c r="N27" s="93">
        <f t="shared" ref="N27:P27" si="68">SQRT(N26/N25)</f>
        <v>0.34717608380059128</v>
      </c>
      <c r="O27" s="93">
        <f t="shared" si="68"/>
        <v>0.24717762166014112</v>
      </c>
      <c r="P27" s="93">
        <f t="shared" si="68"/>
        <v>0.23543230263708523</v>
      </c>
      <c r="Q27" s="141" t="s">
        <v>3043</v>
      </c>
      <c r="R27" s="115" t="s">
        <v>3027</v>
      </c>
      <c r="S27" s="93">
        <f t="shared" ref="S27:Z27" si="69">SQRT(S26/S25)</f>
        <v>61.913943556089762</v>
      </c>
      <c r="T27" s="93">
        <f t="shared" si="69"/>
        <v>61.143076849850033</v>
      </c>
      <c r="U27" s="93">
        <f t="shared" si="69"/>
        <v>55.23938305231151</v>
      </c>
      <c r="V27" s="93">
        <f t="shared" si="69"/>
        <v>39.641335244918288</v>
      </c>
      <c r="W27" s="93">
        <f t="shared" si="69"/>
        <v>50.801548139139754</v>
      </c>
      <c r="X27" s="93">
        <f t="shared" si="69"/>
        <v>48.640389595479185</v>
      </c>
      <c r="Y27" s="93">
        <f t="shared" si="69"/>
        <v>52.591008420324748</v>
      </c>
      <c r="Z27" s="93">
        <f t="shared" si="69"/>
        <v>42.668546182560917</v>
      </c>
      <c r="AA27" s="93">
        <f>SQRT(AA26/AA25)</f>
        <v>40.208373764287778</v>
      </c>
      <c r="AB27" s="93">
        <f t="shared" ref="AB27:AD27" si="70">SQRT(AB26/AB25)</f>
        <v>42.874313449537141</v>
      </c>
      <c r="AC27" s="93">
        <f t="shared" si="70"/>
        <v>43.725984175180884</v>
      </c>
      <c r="AD27" s="93">
        <f t="shared" si="70"/>
        <v>43.434442067710897</v>
      </c>
      <c r="AE27" s="141" t="s">
        <v>3043</v>
      </c>
      <c r="AF27" s="148"/>
      <c r="AG27" s="115" t="s">
        <v>3027</v>
      </c>
      <c r="AH27" s="93">
        <f t="shared" ref="AH27:AM27" si="71">SQRT(AH26/AH25)</f>
        <v>2.3559343634861041E-3</v>
      </c>
      <c r="AI27" s="93">
        <f t="shared" si="71"/>
        <v>2.5415668237706507E-4</v>
      </c>
      <c r="AJ27" s="93">
        <f t="shared" si="71"/>
        <v>2.116276756156622E-3</v>
      </c>
      <c r="AK27" s="93">
        <f t="shared" si="71"/>
        <v>2.4525233313532845E-3</v>
      </c>
      <c r="AL27" s="93">
        <f t="shared" si="71"/>
        <v>1.1250005861544338E-2</v>
      </c>
      <c r="AM27" s="93">
        <f t="shared" si="71"/>
        <v>1.9972293807119599E-3</v>
      </c>
      <c r="AN27" s="93">
        <f>SQRT(AN26/AN25)</f>
        <v>3.3386528615142599E-4</v>
      </c>
      <c r="AO27" s="93">
        <f t="shared" ref="AO27:AR27" si="72">SQRT(AO26/AO25)</f>
        <v>1.9366193740422283E-3</v>
      </c>
      <c r="AP27" s="93">
        <f t="shared" si="72"/>
        <v>2.1364778221103276E-3</v>
      </c>
      <c r="AQ27" s="93">
        <f t="shared" si="72"/>
        <v>1.9852110305527393E-3</v>
      </c>
      <c r="AR27" s="93">
        <f t="shared" si="72"/>
        <v>2.0246426129784771E-3</v>
      </c>
      <c r="AS27" s="141" t="s">
        <v>3043</v>
      </c>
      <c r="AT27" s="115" t="s">
        <v>3027</v>
      </c>
      <c r="AU27" s="135">
        <f t="shared" ref="AU27:AY27" si="73">SQRT(AU26/AU25)</f>
        <v>1.8352364483619823</v>
      </c>
      <c r="AV27" s="135">
        <f t="shared" si="73"/>
        <v>0.25673618987952762</v>
      </c>
      <c r="AW27" s="135">
        <f t="shared" si="73"/>
        <v>0.78986471775878475</v>
      </c>
      <c r="AX27" s="135">
        <f t="shared" si="73"/>
        <v>0.16770836150989407</v>
      </c>
      <c r="AY27" s="135">
        <f t="shared" si="73"/>
        <v>7.1955287335319102</v>
      </c>
      <c r="AZ27" s="135">
        <f>SQRT(AZ26/AZ25)</f>
        <v>7.1428657695021656</v>
      </c>
      <c r="BA27" s="135">
        <f>SQRT(BA26/BA25)</f>
        <v>0.85091882991118284</v>
      </c>
      <c r="BB27" s="138"/>
      <c r="BC27" s="135">
        <f>SQRT(BC26/BC25)</f>
        <v>1.9260502144176959</v>
      </c>
      <c r="BD27" s="138"/>
      <c r="BE27" s="135">
        <f t="shared" ref="BE27:BH27" si="74">SQRT(BE26/BE25)</f>
        <v>2.928432356995001</v>
      </c>
      <c r="BF27" s="135">
        <f t="shared" si="74"/>
        <v>0.33077814409724321</v>
      </c>
      <c r="BG27" s="135">
        <f t="shared" si="74"/>
        <v>1.2039127676777155</v>
      </c>
      <c r="BH27" s="135">
        <f t="shared" si="74"/>
        <v>1.3691850338691751</v>
      </c>
      <c r="BI27" s="135"/>
      <c r="BJ27" s="135">
        <f>SQRT(BJ26/BJ25)</f>
        <v>2.4227692385053601</v>
      </c>
      <c r="BK27" s="135"/>
      <c r="BL27" s="135">
        <f t="shared" ref="BL27:BO27" si="75">SQRT(BL26/BL25)</f>
        <v>0.54649268125453299</v>
      </c>
      <c r="BM27" s="135">
        <f t="shared" si="75"/>
        <v>1.8686961105328104</v>
      </c>
      <c r="BN27" s="135">
        <f t="shared" si="75"/>
        <v>1.1141285932752973</v>
      </c>
      <c r="BO27" s="135">
        <f t="shared" si="75"/>
        <v>1.2608059513550101</v>
      </c>
      <c r="BP27" s="141" t="s">
        <v>3043</v>
      </c>
      <c r="BQ27" s="115" t="s">
        <v>3027</v>
      </c>
      <c r="BR27" s="135">
        <f t="shared" ref="BR27:BX27" si="76">SQRT(BR26/BR25)</f>
        <v>0.64267951571653181</v>
      </c>
      <c r="BS27" s="135">
        <f t="shared" si="76"/>
        <v>0.917781519010472</v>
      </c>
      <c r="BT27" s="135">
        <f t="shared" si="76"/>
        <v>0.69871638397463076</v>
      </c>
      <c r="BU27" s="135">
        <f t="shared" si="76"/>
        <v>0.91512682988091021</v>
      </c>
      <c r="BV27" s="135">
        <f t="shared" si="76"/>
        <v>0.74387253077135962</v>
      </c>
      <c r="BW27" s="135">
        <f t="shared" si="76"/>
        <v>1.8606915729197091</v>
      </c>
      <c r="BX27" s="135">
        <f t="shared" si="76"/>
        <v>1.8431178155404466</v>
      </c>
      <c r="BY27" s="135">
        <f>SQRT(BY26/BY25)</f>
        <v>0.62132883758609447</v>
      </c>
      <c r="BZ27" s="135">
        <f t="shared" ref="BZ27:CA27" si="77">SQRT(BZ26/BZ25)</f>
        <v>0.67942503042600899</v>
      </c>
      <c r="CA27" s="135">
        <f t="shared" si="77"/>
        <v>0.59089928035016315</v>
      </c>
      <c r="CB27" s="115" t="s">
        <v>3027</v>
      </c>
      <c r="CC27" s="135">
        <f t="shared" ref="CC27:CR27" si="78">SQRT(CC26/CC25)</f>
        <v>0.45156332209043376</v>
      </c>
      <c r="CD27" s="135">
        <f t="shared" si="78"/>
        <v>0.65798228553177174</v>
      </c>
      <c r="CE27" s="135">
        <f t="shared" si="78"/>
        <v>0.57049570637928315</v>
      </c>
      <c r="CF27" s="135">
        <f t="shared" si="78"/>
        <v>0.31765047374744099</v>
      </c>
      <c r="CG27" s="135">
        <f t="shared" si="78"/>
        <v>0.77636567328743766</v>
      </c>
      <c r="CH27" s="135">
        <f t="shared" si="78"/>
        <v>0.70947055149072646</v>
      </c>
      <c r="CI27" s="135">
        <f t="shared" si="78"/>
        <v>0.85365658833919844</v>
      </c>
      <c r="CJ27" s="135">
        <f t="shared" si="78"/>
        <v>0.69817043090298503</v>
      </c>
      <c r="CK27" s="135">
        <f t="shared" si="78"/>
        <v>0.54043058826581569</v>
      </c>
      <c r="CL27" s="135">
        <f t="shared" si="78"/>
        <v>0.71528593841107069</v>
      </c>
      <c r="CM27" s="135">
        <f t="shared" si="78"/>
        <v>0.43140741117561671</v>
      </c>
      <c r="CN27" s="135">
        <f t="shared" si="78"/>
        <v>0.64839469869177024</v>
      </c>
      <c r="CO27" s="135">
        <f t="shared" si="78"/>
        <v>1.0577791183452099</v>
      </c>
      <c r="CP27" s="135">
        <f t="shared" si="78"/>
        <v>0.36751061737844681</v>
      </c>
      <c r="CQ27" s="135">
        <f t="shared" si="78"/>
        <v>0.4583300911040078</v>
      </c>
      <c r="CR27" s="135">
        <f t="shared" si="78"/>
        <v>0.45434002321584849</v>
      </c>
    </row>
    <row r="28" spans="2:97" x14ac:dyDescent="0.25">
      <c r="D28" s="25">
        <f t="shared" ref="D28:P28" si="79">RANK(D27,$D27:$P27,1)</f>
        <v>5</v>
      </c>
      <c r="E28" s="25">
        <f t="shared" si="79"/>
        <v>9</v>
      </c>
      <c r="F28" s="25">
        <f t="shared" si="79"/>
        <v>11</v>
      </c>
      <c r="G28" s="25">
        <f t="shared" si="79"/>
        <v>12</v>
      </c>
      <c r="H28" s="25">
        <f t="shared" si="79"/>
        <v>10</v>
      </c>
      <c r="I28" s="97">
        <f t="shared" si="79"/>
        <v>2</v>
      </c>
      <c r="J28" s="25">
        <f t="shared" si="79"/>
        <v>7</v>
      </c>
      <c r="K28" s="90">
        <f t="shared" si="79"/>
        <v>6</v>
      </c>
      <c r="L28" s="90">
        <f t="shared" si="79"/>
        <v>13</v>
      </c>
      <c r="M28" s="97">
        <f t="shared" si="79"/>
        <v>1</v>
      </c>
      <c r="N28" s="25">
        <f t="shared" si="79"/>
        <v>8</v>
      </c>
      <c r="O28" s="90">
        <f t="shared" si="79"/>
        <v>4</v>
      </c>
      <c r="P28" s="97">
        <f t="shared" si="79"/>
        <v>3</v>
      </c>
      <c r="Q28" s="142">
        <f>MAX(Q$4:Q$19)</f>
        <v>6.22</v>
      </c>
      <c r="S28" s="25">
        <f t="shared" ref="S28:AD28" si="80">RANK(S27,$S27:$AD27,1)</f>
        <v>12</v>
      </c>
      <c r="T28" s="25">
        <f t="shared" si="80"/>
        <v>11</v>
      </c>
      <c r="U28" s="25">
        <f t="shared" si="80"/>
        <v>10</v>
      </c>
      <c r="V28" s="97">
        <f t="shared" si="80"/>
        <v>1</v>
      </c>
      <c r="W28" s="25">
        <f t="shared" si="80"/>
        <v>8</v>
      </c>
      <c r="X28" s="25">
        <f t="shared" si="80"/>
        <v>7</v>
      </c>
      <c r="Y28" s="25">
        <f t="shared" si="80"/>
        <v>9</v>
      </c>
      <c r="Z28" s="97">
        <f t="shared" si="80"/>
        <v>3</v>
      </c>
      <c r="AA28" s="97">
        <f t="shared" si="80"/>
        <v>2</v>
      </c>
      <c r="AB28" s="25">
        <f t="shared" si="80"/>
        <v>4</v>
      </c>
      <c r="AC28" s="90">
        <f t="shared" si="80"/>
        <v>6</v>
      </c>
      <c r="AD28" s="25">
        <f t="shared" si="80"/>
        <v>5</v>
      </c>
      <c r="AE28" s="142">
        <f>MAX(AE$4:AE$19)</f>
        <v>279.85000000000002</v>
      </c>
      <c r="AH28" s="25">
        <f t="shared" ref="AH28:AR28" si="81">RANK(AH27,$AH27:$AR27,1)</f>
        <v>9</v>
      </c>
      <c r="AI28" s="97">
        <f t="shared" si="81"/>
        <v>1</v>
      </c>
      <c r="AJ28" s="25">
        <f t="shared" si="81"/>
        <v>7</v>
      </c>
      <c r="AK28" s="25">
        <f t="shared" si="81"/>
        <v>10</v>
      </c>
      <c r="AL28" s="25">
        <f t="shared" si="81"/>
        <v>11</v>
      </c>
      <c r="AM28" s="90">
        <f t="shared" si="81"/>
        <v>5</v>
      </c>
      <c r="AN28" s="97">
        <f t="shared" si="81"/>
        <v>2</v>
      </c>
      <c r="AO28" s="97">
        <f t="shared" si="81"/>
        <v>3</v>
      </c>
      <c r="AP28" s="25">
        <f t="shared" si="81"/>
        <v>8</v>
      </c>
      <c r="AQ28" s="90">
        <f t="shared" si="81"/>
        <v>4</v>
      </c>
      <c r="AR28" s="25">
        <f t="shared" si="81"/>
        <v>6</v>
      </c>
      <c r="AS28" s="142">
        <f>MAX(AS$4:AS$19)</f>
        <v>1.0060352829112378E-2</v>
      </c>
      <c r="AU28" s="122">
        <f t="shared" ref="AU28:BA28" si="82">RANK(AU27,$AU27:$BO27,1)</f>
        <v>11</v>
      </c>
      <c r="AV28" s="184">
        <f t="shared" si="82"/>
        <v>2</v>
      </c>
      <c r="AW28" s="122">
        <f t="shared" si="82"/>
        <v>5</v>
      </c>
      <c r="AX28" s="184">
        <f t="shared" si="82"/>
        <v>1</v>
      </c>
      <c r="AY28" s="122">
        <f t="shared" si="82"/>
        <v>17</v>
      </c>
      <c r="AZ28" s="122">
        <f t="shared" ref="AZ28" si="83">RANK(AZ27,$AU27:$BO27,1)</f>
        <v>16</v>
      </c>
      <c r="BA28" s="122">
        <f t="shared" si="82"/>
        <v>6</v>
      </c>
      <c r="BB28" s="122"/>
      <c r="BC28" s="122">
        <f>RANK(BC27,$AU27:$BO27,1)</f>
        <v>13</v>
      </c>
      <c r="BD28" s="122"/>
      <c r="BE28" s="122">
        <f>RANK(BE27,$AU27:$BO27,1)</f>
        <v>15</v>
      </c>
      <c r="BF28" s="184">
        <f>RANK(BF27,$AU27:$BO27,1)</f>
        <v>3</v>
      </c>
      <c r="BG28" s="122">
        <f>RANK(BG27,$AU27:$BO27,1)</f>
        <v>8</v>
      </c>
      <c r="BH28" s="122">
        <f>RANK(BH27,$AU27:$BO27,1)</f>
        <v>10</v>
      </c>
      <c r="BI28" s="122"/>
      <c r="BJ28" s="122">
        <f>RANK(BJ27,$AU27:$BO27,1)</f>
        <v>14</v>
      </c>
      <c r="BK28" s="122"/>
      <c r="BL28" s="122">
        <f>RANK(BL27,$AU27:$BO27,1)</f>
        <v>4</v>
      </c>
      <c r="BM28" s="122">
        <f>RANK(BM27,$AU27:$BO27,1)</f>
        <v>12</v>
      </c>
      <c r="BN28" s="122">
        <f>RANK(BN27,$AU27:$BO27,1)</f>
        <v>7</v>
      </c>
      <c r="BO28" s="122">
        <f>RANK(BO27,$AU27:$BO27,1)</f>
        <v>9</v>
      </c>
      <c r="BP28" s="185">
        <f>MAX(BP$4:BP$19)</f>
        <v>3.93</v>
      </c>
      <c r="BQ28" s="12"/>
      <c r="BR28" s="184">
        <f t="shared" ref="BR28" si="84">RANK(BR27,$BR27:$CA27,1)</f>
        <v>3</v>
      </c>
      <c r="BS28" s="122">
        <f t="shared" ref="BS28:CA28" si="85">RANK(BS27,$BR27:$CA27,1)</f>
        <v>8</v>
      </c>
      <c r="BT28" s="122">
        <f t="shared" si="85"/>
        <v>5</v>
      </c>
      <c r="BU28" s="122">
        <f t="shared" si="85"/>
        <v>7</v>
      </c>
      <c r="BV28" s="122">
        <f t="shared" si="85"/>
        <v>6</v>
      </c>
      <c r="BW28" s="122">
        <f t="shared" si="85"/>
        <v>10</v>
      </c>
      <c r="BX28" s="122">
        <f t="shared" si="85"/>
        <v>9</v>
      </c>
      <c r="BY28" s="184">
        <f t="shared" si="85"/>
        <v>2</v>
      </c>
      <c r="BZ28" s="122">
        <f t="shared" si="85"/>
        <v>4</v>
      </c>
      <c r="CA28" s="184">
        <f t="shared" si="85"/>
        <v>1</v>
      </c>
      <c r="CB28" s="12"/>
      <c r="CC28" s="122">
        <f>RANK(CC27,$CC27:$CR27,1)</f>
        <v>4</v>
      </c>
      <c r="CD28" s="90">
        <f t="shared" ref="CD28:CR28" si="86">RANK(CD27,$CC27:$CR27,1)</f>
        <v>10</v>
      </c>
      <c r="CE28" s="90">
        <f t="shared" si="86"/>
        <v>8</v>
      </c>
      <c r="CF28" s="97">
        <f t="shared" si="86"/>
        <v>1</v>
      </c>
      <c r="CG28" s="90">
        <f t="shared" si="86"/>
        <v>14</v>
      </c>
      <c r="CH28" s="90">
        <f t="shared" si="86"/>
        <v>12</v>
      </c>
      <c r="CI28" s="90">
        <f t="shared" si="86"/>
        <v>15</v>
      </c>
      <c r="CJ28" s="90">
        <f t="shared" si="86"/>
        <v>11</v>
      </c>
      <c r="CK28" s="90">
        <f t="shared" si="86"/>
        <v>7</v>
      </c>
      <c r="CL28" s="90">
        <f t="shared" si="86"/>
        <v>13</v>
      </c>
      <c r="CM28" s="97">
        <f t="shared" si="86"/>
        <v>3</v>
      </c>
      <c r="CN28" s="90">
        <f t="shared" si="86"/>
        <v>9</v>
      </c>
      <c r="CO28" s="90">
        <f t="shared" si="86"/>
        <v>16</v>
      </c>
      <c r="CP28" s="97">
        <f t="shared" si="86"/>
        <v>2</v>
      </c>
      <c r="CQ28" s="90">
        <f t="shared" si="86"/>
        <v>6</v>
      </c>
      <c r="CR28" s="90">
        <f t="shared" si="86"/>
        <v>5</v>
      </c>
    </row>
  </sheetData>
  <mergeCells count="32">
    <mergeCell ref="CQ2:CQ3"/>
    <mergeCell ref="CR2:CR3"/>
    <mergeCell ref="CS2:CS3"/>
    <mergeCell ref="BR2:BY2"/>
    <mergeCell ref="BZ2:BZ3"/>
    <mergeCell ref="CA2:CA3"/>
    <mergeCell ref="CB2:CB3"/>
    <mergeCell ref="CC2:CP2"/>
    <mergeCell ref="D2:M2"/>
    <mergeCell ref="N22:N23"/>
    <mergeCell ref="O22:O23"/>
    <mergeCell ref="P22:P23"/>
    <mergeCell ref="BO2:BO3"/>
    <mergeCell ref="AB2:AB3"/>
    <mergeCell ref="AD2:AD3"/>
    <mergeCell ref="S2:AA2"/>
    <mergeCell ref="N2:N3"/>
    <mergeCell ref="O2:O3"/>
    <mergeCell ref="P2:P3"/>
    <mergeCell ref="BN2:BN3"/>
    <mergeCell ref="Q2:R2"/>
    <mergeCell ref="AS2:AT2"/>
    <mergeCell ref="AH2:AM2"/>
    <mergeCell ref="AP2:AP3"/>
    <mergeCell ref="BP2:BQ2"/>
    <mergeCell ref="AE2:AF2"/>
    <mergeCell ref="AC2:AC3"/>
    <mergeCell ref="AG2:AG3"/>
    <mergeCell ref="AQ2:AQ3"/>
    <mergeCell ref="AR2:AR3"/>
    <mergeCell ref="BM2:BM3"/>
    <mergeCell ref="AU2:BL2"/>
  </mergeCells>
  <hyperlinks>
    <hyperlink ref="J1:K1" r:id="rId1" display="OCHEM"/>
    <hyperlink ref="X1:Y1" r:id="rId2" display="OCHEM"/>
    <hyperlink ref="BF1:BH1" r:id="rId3" display="OCHEM"/>
  </hyperlink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/>
  </sheetViews>
  <sheetFormatPr defaultRowHeight="15" x14ac:dyDescent="0.25"/>
  <cols>
    <col min="1" max="1" width="9.7109375" bestFit="1" customWidth="1"/>
    <col min="3" max="4" width="10.28515625" customWidth="1"/>
    <col min="12" max="13" width="10.28515625" customWidth="1"/>
    <col min="14" max="15" width="9.7109375" customWidth="1"/>
  </cols>
  <sheetData>
    <row r="1" spans="1:16" x14ac:dyDescent="0.25">
      <c r="A1" s="112" t="s">
        <v>3920</v>
      </c>
    </row>
    <row r="3" spans="1:16" x14ac:dyDescent="0.25">
      <c r="A3" s="112" t="s">
        <v>3666</v>
      </c>
    </row>
    <row r="4" spans="1:16" x14ac:dyDescent="0.25">
      <c r="A4" s="117" t="s">
        <v>3026</v>
      </c>
      <c r="B4">
        <f>PCBs!D$218+PBDEs!D$218+PCDDs!D$84+PAHs!D$25</f>
        <v>56</v>
      </c>
      <c r="C4" s="110">
        <f>PCBs!E$218+PBDEs!E$218+PCDDs!E$84+PAHs!E$25</f>
        <v>56</v>
      </c>
      <c r="D4" s="110">
        <f>PCBs!F$218+PBDEs!F$218+PCDDs!F$84+PAHs!F$25</f>
        <v>56</v>
      </c>
      <c r="E4" s="110">
        <f>PCBs!G$218+PBDEs!G$218+PCDDs!G$84+PAHs!G$25</f>
        <v>56</v>
      </c>
      <c r="F4" s="110">
        <f>PCBs!H$218+PBDEs!H$218+PCDDs!H$84+PAHs!H$25</f>
        <v>56</v>
      </c>
      <c r="G4" s="110">
        <f>PCBs!I$218+PBDEs!I$218+PCDDs!I$84+PAHs!I$25</f>
        <v>56</v>
      </c>
      <c r="H4" s="110">
        <f>PCBs!J$218+PBDEs!J$218+PCDDs!J$84+PAHs!J$25</f>
        <v>56</v>
      </c>
      <c r="I4" s="110">
        <f>PCBs!K$218+PBDEs!K$218+PCDDs!K$84+PAHs!K$25</f>
        <v>56</v>
      </c>
      <c r="J4" s="110">
        <f>PCBs!L$218+PBDEs!L$218+PCDDs!L$84+PAHs!L$25</f>
        <v>53</v>
      </c>
      <c r="K4" s="110">
        <f>PCBs!M$218+PBDEs!M$218+PCDDs!M$84+PAHs!M$25</f>
        <v>54</v>
      </c>
      <c r="L4" s="110">
        <f>PCBs!N$218+PBDEs!N$218+PCDDs!N$84+PAHs!N$25</f>
        <v>56</v>
      </c>
      <c r="M4" s="110">
        <f>PCBs!O$218+PBDEs!O$218+PCDDs!O$84+PAHs!O$25</f>
        <v>56</v>
      </c>
      <c r="N4" s="110">
        <f>PCBs!P$218+PBDEs!P$218+PCDDs!P$84+PAHs!P$25</f>
        <v>56</v>
      </c>
    </row>
    <row r="5" spans="1:16" ht="45" x14ac:dyDescent="0.25">
      <c r="B5" s="116" t="s">
        <v>2308</v>
      </c>
      <c r="C5" s="114" t="s">
        <v>2309</v>
      </c>
      <c r="D5" s="109" t="s">
        <v>2311</v>
      </c>
      <c r="E5" s="109" t="s">
        <v>2312</v>
      </c>
      <c r="F5" s="109" t="s">
        <v>2313</v>
      </c>
      <c r="G5" s="109" t="s">
        <v>2314</v>
      </c>
      <c r="H5" s="109" t="s">
        <v>3003</v>
      </c>
      <c r="I5" s="109" t="s">
        <v>3004</v>
      </c>
      <c r="J5" s="109" t="s">
        <v>3033</v>
      </c>
      <c r="K5" s="109" t="s">
        <v>3028</v>
      </c>
      <c r="L5" s="109" t="s">
        <v>2315</v>
      </c>
      <c r="M5" s="109" t="s">
        <v>2316</v>
      </c>
      <c r="N5" s="109" t="s">
        <v>2941</v>
      </c>
    </row>
    <row r="6" spans="1:16" x14ac:dyDescent="0.25">
      <c r="A6" s="115" t="s">
        <v>2894</v>
      </c>
      <c r="B6">
        <f>PCBs!D$219+PBDEs!D$219+PCDDs!D$85+PAHs!D$26</f>
        <v>23.418208283823734</v>
      </c>
      <c r="C6" s="110">
        <f>PCBs!E$219+PBDEs!E$219+PCDDs!E$85+PAHs!E$26</f>
        <v>22.14152030674212</v>
      </c>
      <c r="D6" s="110">
        <f>PCBs!F$219+PBDEs!F$219+PCDDs!F$85+PAHs!F$26</f>
        <v>18.330070464712247</v>
      </c>
      <c r="E6" s="110">
        <f>PCBs!G$219+PBDEs!G$219+PCDDs!G$85+PAHs!G$26</f>
        <v>20.275809585145431</v>
      </c>
      <c r="F6" s="110">
        <f>PCBs!H$219+PBDEs!H$219+PCDDs!H$85+PAHs!H$26</f>
        <v>32.961520318443277</v>
      </c>
      <c r="G6" s="110">
        <f>PCBs!I$219+PBDEs!I$219+PCDDs!I$85+PAHs!I$26</f>
        <v>4.6565221355921844</v>
      </c>
      <c r="H6" s="110">
        <f>PCBs!J$219+PBDEs!J$219+PCDDs!J$85+PAHs!J$26</f>
        <v>9.9661540164993401</v>
      </c>
      <c r="I6" s="110">
        <f>PCBs!K$219+PBDEs!K$219+PCDDs!K$85+PAHs!K$26</f>
        <v>6.267053893785234</v>
      </c>
      <c r="J6" s="110">
        <f>PCBs!L$219+PBDEs!L$219+PCDDs!L$85+PAHs!L$26</f>
        <v>69.711873044410623</v>
      </c>
      <c r="K6" s="110">
        <f>PCBs!M$219+PBDEs!M$219+PCDDs!M$85+PAHs!M$26</f>
        <v>3.0594977455448276</v>
      </c>
      <c r="L6" s="110">
        <f>PCBs!N$219+PBDEs!N$219+PCDDs!N$85+PAHs!N$26</f>
        <v>5.4426487000780668</v>
      </c>
      <c r="M6" s="110">
        <f>PCBs!O$219+PBDEs!O$219+PCDDs!O$85+PAHs!O$26</f>
        <v>8.9312213898996973</v>
      </c>
      <c r="N6" s="110">
        <f>PCBs!P$219+PBDEs!P$219+PCDDs!P$85+PAHs!P$26</f>
        <v>3.4239143421181852</v>
      </c>
    </row>
    <row r="7" spans="1:16" x14ac:dyDescent="0.25">
      <c r="A7" s="115" t="s">
        <v>3027</v>
      </c>
      <c r="B7" s="126">
        <f t="shared" ref="B7:F7" si="0">SQRT(B6/B$4)</f>
        <v>0.64667015609394463</v>
      </c>
      <c r="C7" s="126">
        <f t="shared" si="0"/>
        <v>0.62879590583258693</v>
      </c>
      <c r="D7" s="126">
        <f t="shared" si="0"/>
        <v>0.57212121693733886</v>
      </c>
      <c r="E7" s="126">
        <f t="shared" si="0"/>
        <v>0.60172088903923582</v>
      </c>
      <c r="F7" s="126">
        <f t="shared" si="0"/>
        <v>0.7672017838320363</v>
      </c>
      <c r="G7" s="126">
        <f t="shared" ref="G7:N7" si="1">SQRT(G6/G$4)</f>
        <v>0.28836119883354205</v>
      </c>
      <c r="H7" s="126">
        <f t="shared" si="1"/>
        <v>0.42186139430969122</v>
      </c>
      <c r="I7" s="126">
        <f t="shared" si="1"/>
        <v>0.33453202638123652</v>
      </c>
      <c r="J7" s="126">
        <f t="shared" si="1"/>
        <v>1.1468732969811888</v>
      </c>
      <c r="K7" s="126">
        <f t="shared" si="1"/>
        <v>0.23802807745776033</v>
      </c>
      <c r="L7" s="126">
        <f t="shared" si="1"/>
        <v>0.31175335661149972</v>
      </c>
      <c r="M7" s="126">
        <f t="shared" si="1"/>
        <v>0.3993571036656402</v>
      </c>
      <c r="N7" s="126">
        <f t="shared" si="1"/>
        <v>0.24726772441591469</v>
      </c>
    </row>
    <row r="8" spans="1:16" x14ac:dyDescent="0.25">
      <c r="B8" s="90">
        <f t="shared" ref="B8:N8" si="2">RANK(B7,$B7:$N7,1)</f>
        <v>11</v>
      </c>
      <c r="C8" s="90">
        <f t="shared" si="2"/>
        <v>10</v>
      </c>
      <c r="D8" s="129">
        <f t="shared" si="2"/>
        <v>8</v>
      </c>
      <c r="E8" s="129">
        <f t="shared" si="2"/>
        <v>9</v>
      </c>
      <c r="F8" s="90">
        <f t="shared" si="2"/>
        <v>12</v>
      </c>
      <c r="G8" s="123">
        <f t="shared" si="2"/>
        <v>3</v>
      </c>
      <c r="H8" s="129">
        <f t="shared" si="2"/>
        <v>7</v>
      </c>
      <c r="I8" s="129">
        <f t="shared" si="2"/>
        <v>5</v>
      </c>
      <c r="J8" s="90">
        <f t="shared" si="2"/>
        <v>13</v>
      </c>
      <c r="K8" s="123">
        <f t="shared" si="2"/>
        <v>1</v>
      </c>
      <c r="L8" s="124">
        <f t="shared" si="2"/>
        <v>4</v>
      </c>
      <c r="M8" s="129">
        <f t="shared" si="2"/>
        <v>6</v>
      </c>
      <c r="N8" s="123">
        <f t="shared" si="2"/>
        <v>2</v>
      </c>
    </row>
    <row r="10" spans="1:16" x14ac:dyDescent="0.25">
      <c r="A10" s="112" t="s">
        <v>3667</v>
      </c>
    </row>
    <row r="11" spans="1:16" x14ac:dyDescent="0.25">
      <c r="A11" s="117" t="s">
        <v>3026</v>
      </c>
      <c r="B11" s="110">
        <f>PCBs!S$218+PBDEs!S$218+PCDDs!S$84+PAHs!S$25</f>
        <v>120</v>
      </c>
      <c r="C11" s="110">
        <f>PCBs!T$218+PBDEs!T$218+PCDDs!T$84+PAHs!T$25</f>
        <v>120</v>
      </c>
      <c r="D11" s="110">
        <f>PCBs!U$218+PBDEs!U$218+PCDDs!U$84+PAHs!U$25</f>
        <v>120</v>
      </c>
      <c r="E11" s="110">
        <f>PCBs!V$218+PBDEs!V$218+PCDDs!V$84+PAHs!V$25</f>
        <v>120</v>
      </c>
      <c r="F11" s="110">
        <f>PCBs!W$218+PBDEs!W$218+PCDDs!W$84+PAHs!W$25</f>
        <v>120</v>
      </c>
      <c r="G11" s="110">
        <f>PCBs!X$218+PBDEs!X$218+PCDDs!X$84+PAHs!X$25</f>
        <v>120</v>
      </c>
      <c r="H11" s="110">
        <f>PCBs!Y$218+PBDEs!Y$218+PCDDs!Y$84+PAHs!Y$25</f>
        <v>120</v>
      </c>
      <c r="I11" s="110">
        <f>PCBs!Z$218+PBDEs!Z$218+PCDDs!Z$84+PAHs!Z$25</f>
        <v>105</v>
      </c>
      <c r="J11" s="110">
        <f>PCBs!AA$218+PBDEs!AA$218+PCDDs!AA$84+PAHs!AA$25</f>
        <v>116</v>
      </c>
      <c r="K11" s="110">
        <f>PCBs!AB$218+PBDEs!AB$218+PCDDs!AB$84+PAHs!AB$25</f>
        <v>120</v>
      </c>
      <c r="L11" s="110">
        <f>PCBs!AC$218+PBDEs!AC$218+PCDDs!AC$84+PAHs!AC$25</f>
        <v>120</v>
      </c>
      <c r="M11" s="110">
        <f>PCBs!AD$218+PBDEs!AD$218+PCDDs!AD$84+PAHs!AD$25</f>
        <v>120</v>
      </c>
    </row>
    <row r="12" spans="1:16" ht="36.75" x14ac:dyDescent="0.25">
      <c r="B12" s="18" t="s">
        <v>2317</v>
      </c>
      <c r="C12" s="14" t="s">
        <v>2319</v>
      </c>
      <c r="D12" s="14" t="s">
        <v>2320</v>
      </c>
      <c r="E12" s="113" t="s">
        <v>2321</v>
      </c>
      <c r="F12" s="14" t="s">
        <v>2322</v>
      </c>
      <c r="G12" s="14" t="s">
        <v>3005</v>
      </c>
      <c r="H12" s="14" t="s">
        <v>3006</v>
      </c>
      <c r="I12" s="109" t="s">
        <v>3033</v>
      </c>
      <c r="J12" s="109" t="s">
        <v>3028</v>
      </c>
      <c r="K12" s="14" t="s">
        <v>2911</v>
      </c>
      <c r="L12" s="14" t="s">
        <v>3677</v>
      </c>
      <c r="M12" s="14" t="s">
        <v>2943</v>
      </c>
    </row>
    <row r="13" spans="1:16" x14ac:dyDescent="0.25">
      <c r="A13" s="115" t="s">
        <v>2893</v>
      </c>
      <c r="B13" s="110">
        <f>PCBs!S$219+PBDEs!S$219+PCDDs!S$85+PAHs!S$26</f>
        <v>327494.35453958332</v>
      </c>
      <c r="C13" s="110">
        <f>PCBs!T$219+PBDEs!T$219+PCDDs!T$85+PAHs!T$26</f>
        <v>243452.94665625002</v>
      </c>
      <c r="D13" s="110">
        <f>PCBs!U$219+PBDEs!U$219+PCDDs!U$85+PAHs!U$26</f>
        <v>318320.75012291665</v>
      </c>
      <c r="E13" s="110">
        <f>PCBs!V$219+PBDEs!V$219+PCDDs!V$85+PAHs!V$26</f>
        <v>198213.9472729167</v>
      </c>
      <c r="F13" s="110">
        <f>PCBs!W$219+PBDEs!W$219+PCDDs!W$85+PAHs!W$26</f>
        <v>1581023.128489583</v>
      </c>
      <c r="G13" s="110">
        <f>PCBs!X$219+PBDEs!X$219+PCDDs!X$85+PAHs!X$26</f>
        <v>150234.27830624999</v>
      </c>
      <c r="H13" s="110">
        <f>PCBs!Y$219+PBDEs!Y$219+PCDDs!Y$85+PAHs!Y$26</f>
        <v>166969.29663958336</v>
      </c>
      <c r="I13" s="110">
        <f>PCBs!Z$219+PBDEs!Z$219+PCDDs!Z$85+PAHs!Z$26</f>
        <v>164249.13351458334</v>
      </c>
      <c r="J13" s="110">
        <f>PCBs!AA$219+PBDEs!AA$219+PCDDs!AA$85+PAHs!AA$26</f>
        <v>313077.68838203669</v>
      </c>
      <c r="K13" s="110">
        <f>PCBs!AB$219+PBDEs!AB$219+PCDDs!AB$85+PAHs!AB$26</f>
        <v>225382.17691438136</v>
      </c>
      <c r="L13" s="110">
        <f>PCBs!AC$219+PBDEs!AC$219+PCDDs!AC$85+PAHs!AC$26</f>
        <v>196087.33236997871</v>
      </c>
      <c r="M13" s="110">
        <f>PCBs!AD$219+PBDEs!AD$219+PCDDs!AD$85+PAHs!AD$26</f>
        <v>191816.00287229335</v>
      </c>
    </row>
    <row r="14" spans="1:16" x14ac:dyDescent="0.25">
      <c r="A14" s="115" t="s">
        <v>3027</v>
      </c>
      <c r="B14" s="127">
        <f t="shared" ref="B14:F14" si="3">SQRT(B13/B11)</f>
        <v>52.240976456831227</v>
      </c>
      <c r="C14" s="127">
        <f t="shared" si="3"/>
        <v>45.041919979822687</v>
      </c>
      <c r="D14" s="127">
        <f t="shared" si="3"/>
        <v>51.504105833331117</v>
      </c>
      <c r="E14" s="127">
        <f t="shared" si="3"/>
        <v>40.642132005358341</v>
      </c>
      <c r="F14" s="127">
        <f t="shared" si="3"/>
        <v>114.78324240677814</v>
      </c>
      <c r="G14" s="127">
        <f t="shared" ref="G14:H14" si="4">SQRT(G13/G11)</f>
        <v>35.382938250218139</v>
      </c>
      <c r="H14" s="127">
        <f t="shared" si="4"/>
        <v>37.301619339243992</v>
      </c>
      <c r="I14" s="127">
        <f>SQRT(I13/I11)</f>
        <v>39.55094767567082</v>
      </c>
      <c r="J14" s="127">
        <f t="shared" ref="J14:M14" si="5">SQRT(J13/J11)</f>
        <v>51.951377166542144</v>
      </c>
      <c r="K14" s="127">
        <f t="shared" si="5"/>
        <v>43.338029577033666</v>
      </c>
      <c r="L14" s="127">
        <f t="shared" si="5"/>
        <v>40.423521656124372</v>
      </c>
      <c r="M14" s="127">
        <f t="shared" si="5"/>
        <v>39.980829038458474</v>
      </c>
      <c r="O14" s="127"/>
      <c r="P14" s="127"/>
    </row>
    <row r="15" spans="1:16" x14ac:dyDescent="0.25">
      <c r="B15" s="90">
        <f t="shared" ref="B15:M15" si="6">RANK(B14,$B14:$M14,1)</f>
        <v>11</v>
      </c>
      <c r="C15" s="129">
        <f t="shared" si="6"/>
        <v>8</v>
      </c>
      <c r="D15" s="90">
        <f t="shared" si="6"/>
        <v>9</v>
      </c>
      <c r="E15" s="129">
        <f t="shared" si="6"/>
        <v>6</v>
      </c>
      <c r="F15" s="90">
        <f t="shared" si="6"/>
        <v>12</v>
      </c>
      <c r="G15" s="123">
        <f t="shared" si="6"/>
        <v>1</v>
      </c>
      <c r="H15" s="123">
        <f t="shared" si="6"/>
        <v>2</v>
      </c>
      <c r="I15" s="123">
        <f t="shared" si="6"/>
        <v>3</v>
      </c>
      <c r="J15" s="90">
        <f t="shared" si="6"/>
        <v>10</v>
      </c>
      <c r="K15" s="129">
        <f t="shared" si="6"/>
        <v>7</v>
      </c>
      <c r="L15" s="129">
        <f t="shared" si="6"/>
        <v>5</v>
      </c>
      <c r="M15" s="125">
        <f t="shared" si="6"/>
        <v>4</v>
      </c>
    </row>
    <row r="17" spans="1:18" x14ac:dyDescent="0.25">
      <c r="A17" s="118" t="s">
        <v>3668</v>
      </c>
    </row>
    <row r="18" spans="1:18" x14ac:dyDescent="0.25">
      <c r="A18" s="117" t="s">
        <v>3026</v>
      </c>
      <c r="B18" s="110">
        <f>PCBs!AH$218+PBDEs!AH$218+PCDDs!AH$84+PAHs!AH$25</f>
        <v>81</v>
      </c>
      <c r="C18" s="110">
        <f>PCBs!AI$218+PBDEs!AI$218+PCDDs!AI$84+PAHs!AI$25</f>
        <v>81</v>
      </c>
      <c r="D18" s="110">
        <f>PCBs!AJ$218+PBDEs!AJ$218+PCDDs!AJ$84+PAHs!AJ$25</f>
        <v>81</v>
      </c>
      <c r="E18" s="110">
        <f>PCBs!AK$218+PBDEs!AK$218+PCDDs!AK$84+PAHs!AK$25</f>
        <v>81</v>
      </c>
      <c r="F18" s="110">
        <f>PCBs!AL$218+PBDEs!AL$218+PCDDs!AL$84+PAHs!AL$25</f>
        <v>81</v>
      </c>
      <c r="G18" s="110">
        <f>PCBs!AM$218+PBDEs!AM$218+PCDDs!AM$84+PAHs!AM$25</f>
        <v>81</v>
      </c>
      <c r="H18" s="110">
        <f>PCBs!AN$218+PBDEs!AN$218+PCDDs!AN$84+PAHs!AN$25</f>
        <v>68</v>
      </c>
      <c r="I18" s="110">
        <f>PCBs!AO$218+PBDEs!AO$218+PCDDs!AO$84+PAHs!AO$25</f>
        <v>76</v>
      </c>
      <c r="J18" s="110">
        <f>PCBs!AP$218+PBDEs!AP$218+PCDDs!AP$84+PAHs!AP$25</f>
        <v>81</v>
      </c>
      <c r="K18" s="110">
        <f>PCBs!AQ$218+PBDEs!AQ$218+PCDDs!AQ$84+PAHs!AQ$25</f>
        <v>81</v>
      </c>
      <c r="L18" s="110">
        <f>PCBs!AR$218+PBDEs!AR$218+PCDDs!AR$84+PAHs!AR$25</f>
        <v>81</v>
      </c>
    </row>
    <row r="19" spans="1:18" ht="36.75" x14ac:dyDescent="0.25">
      <c r="B19" s="18" t="s">
        <v>2317</v>
      </c>
      <c r="C19" s="114" t="s">
        <v>2309</v>
      </c>
      <c r="D19" s="14" t="s">
        <v>2319</v>
      </c>
      <c r="E19" s="14" t="s">
        <v>2320</v>
      </c>
      <c r="F19" s="113" t="s">
        <v>2321</v>
      </c>
      <c r="G19" s="14" t="s">
        <v>2322</v>
      </c>
      <c r="H19" s="14" t="s">
        <v>3033</v>
      </c>
      <c r="I19" s="14" t="s">
        <v>3028</v>
      </c>
      <c r="J19" s="92" t="s">
        <v>2913</v>
      </c>
      <c r="K19" s="14" t="s">
        <v>3677</v>
      </c>
      <c r="L19" s="92" t="s">
        <v>2945</v>
      </c>
    </row>
    <row r="20" spans="1:18" x14ac:dyDescent="0.25">
      <c r="A20" s="115" t="s">
        <v>2931</v>
      </c>
      <c r="B20" s="110">
        <f>PCBs!AH$219+PBDEs!AH$219+PCDDs!AH$85+PAHs!AH$26</f>
        <v>7.9492086993909788E-5</v>
      </c>
      <c r="C20" s="110">
        <f>PCBs!AI$219+PBDEs!AI$219+PCDDs!AI$85+PAHs!AI$26</f>
        <v>4.4215345376830636E-6</v>
      </c>
      <c r="D20" s="110">
        <f>PCBs!AJ$219+PBDEs!AJ$219+PCDDs!AJ$85+PAHs!AJ$26</f>
        <v>1.0187369238094233E-4</v>
      </c>
      <c r="E20" s="110">
        <f>PCBs!AK$219+PBDEs!AK$219+PCDDs!AK$85+PAHs!AK$26</f>
        <v>1.9087970407069438E-4</v>
      </c>
      <c r="F20" s="110">
        <f>PCBs!AL$219+PBDEs!AL$219+PCDDs!AL$85+PAHs!AL$26</f>
        <v>1.8164396928263332E-3</v>
      </c>
      <c r="G20" s="110">
        <f>PCBs!AM$219+PBDEs!AM$219+PCDDs!AM$85+PAHs!AM$26</f>
        <v>6.1327945157837159E-5</v>
      </c>
      <c r="H20" s="110">
        <f>PCBs!AN$219+PBDEs!AN$219+PCDDs!AN$85+PAHs!AN$26</f>
        <v>1.3578207563135544E-2</v>
      </c>
      <c r="I20" s="110">
        <f>PCBs!AO$219+PBDEs!AO$219+PCDDs!AO$85+PAHs!AO$26</f>
        <v>6.6424025066731744E-5</v>
      </c>
      <c r="J20" s="110">
        <f>PCBs!AP$219+PBDEs!AP$219+PCDDs!AP$85+PAHs!AP$26</f>
        <v>3.7488713688363395E-4</v>
      </c>
      <c r="K20" s="110">
        <f>PCBs!AQ$219+PBDEs!AQ$219+PCDDs!AQ$85+PAHs!AQ$26</f>
        <v>7.2445631448556314E-5</v>
      </c>
      <c r="L20" s="110">
        <f>PCBs!AR$219+PBDEs!AR$219+PCDDs!AR$85+PAHs!AR$26</f>
        <v>7.9395604599130155E-5</v>
      </c>
    </row>
    <row r="21" spans="1:18" x14ac:dyDescent="0.25">
      <c r="A21" s="115" t="s">
        <v>3027</v>
      </c>
      <c r="B21" s="128">
        <f t="shared" ref="B21:G21" si="7">SQRT(B20/B18)</f>
        <v>9.9064816663044859E-4</v>
      </c>
      <c r="C21" s="128">
        <f t="shared" si="7"/>
        <v>2.3363828056257251E-4</v>
      </c>
      <c r="D21" s="128">
        <f t="shared" si="7"/>
        <v>1.1214722047102014E-3</v>
      </c>
      <c r="E21" s="128">
        <f t="shared" si="7"/>
        <v>1.5351024579578804E-3</v>
      </c>
      <c r="F21" s="128">
        <f t="shared" si="7"/>
        <v>4.7355233494216558E-3</v>
      </c>
      <c r="G21" s="128">
        <f t="shared" si="7"/>
        <v>8.7013511905071218E-4</v>
      </c>
      <c r="H21" s="128">
        <f>SQRT(H20/H18)</f>
        <v>1.4130800507660116E-2</v>
      </c>
      <c r="I21" s="128">
        <f>SQRT(I20/I18)</f>
        <v>9.3487984780153308E-4</v>
      </c>
      <c r="J21" s="128">
        <f t="shared" ref="J21:L21" si="8">SQRT(J20/J18)</f>
        <v>2.1513335998451385E-3</v>
      </c>
      <c r="K21" s="128">
        <f t="shared" si="8"/>
        <v>9.4572221699110561E-4</v>
      </c>
      <c r="L21" s="128">
        <f t="shared" si="8"/>
        <v>9.900467915063293E-4</v>
      </c>
    </row>
    <row r="22" spans="1:18" x14ac:dyDescent="0.25">
      <c r="B22" s="129">
        <f>RANK(B21,$B21:$L21,1)</f>
        <v>6</v>
      </c>
      <c r="C22" s="123">
        <f>RANK(C21,$B21:$L21,1)</f>
        <v>1</v>
      </c>
      <c r="D22" s="129">
        <f>RANK(D21,$B21:$L21,1)</f>
        <v>7</v>
      </c>
      <c r="E22" s="122">
        <f>RANK(E21,$B21:$L21,1)</f>
        <v>8</v>
      </c>
      <c r="F22" s="90">
        <f>RANK(F21,$B21:$L21,1)</f>
        <v>10</v>
      </c>
      <c r="G22" s="123">
        <f>RANK(G21,$B21:$L21,1)</f>
        <v>2</v>
      </c>
      <c r="H22" s="90">
        <f>RANK(H21,$B21:$L21,1)</f>
        <v>11</v>
      </c>
      <c r="I22" s="123">
        <f>RANK(I21,$B21:$L21,1)</f>
        <v>3</v>
      </c>
      <c r="J22" s="90">
        <f>RANK(J21,$B21:$L21,1)</f>
        <v>9</v>
      </c>
      <c r="K22" s="125">
        <f>RANK(K21,$B21:$L21,1)</f>
        <v>4</v>
      </c>
      <c r="L22" s="129">
        <f>RANK(L21,$B21:$L21,1)</f>
        <v>5</v>
      </c>
    </row>
    <row r="24" spans="1:18" s="110" customFormat="1" x14ac:dyDescent="0.25">
      <c r="A24" s="118" t="s">
        <v>3690</v>
      </c>
      <c r="Q24"/>
    </row>
    <row r="25" spans="1:18" s="110" customFormat="1" x14ac:dyDescent="0.25">
      <c r="A25" s="117" t="s">
        <v>3026</v>
      </c>
      <c r="B25" s="110">
        <f>PCBs!BR$218+PBDEs!BR$218+PCDDs!BR$84+PAHs!BR$25</f>
        <v>81</v>
      </c>
      <c r="C25" s="110">
        <f>PCBs!BS$218+PBDEs!BS$218+PCDDs!BS$84+PAHs!BS$25</f>
        <v>81</v>
      </c>
      <c r="D25" s="110">
        <f>PCBs!BT$218+PBDEs!BT$218+PCDDs!BT$84+PAHs!BT$25</f>
        <v>81</v>
      </c>
      <c r="E25" s="110">
        <f>PCBs!BU$218+PBDEs!BU$218+PCDDs!BU$84+PAHs!BU$25</f>
        <v>81</v>
      </c>
      <c r="F25" s="110">
        <f>PCBs!BV$218+PBDEs!BV$218+PCDDs!BV$84+PAHs!BV$25</f>
        <v>81</v>
      </c>
      <c r="G25" s="110">
        <f>PCBs!BW$218+PBDEs!BW$218+PCDDs!BW$84+PAHs!BW$25</f>
        <v>81</v>
      </c>
      <c r="H25" s="110">
        <f>PCBs!BX$218+PBDEs!BX$218+PCDDs!BX$84+PAHs!BX$25</f>
        <v>68</v>
      </c>
      <c r="I25" s="110">
        <f>PCBs!BY$218+PBDEs!BY$218+PCDDs!BY$84+PAHs!BY$25</f>
        <v>76</v>
      </c>
      <c r="J25" s="110">
        <f>PCBs!BZ$218+PBDEs!BZ$218+PCDDs!BZ$84+PAHs!BZ$25</f>
        <v>81</v>
      </c>
      <c r="K25" s="110">
        <f>PCBs!CA$218+PBDEs!CA$218+PCDDs!CA$84+PAHs!CA$25</f>
        <v>81</v>
      </c>
      <c r="M25"/>
    </row>
    <row r="26" spans="1:18" s="110" customFormat="1" ht="36.75" x14ac:dyDescent="0.25">
      <c r="B26" s="18" t="s">
        <v>2317</v>
      </c>
      <c r="C26" s="114" t="s">
        <v>2309</v>
      </c>
      <c r="D26" s="14" t="s">
        <v>2319</v>
      </c>
      <c r="E26" s="14" t="s">
        <v>2320</v>
      </c>
      <c r="F26" s="113" t="s">
        <v>2321</v>
      </c>
      <c r="G26" s="14" t="s">
        <v>2322</v>
      </c>
      <c r="H26" s="14" t="s">
        <v>3033</v>
      </c>
      <c r="I26" s="14" t="s">
        <v>3028</v>
      </c>
      <c r="J26" s="92" t="s">
        <v>3679</v>
      </c>
      <c r="K26" s="14" t="s">
        <v>3680</v>
      </c>
      <c r="M26"/>
      <c r="P26"/>
      <c r="Q26"/>
      <c r="R26"/>
    </row>
    <row r="27" spans="1:18" s="110" customFormat="1" x14ac:dyDescent="0.25">
      <c r="A27" s="115" t="s">
        <v>2931</v>
      </c>
      <c r="B27" s="110">
        <f>PCBs!BR$219+PBDEs!BR$219+PCDDs!BR$85+PAHs!BR$26</f>
        <v>45.900057882092611</v>
      </c>
      <c r="C27" s="110">
        <f>PCBs!BS$219+PBDEs!BS$219+PCDDs!BS$85+PAHs!BS$26</f>
        <v>139.0704077094114</v>
      </c>
      <c r="D27" s="110">
        <f>PCBs!BT$219+PBDEs!BT$219+PCDDs!BT$85+PAHs!BT$26</f>
        <v>51.863068111948493</v>
      </c>
      <c r="E27" s="110">
        <f>PCBs!BU$219+PBDEs!BU$219+PCDDs!BU$85+PAHs!BU$26</f>
        <v>35.925076285349277</v>
      </c>
      <c r="F27" s="110">
        <f>PCBs!BV$219+PBDEs!BV$219+PCDDs!BV$85+PAHs!BV$26</f>
        <v>44.115850649774636</v>
      </c>
      <c r="G27" s="110">
        <f>PCBs!BW$219+PBDEs!BW$219+PCDDs!BW$85+PAHs!BW$26</f>
        <v>170.95357606396402</v>
      </c>
      <c r="H27" s="110">
        <f>PCBs!BX$219+PBDEs!BX$219+PCDDs!BX$85+PAHs!BX$26</f>
        <v>103.50555174081222</v>
      </c>
      <c r="I27" s="110">
        <f>PCBs!BY$219+PBDEs!BY$219+PCDDs!BY$85+PAHs!BY$26</f>
        <v>62.092318421207793</v>
      </c>
      <c r="J27" s="110">
        <f>PCBs!BZ$219+PBDEs!BZ$219+PCDDs!BZ$85+PAHs!BZ$26</f>
        <v>27.168123680093522</v>
      </c>
      <c r="K27" s="110">
        <f>PCBs!CA$219+PBDEs!CA$219+PCDDs!CA$85+PAHs!CA$26</f>
        <v>33.545161502133162</v>
      </c>
      <c r="M27"/>
      <c r="P27"/>
      <c r="Q27"/>
      <c r="R27"/>
    </row>
    <row r="28" spans="1:18" s="110" customFormat="1" x14ac:dyDescent="0.25">
      <c r="A28" s="115" t="s">
        <v>3027</v>
      </c>
      <c r="B28" s="126">
        <f>SQRT(B27/B25)</f>
        <v>0.75277312735006863</v>
      </c>
      <c r="C28" s="126">
        <f>SQRT(C27/C25)</f>
        <v>1.3103124107236552</v>
      </c>
      <c r="D28" s="126">
        <f>SQRT(D27/D25)</f>
        <v>0.8001779748940463</v>
      </c>
      <c r="E28" s="126">
        <f>SQRT(E27/E25)</f>
        <v>0.66597256723753573</v>
      </c>
      <c r="F28" s="126">
        <f>SQRT(F27/F25)</f>
        <v>0.73799737904595508</v>
      </c>
      <c r="G28" s="126">
        <f>SQRT(G27/G25)</f>
        <v>1.452769071841193</v>
      </c>
      <c r="H28" s="126">
        <f>SQRT(H27/H25)</f>
        <v>1.2337505691089468</v>
      </c>
      <c r="I28" s="126">
        <f>SQRT(I27/I25)</f>
        <v>0.90388284072258729</v>
      </c>
      <c r="J28" s="126">
        <f>SQRT(J27/J25)</f>
        <v>0.57914500284656023</v>
      </c>
      <c r="K28" s="126">
        <f>SQRT(K27/K25)</f>
        <v>0.64353538855499748</v>
      </c>
      <c r="M28"/>
    </row>
    <row r="29" spans="1:18" s="110" customFormat="1" x14ac:dyDescent="0.25">
      <c r="B29" s="129">
        <f>RANK(B28,$B28:$K28,1)</f>
        <v>5</v>
      </c>
      <c r="C29" s="122">
        <f>RANK(C28,$B28:$K28,1)</f>
        <v>9</v>
      </c>
      <c r="D29" s="129">
        <f>RANK(D28,$B28:$K28,1)</f>
        <v>6</v>
      </c>
      <c r="E29" s="123">
        <f>RANK(E28,$B28:$K28,1)</f>
        <v>3</v>
      </c>
      <c r="F29" s="129">
        <f>RANK(F28,$B28:$K28,1)</f>
        <v>4</v>
      </c>
      <c r="G29" s="122">
        <f>RANK(G28,$B28:$K28,1)</f>
        <v>10</v>
      </c>
      <c r="H29" s="90">
        <f>RANK(H28,$B28:$K28,1)</f>
        <v>8</v>
      </c>
      <c r="I29" s="129">
        <f>RANK(I28,$B28:$K28,1)</f>
        <v>7</v>
      </c>
      <c r="J29" s="123">
        <f>RANK(J28,$B28:$K28,1)</f>
        <v>1</v>
      </c>
      <c r="K29" s="123">
        <f>RANK(K28,$B28:$K28,1)</f>
        <v>2</v>
      </c>
      <c r="M29"/>
    </row>
    <row r="30" spans="1:18" s="110" customFormat="1" x14ac:dyDescent="0.25">
      <c r="M30"/>
    </row>
    <row r="31" spans="1:18" x14ac:dyDescent="0.25">
      <c r="A31" s="112" t="s">
        <v>3669</v>
      </c>
    </row>
    <row r="32" spans="1:18" x14ac:dyDescent="0.25">
      <c r="A32" s="117" t="s">
        <v>3026</v>
      </c>
      <c r="B32" s="110">
        <f>PCBs!AU$218+PBDEs!AU$218+PCDDs!AU$84+PAHs!AU$25</f>
        <v>55</v>
      </c>
      <c r="C32" s="110">
        <f>PCBs!AV$218+PBDEs!AV$218+PCDDs!AV$84+PAHs!AV$25</f>
        <v>55</v>
      </c>
      <c r="D32" s="110">
        <f>PCBs!AW$218+PBDEs!AW$218+PCDDs!AW$84+PAHs!AW$25</f>
        <v>55</v>
      </c>
      <c r="E32" s="110">
        <f>PCBs!AX$218+PBDEs!AX$218+PCDDs!AX$84+PAHs!AX$25</f>
        <v>55</v>
      </c>
      <c r="F32" s="110">
        <f>PCBs!AY$218+PBDEs!AY$218+PCDDs!AY$84+PAHs!AY$25</f>
        <v>55</v>
      </c>
      <c r="G32" s="110">
        <f>PCBs!AZ$218+PBDEs!AZ$218+PCDDs!AZ$84+PAHs!AZ$25</f>
        <v>54</v>
      </c>
      <c r="H32" s="110">
        <f>PCBs!BA$218+PBDEs!BA$218+PCDDs!BA$84+PAHs!BA$25</f>
        <v>55</v>
      </c>
      <c r="I32" s="110">
        <f>PCBs!BC$218+PBDEs!BC$218+PCDDs!BC$84+PAHs!BC$25</f>
        <v>55</v>
      </c>
      <c r="J32" s="110">
        <f>PCBs!BE$218+PBDEs!BE$218+PCDDs!BE$84+PAHs!BE$25</f>
        <v>55</v>
      </c>
      <c r="K32" s="110">
        <f>PCBs!BF$218+PBDEs!BF$218+PCDDs!BF$84+PAHs!BF$25</f>
        <v>55</v>
      </c>
      <c r="L32" s="110">
        <f>PCBs!BG$218+PBDEs!BG$218+PCDDs!BG$84+PAHs!BG$25</f>
        <v>55</v>
      </c>
      <c r="M32" s="110">
        <f>PCBs!BH$218+PBDEs!BH$218+PCDDs!BH$84+PAHs!BH$25</f>
        <v>55</v>
      </c>
      <c r="N32" s="110">
        <f>PCBs!BJ$218+PBDEs!BJ$218+PCDDs!BJ$84+PAHs!BJ$25</f>
        <v>51</v>
      </c>
      <c r="O32" s="110">
        <f>PCBs!BL$218+PBDEs!BL$218+PCDDs!BL$84+PAHs!BL$25</f>
        <v>53</v>
      </c>
      <c r="P32" s="110">
        <f>PCBs!BM$218+PBDEs!BM$218+PCDDs!BM$84+PAHs!BM$25</f>
        <v>55</v>
      </c>
      <c r="Q32" s="110">
        <f>PCBs!BN$218+PBDEs!BN$218+PCDDs!BN$84+PAHs!BN$25</f>
        <v>55</v>
      </c>
      <c r="R32" s="110">
        <f>PCBs!BO$218+PBDEs!BO$218+PCDDs!BO$84+PAHs!BO$25</f>
        <v>55</v>
      </c>
    </row>
    <row r="33" spans="1:22" ht="36.75" x14ac:dyDescent="0.25">
      <c r="B33" s="35" t="s">
        <v>2323</v>
      </c>
      <c r="C33" s="17" t="s">
        <v>2324</v>
      </c>
      <c r="D33" s="114" t="s">
        <v>2309</v>
      </c>
      <c r="E33" s="14" t="s">
        <v>2319</v>
      </c>
      <c r="F33" s="14" t="s">
        <v>2320</v>
      </c>
      <c r="G33" s="113" t="s">
        <v>2321</v>
      </c>
      <c r="H33" s="14" t="s">
        <v>2322</v>
      </c>
      <c r="I33" s="92" t="s">
        <v>2325</v>
      </c>
      <c r="J33" s="14" t="s">
        <v>2314</v>
      </c>
      <c r="K33" s="92" t="s">
        <v>3003</v>
      </c>
      <c r="L33" s="92" t="s">
        <v>3004</v>
      </c>
      <c r="M33" s="92" t="s">
        <v>3007</v>
      </c>
      <c r="N33" s="14" t="s">
        <v>3033</v>
      </c>
      <c r="O33" s="14" t="s">
        <v>3028</v>
      </c>
      <c r="P33" s="92" t="s">
        <v>2913</v>
      </c>
      <c r="Q33" s="14" t="s">
        <v>3677</v>
      </c>
      <c r="R33" s="92" t="s">
        <v>2945</v>
      </c>
    </row>
    <row r="34" spans="1:22" x14ac:dyDescent="0.25">
      <c r="A34" s="115" t="s">
        <v>2932</v>
      </c>
      <c r="B34" s="110">
        <f>PCBs!AU$219+PBDEs!AU$219+PCDDs!AU$85+PAHs!AU$26</f>
        <v>45.73474355731269</v>
      </c>
      <c r="C34" s="110">
        <f>PCBs!AV$219+PBDEs!AV$219+PCDDs!AV$85+PAHs!AV$26</f>
        <v>3.8169052719350969</v>
      </c>
      <c r="D34" s="110">
        <f>PCBs!AW$219+PBDEs!AW$219+PCDDs!AW$85+PAHs!AW$26</f>
        <v>14.656490489400445</v>
      </c>
      <c r="E34" s="110">
        <f>PCBs!AX$219+PBDEs!AX$219+PCDDs!AX$85+PAHs!AX$26</f>
        <v>1.1028253156365995</v>
      </c>
      <c r="F34" s="110">
        <f>PCBs!AY$219+PBDEs!AY$219+PCDDs!AY$85+PAHs!AY$26</f>
        <v>715.00862720595535</v>
      </c>
      <c r="G34" s="110">
        <f>PCBs!AZ$219+PBDEs!AZ$219+PCDDs!AZ$85+PAHs!AZ$26</f>
        <v>1264.6475590234154</v>
      </c>
      <c r="H34" s="110">
        <f>PCBs!BA$219+PBDEs!BA$219+PCDDs!BA$85+PAHs!BA$26</f>
        <v>12.102664157444361</v>
      </c>
      <c r="I34" s="110">
        <f>PCBs!BC$219+PBDEs!BC$219+PCDDs!BC$85+PAHs!BC$26</f>
        <v>1009.0695745270106</v>
      </c>
      <c r="J34" s="110">
        <f>PCBs!BE$219+PBDEs!BE$219+PCDDs!BE$85+PAHs!BE$26</f>
        <v>108.19483653427383</v>
      </c>
      <c r="K34" s="110">
        <f>PCBs!BF$219+PBDEs!BF$219+PCDDs!BF$85+PAHs!BF$26</f>
        <v>37984.960522880203</v>
      </c>
      <c r="L34" s="110">
        <f>PCBs!BG$219+PBDEs!BG$219+PCDDs!BG$85+PAHs!BG$26</f>
        <v>19.755388892610384</v>
      </c>
      <c r="M34" s="110">
        <f>PCBs!BH$219+PBDEs!BH$219+PCDDs!BH$85+PAHs!BH$26</f>
        <v>46.852294618241615</v>
      </c>
      <c r="N34" s="110">
        <f>PCBs!BJ$219+PBDEs!BJ$219+PCDDs!BJ$85+PAHs!BJ$26</f>
        <v>161.14872846696676</v>
      </c>
      <c r="O34" s="110">
        <f>PCBs!BL$219+PBDEs!BL$219+PCDDs!BL$85+PAHs!BL$26</f>
        <v>88.354987444959846</v>
      </c>
      <c r="P34" s="110">
        <f>PCBs!BM$219+PBDEs!BM$219+PCDDs!BM$85+PAHs!BM$26</f>
        <v>364.4938559760601</v>
      </c>
      <c r="Q34" s="110">
        <f>PCBs!BN$219+PBDEs!BN$219+PCDDs!BN$85+PAHs!BN$26</f>
        <v>19.176735739782853</v>
      </c>
      <c r="R34" s="110">
        <f>PCBs!BO$219+PBDEs!BO$219+PCDDs!BO$85+PAHs!BO$26</f>
        <v>23.946127769840864</v>
      </c>
    </row>
    <row r="35" spans="1:22" x14ac:dyDescent="0.25">
      <c r="A35" s="115" t="s">
        <v>3027</v>
      </c>
      <c r="B35" s="126">
        <f t="shared" ref="B35:F35" si="9">SQRT(B34/B32)</f>
        <v>0.91188858527297068</v>
      </c>
      <c r="C35" s="126">
        <f t="shared" si="9"/>
        <v>0.26343552849140756</v>
      </c>
      <c r="D35" s="126">
        <f t="shared" si="9"/>
        <v>0.51621860220436289</v>
      </c>
      <c r="E35" s="126">
        <f t="shared" si="9"/>
        <v>0.14160285793447425</v>
      </c>
      <c r="F35" s="126">
        <f t="shared" si="9"/>
        <v>3.6055730277294478</v>
      </c>
      <c r="G35" s="126">
        <f>SQRT(G34/G32)</f>
        <v>4.8393593833455233</v>
      </c>
      <c r="H35" s="126">
        <f t="shared" ref="H35:V35" si="10">SQRT(H34/H32)</f>
        <v>0.46909320952904565</v>
      </c>
      <c r="I35" s="126">
        <f>SQRT(I34/I32)</f>
        <v>4.2833070794486288</v>
      </c>
      <c r="J35" s="126">
        <f>SQRT(J34/J32)</f>
        <v>1.4025615302287833</v>
      </c>
      <c r="K35" s="126">
        <f>SQRT(K34/K32)</f>
        <v>26.27994760022457</v>
      </c>
      <c r="L35" s="126">
        <f>SQRT(L34/L32)</f>
        <v>0.59932369297112931</v>
      </c>
      <c r="M35" s="126">
        <f>SQRT(M34/M32)</f>
        <v>0.92296256811955679</v>
      </c>
      <c r="N35" s="126">
        <f>SQRT(N34/N32)</f>
        <v>1.7775767183298639</v>
      </c>
      <c r="O35" s="126">
        <f>SQRT(O34/O32)</f>
        <v>1.2911526768010679</v>
      </c>
      <c r="P35" s="126">
        <f>SQRT(P34/P32)</f>
        <v>2.574327294216209</v>
      </c>
      <c r="Q35" s="126">
        <f>SQRT(Q34/Q32)</f>
        <v>0.59048109414400929</v>
      </c>
      <c r="R35" s="126">
        <f>SQRT(R34/R32)</f>
        <v>0.65983645039497019</v>
      </c>
    </row>
    <row r="36" spans="1:22" x14ac:dyDescent="0.25">
      <c r="B36" s="129">
        <f>RANK(B35,$B35:$R35,1)</f>
        <v>8</v>
      </c>
      <c r="C36" s="123">
        <f>RANK(C35,$B35:$R35,1)</f>
        <v>2</v>
      </c>
      <c r="D36" s="125">
        <f>RANK(D35,$B35:$R35,1)</f>
        <v>4</v>
      </c>
      <c r="E36" s="123">
        <f>RANK(E35,$B35:$R35,1)</f>
        <v>1</v>
      </c>
      <c r="F36" s="90">
        <f>RANK(F35,$B35:$R35,1)</f>
        <v>14</v>
      </c>
      <c r="G36" s="90">
        <f>RANK(G35,$B35:$R35,1)</f>
        <v>16</v>
      </c>
      <c r="H36" s="123">
        <f>RANK(H35,$B35:$R35,1)</f>
        <v>3</v>
      </c>
      <c r="I36" s="90">
        <f>RANK(I35,$B35:$R35,1)</f>
        <v>15</v>
      </c>
      <c r="J36" s="129">
        <f>RANK(J35,$B35:$R35,1)</f>
        <v>11</v>
      </c>
      <c r="K36" s="90">
        <f>RANK(K35,$B35:$R35,1)</f>
        <v>17</v>
      </c>
      <c r="L36" s="125">
        <f>RANK(L35,$B35:$R35,1)</f>
        <v>6</v>
      </c>
      <c r="M36" s="129">
        <f>RANK(M35,$B35:$R35,1)</f>
        <v>9</v>
      </c>
      <c r="N36" s="90">
        <f>RANK(N35,$B35:$R35,1)</f>
        <v>12</v>
      </c>
      <c r="O36" s="129">
        <f>RANK(O35,$B35:$R35,1)</f>
        <v>10</v>
      </c>
      <c r="P36" s="90">
        <f>RANK(P35,$B35:$R35,1)</f>
        <v>13</v>
      </c>
      <c r="Q36" s="125">
        <f>RANK(Q35,$B35:$R35,1)</f>
        <v>5</v>
      </c>
      <c r="R36" s="129">
        <f>RANK(R35,$B35:$R35,1)</f>
        <v>7</v>
      </c>
    </row>
    <row r="38" spans="1:22" x14ac:dyDescent="0.25">
      <c r="A38" s="112" t="s">
        <v>3691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x14ac:dyDescent="0.25">
      <c r="A39" s="117" t="s">
        <v>3026</v>
      </c>
      <c r="B39" s="110">
        <f>PCBs!CC$218+PBDEs!CC$218+PCDDs!CC$84+PAHs!CC$25</f>
        <v>55</v>
      </c>
      <c r="C39" s="110">
        <f>PCBs!CD$218+PBDEs!CD$218+PCDDs!CD$84+PAHs!CD$25</f>
        <v>55</v>
      </c>
      <c r="D39" s="110">
        <f>PCBs!CE$218+PBDEs!CE$218+PCDDs!CE$84+PAHs!CE$25</f>
        <v>55</v>
      </c>
      <c r="E39" s="110">
        <f>PCBs!CF$218+PBDEs!CF$218+PCDDs!CF$84+PAHs!CF$25</f>
        <v>55</v>
      </c>
      <c r="F39" s="110">
        <f>PCBs!CG$218+PBDEs!CG$218+PCDDs!CG$84+PAHs!CG$25</f>
        <v>55</v>
      </c>
      <c r="G39" s="110">
        <f>PCBs!CH$218+PBDEs!CH$218+PCDDs!CH$84+PAHs!CH$25</f>
        <v>54</v>
      </c>
      <c r="H39" s="110">
        <f>PCBs!CI$218+PBDEs!CI$218+PCDDs!CI$84+PAHs!CI$25</f>
        <v>55</v>
      </c>
      <c r="I39" s="110">
        <f>PCBs!CJ$218+PBDEs!CJ$218+PCDDs!CJ$84+PAHs!CJ$25</f>
        <v>55</v>
      </c>
      <c r="J39" s="110">
        <f>PCBs!CK$218+PBDEs!CK$218+PCDDs!CK$84+PAHs!CK$25</f>
        <v>55</v>
      </c>
      <c r="K39" s="110">
        <f>PCBs!CL$218+PBDEs!CL$218+PCDDs!CL$84+PAHs!CL$25</f>
        <v>55</v>
      </c>
      <c r="L39" s="110">
        <f>PCBs!CM$218+PBDEs!CM$218+PCDDs!CM$84+PAHs!CM$25</f>
        <v>55</v>
      </c>
      <c r="M39" s="110">
        <f>PCBs!CN$218+PBDEs!CN$218+PCDDs!CN$84+PAHs!CN$25</f>
        <v>55</v>
      </c>
      <c r="N39" s="110">
        <f>PCBs!CO$218+PBDEs!CO$218+PCDDs!CO$84+PAHs!CO$25</f>
        <v>51</v>
      </c>
      <c r="O39" s="110">
        <f>PCBs!CP$218+PBDEs!CP$218+PCDDs!CP$84+PAHs!CP$25</f>
        <v>53</v>
      </c>
      <c r="P39" s="110">
        <f>PCBs!CQ$218+PBDEs!CQ$218+PCDDs!CQ$84+PAHs!CQ$25</f>
        <v>55</v>
      </c>
      <c r="Q39" s="110">
        <f>PCBs!CR$218+PBDEs!CR$218+PCDDs!CR$84+PAHs!CR$25</f>
        <v>55</v>
      </c>
      <c r="T39" s="110"/>
      <c r="U39" s="110"/>
      <c r="V39" s="110"/>
    </row>
    <row r="40" spans="1:22" ht="36.75" x14ac:dyDescent="0.25">
      <c r="A40" s="110"/>
      <c r="B40" s="35" t="s">
        <v>2323</v>
      </c>
      <c r="C40" s="17" t="s">
        <v>2324</v>
      </c>
      <c r="D40" s="114" t="s">
        <v>2309</v>
      </c>
      <c r="E40" s="14" t="s">
        <v>2319</v>
      </c>
      <c r="F40" s="14" t="s">
        <v>2320</v>
      </c>
      <c r="G40" s="113" t="s">
        <v>2321</v>
      </c>
      <c r="H40" s="14" t="s">
        <v>2322</v>
      </c>
      <c r="I40" s="92" t="s">
        <v>2325</v>
      </c>
      <c r="J40" s="14" t="s">
        <v>2314</v>
      </c>
      <c r="K40" s="92" t="s">
        <v>3003</v>
      </c>
      <c r="L40" s="92" t="s">
        <v>3004</v>
      </c>
      <c r="M40" s="92" t="s">
        <v>3007</v>
      </c>
      <c r="N40" s="14" t="s">
        <v>3033</v>
      </c>
      <c r="O40" s="14" t="s">
        <v>3028</v>
      </c>
      <c r="P40" s="92" t="s">
        <v>3684</v>
      </c>
      <c r="Q40" s="14" t="s">
        <v>3685</v>
      </c>
    </row>
    <row r="41" spans="1:22" x14ac:dyDescent="0.25">
      <c r="A41" s="115" t="s">
        <v>2932</v>
      </c>
      <c r="B41" s="110">
        <f>PCBs!CC$219+PBDEs!CC$219+PCDDs!CC$85+PAHs!CC$26</f>
        <v>34.516051606822515</v>
      </c>
      <c r="C41" s="110">
        <f>PCBs!CD$219+PBDEs!CD$219+PCDDs!CD$85+PAHs!CD$26</f>
        <v>29.458400781604812</v>
      </c>
      <c r="D41" s="110">
        <f>PCBs!CE$219+PBDEs!CE$219+PCDDs!CE$85+PAHs!CE$26</f>
        <v>57.266557596227052</v>
      </c>
      <c r="E41" s="110">
        <f>PCBs!CF$219+PBDEs!CF$219+PCDDs!CF$85+PAHs!CF$26</f>
        <v>22.404947604764622</v>
      </c>
      <c r="F41" s="110">
        <f>PCBs!CG$219+PBDEs!CG$219+PCDDs!CG$85+PAHs!CG$26</f>
        <v>31.734837777095223</v>
      </c>
      <c r="G41" s="110">
        <f>PCBs!CH$219+PBDEs!CH$219+PCDDs!CH$85+PAHs!CH$26</f>
        <v>19.190943760278135</v>
      </c>
      <c r="H41" s="110">
        <f>PCBs!CI$219+PBDEs!CI$219+PCDDs!CI$85+PAHs!CI$26</f>
        <v>43.454802392760158</v>
      </c>
      <c r="I41" s="110">
        <f>PCBs!CJ$219+PBDEs!CJ$219+PCDDs!CJ$85+PAHs!CJ$26</f>
        <v>90.172479883921412</v>
      </c>
      <c r="J41" s="110">
        <f>PCBs!CK$219+PBDEs!CK$219+PCDDs!CK$85+PAHs!CK$26</f>
        <v>31.347436395849904</v>
      </c>
      <c r="K41" s="110">
        <f>PCBs!CL$219+PBDEs!CL$219+PCDDs!CL$85+PAHs!CL$26</f>
        <v>180.89669268870639</v>
      </c>
      <c r="L41" s="110">
        <f>PCBs!CM$219+PBDEs!CM$219+PCDDs!CM$85+PAHs!CM$26</f>
        <v>6.583508842157257</v>
      </c>
      <c r="M41" s="110">
        <f>PCBs!CN$219+PBDEs!CN$219+PCDDs!CN$85+PAHs!CN$26</f>
        <v>31.408234572977751</v>
      </c>
      <c r="N41" s="110">
        <f>PCBs!CO$219+PBDEs!CO$219+PCDDs!CO$85+PAHs!CO$26</f>
        <v>52.257671528073175</v>
      </c>
      <c r="O41" s="110">
        <f>PCBs!CP$219+PBDEs!CP$219+PCDDs!CP$85+PAHs!CP$26</f>
        <v>13.312469151537284</v>
      </c>
      <c r="P41" s="110">
        <f>PCBs!CQ$219+PBDEs!CQ$219+PCDDs!CQ$85+PAHs!CQ$26</f>
        <v>17.842930304203811</v>
      </c>
      <c r="Q41" s="110">
        <f>PCBs!CR$219+PBDEs!CR$219+PCDDs!CR$85+PAHs!CR$26</f>
        <v>12.708438649241176</v>
      </c>
    </row>
    <row r="42" spans="1:22" x14ac:dyDescent="0.25">
      <c r="A42" s="115" t="s">
        <v>3027</v>
      </c>
      <c r="B42" s="126">
        <f t="shared" ref="B42:F42" si="11">SQRT(B41/B39)</f>
        <v>0.79218973400915782</v>
      </c>
      <c r="C42" s="126">
        <f t="shared" si="11"/>
        <v>0.73185195698192218</v>
      </c>
      <c r="D42" s="126">
        <f t="shared" si="11"/>
        <v>1.0203970492476049</v>
      </c>
      <c r="E42" s="126">
        <f t="shared" si="11"/>
        <v>0.63824970326902086</v>
      </c>
      <c r="F42" s="126">
        <f t="shared" si="11"/>
        <v>0.75960321911682316</v>
      </c>
      <c r="G42" s="126">
        <f>SQRT(G41/G39)</f>
        <v>0.59614414986021458</v>
      </c>
      <c r="H42" s="126">
        <f t="shared" ref="H42:K42" si="12">SQRT(H41/H39)</f>
        <v>0.8888685595924759</v>
      </c>
      <c r="I42" s="126">
        <f t="shared" si="12"/>
        <v>1.2804294725806324</v>
      </c>
      <c r="J42" s="126">
        <f t="shared" si="12"/>
        <v>0.75495257401737015</v>
      </c>
      <c r="K42" s="126">
        <f t="shared" si="12"/>
        <v>1.8135685198410061</v>
      </c>
      <c r="L42" s="126">
        <f t="shared" ref="L42" si="13">SQRT(L41/L39)</f>
        <v>0.34597711017709765</v>
      </c>
      <c r="M42" s="126">
        <f t="shared" ref="M42:Q42" si="14">SQRT(M41/M39)</f>
        <v>0.75568433252104494</v>
      </c>
      <c r="N42" s="126">
        <f t="shared" si="14"/>
        <v>1.0122550202595444</v>
      </c>
      <c r="O42" s="126">
        <f t="shared" si="14"/>
        <v>0.50117727725481787</v>
      </c>
      <c r="P42" s="126">
        <f t="shared" si="14"/>
        <v>0.56957608326007469</v>
      </c>
      <c r="Q42" s="126">
        <f t="shared" si="14"/>
        <v>0.48068963052607461</v>
      </c>
    </row>
    <row r="43" spans="1:22" x14ac:dyDescent="0.25">
      <c r="A43" s="110"/>
      <c r="B43" s="129">
        <f>RANK(B42,$B42:$Q42,1)</f>
        <v>11</v>
      </c>
      <c r="C43" s="129">
        <f t="shared" ref="C43:Q43" si="15">RANK(C42,$B42:$Q42,1)</f>
        <v>7</v>
      </c>
      <c r="D43" s="122">
        <f t="shared" si="15"/>
        <v>14</v>
      </c>
      <c r="E43" s="129">
        <f t="shared" si="15"/>
        <v>6</v>
      </c>
      <c r="F43" s="129">
        <f t="shared" si="15"/>
        <v>10</v>
      </c>
      <c r="G43" s="124">
        <f t="shared" si="15"/>
        <v>5</v>
      </c>
      <c r="H43" s="137">
        <f t="shared" si="15"/>
        <v>12</v>
      </c>
      <c r="I43" s="90">
        <f t="shared" si="15"/>
        <v>15</v>
      </c>
      <c r="J43" s="129">
        <f t="shared" si="15"/>
        <v>8</v>
      </c>
      <c r="K43" s="90">
        <f t="shared" si="15"/>
        <v>16</v>
      </c>
      <c r="L43" s="123">
        <f t="shared" si="15"/>
        <v>1</v>
      </c>
      <c r="M43" s="129">
        <f t="shared" si="15"/>
        <v>9</v>
      </c>
      <c r="N43" s="90">
        <f t="shared" si="15"/>
        <v>13</v>
      </c>
      <c r="O43" s="123">
        <f t="shared" si="15"/>
        <v>3</v>
      </c>
      <c r="P43" s="123">
        <f t="shared" si="15"/>
        <v>4</v>
      </c>
      <c r="Q43" s="123">
        <f t="shared" si="15"/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</vt:lpstr>
      <vt:lpstr>Name-to-SMILES</vt:lpstr>
      <vt:lpstr>PCBs</vt:lpstr>
      <vt:lpstr>PBDEs</vt:lpstr>
      <vt:lpstr>PCDDs</vt:lpstr>
      <vt:lpstr>PAHs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Caroline</dc:creator>
  <cp:lastModifiedBy>Stevens, Caroline</cp:lastModifiedBy>
  <cp:lastPrinted>2017-11-20T20:54:50Z</cp:lastPrinted>
  <dcterms:created xsi:type="dcterms:W3CDTF">2015-07-07T14:00:37Z</dcterms:created>
  <dcterms:modified xsi:type="dcterms:W3CDTF">2017-12-13T15:35:42Z</dcterms:modified>
</cp:coreProperties>
</file>