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 Documents\MyFiles\Misc\Science Fair 2012\Jenna\Manuscript\ORD Clearance\"/>
    </mc:Choice>
  </mc:AlternateContent>
  <bookViews>
    <workbookView xWindow="120" yWindow="15" windowWidth="15195" windowHeight="8190" tabRatio="685" activeTab="1"/>
  </bookViews>
  <sheets>
    <sheet name="Soil TOC and metals data" sheetId="2" r:id="rId1"/>
    <sheet name="As, Fe, Mn, pH - Aqueous " sheetId="1" r:id="rId2"/>
  </sheets>
  <calcPr calcId="171027"/>
</workbook>
</file>

<file path=xl/calcChain.xml><?xml version="1.0" encoding="utf-8"?>
<calcChain xmlns="http://schemas.openxmlformats.org/spreadsheetml/2006/main">
  <c r="W30" i="1" l="1"/>
  <c r="W34" i="1"/>
  <c r="W33" i="1"/>
  <c r="W38" i="1"/>
  <c r="W37" i="1"/>
  <c r="W36" i="1"/>
  <c r="W31" i="1"/>
  <c r="W29" i="1"/>
  <c r="W27" i="1"/>
  <c r="W26" i="1"/>
  <c r="W25" i="1"/>
  <c r="W23" i="1"/>
  <c r="W22" i="1"/>
  <c r="W21" i="1"/>
  <c r="W19" i="1"/>
  <c r="W18" i="1"/>
  <c r="W17" i="1"/>
  <c r="C31" i="2"/>
  <c r="C27" i="2"/>
  <c r="C23" i="2"/>
  <c r="C19" i="2"/>
  <c r="C15" i="2"/>
  <c r="C11" i="2"/>
  <c r="D10" i="1"/>
  <c r="B10" i="1"/>
  <c r="V33" i="1" l="1"/>
  <c r="X33" i="1" s="1"/>
  <c r="Y33" i="1" s="1"/>
  <c r="V22" i="1"/>
  <c r="X22" i="1" s="1"/>
  <c r="Y22" i="1" s="1"/>
  <c r="V27" i="1"/>
  <c r="X27" i="1" s="1"/>
  <c r="Y27" i="1" s="1"/>
  <c r="V34" i="1"/>
  <c r="V23" i="1"/>
  <c r="X23" i="1" s="1"/>
  <c r="Y23" i="1" s="1"/>
  <c r="V29" i="1"/>
  <c r="X29" i="1" s="1"/>
  <c r="Y29" i="1" s="1"/>
  <c r="V36" i="1"/>
  <c r="X36" i="1" s="1"/>
  <c r="Y36" i="1" s="1"/>
  <c r="X34" i="1"/>
  <c r="Y34" i="1" s="1"/>
  <c r="V18" i="1"/>
  <c r="X18" i="1" s="1"/>
  <c r="Y18" i="1" s="1"/>
  <c r="V25" i="1"/>
  <c r="X25" i="1" s="1"/>
  <c r="Y25" i="1" s="1"/>
  <c r="V30" i="1"/>
  <c r="X30" i="1" s="1"/>
  <c r="Y30" i="1" s="1"/>
  <c r="V37" i="1"/>
  <c r="X37" i="1" s="1"/>
  <c r="Y37" i="1" s="1"/>
  <c r="V31" i="1"/>
  <c r="X31" i="1" s="1"/>
  <c r="Y31" i="1" s="1"/>
  <c r="V17" i="1"/>
  <c r="X17" i="1" s="1"/>
  <c r="Y17" i="1" s="1"/>
  <c r="V19" i="1"/>
  <c r="X19" i="1" s="1"/>
  <c r="Y19" i="1" s="1"/>
  <c r="V21" i="1"/>
  <c r="X21" i="1" s="1"/>
  <c r="Y21" i="1" s="1"/>
  <c r="V26" i="1"/>
  <c r="X26" i="1" s="1"/>
  <c r="Y26" i="1" s="1"/>
  <c r="V38" i="1"/>
  <c r="X38" i="1" s="1"/>
  <c r="Y38" i="1" s="1"/>
</calcChain>
</file>

<file path=xl/sharedStrings.xml><?xml version="1.0" encoding="utf-8"?>
<sst xmlns="http://schemas.openxmlformats.org/spreadsheetml/2006/main" count="117" uniqueCount="79">
  <si>
    <t>sample no.</t>
  </si>
  <si>
    <t>sample depth</t>
  </si>
  <si>
    <t>arsenic</t>
  </si>
  <si>
    <t>conc.</t>
  </si>
  <si>
    <t>Final</t>
  </si>
  <si>
    <t>(ug/L)</t>
  </si>
  <si>
    <t>comment</t>
  </si>
  <si>
    <t>1A</t>
  </si>
  <si>
    <t>1B</t>
  </si>
  <si>
    <t>1C</t>
  </si>
  <si>
    <t>(ft)</t>
  </si>
  <si>
    <t>Initial arsenic concentration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</si>
  <si>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</si>
  <si>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</si>
  <si>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</si>
  <si>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</si>
  <si>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</si>
  <si>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</si>
  <si>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</si>
  <si>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</si>
  <si>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</si>
  <si>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</si>
  <si>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MnO4-</t>
  </si>
  <si>
    <t>H2O2</t>
  </si>
  <si>
    <t>oxidant-free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</si>
  <si>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</si>
  <si>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</si>
  <si>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</si>
  <si>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</si>
  <si>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</si>
  <si>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</si>
  <si>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</si>
  <si>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</si>
  <si>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</si>
  <si>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6B</t>
  </si>
  <si>
    <t>8B</t>
  </si>
  <si>
    <t>8C</t>
  </si>
  <si>
    <t>Total</t>
  </si>
  <si>
    <t xml:space="preserve">organic </t>
  </si>
  <si>
    <t>carbon</t>
  </si>
  <si>
    <t>(%)</t>
  </si>
  <si>
    <t>T2-C-16</t>
  </si>
  <si>
    <t>SCR-6</t>
  </si>
  <si>
    <t>average</t>
  </si>
  <si>
    <t>AVERAGE</t>
  </si>
  <si>
    <r>
      <t>MnO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amended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</si>
  <si>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amended </t>
    </r>
  </si>
  <si>
    <t>pH</t>
  </si>
  <si>
    <t xml:space="preserve">average TOC data </t>
  </si>
  <si>
    <t>MnO4- amended</t>
  </si>
  <si>
    <t>H2O2 amended</t>
  </si>
  <si>
    <t>As (III)</t>
  </si>
  <si>
    <t>As(V)</t>
  </si>
  <si>
    <t xml:space="preserve">As distribution </t>
  </si>
  <si>
    <t>Unoxidized Control</t>
  </si>
  <si>
    <t>(g)</t>
  </si>
  <si>
    <t xml:space="preserve">Dry </t>
  </si>
  <si>
    <t>weight soil</t>
  </si>
  <si>
    <t xml:space="preserve">Initial mass </t>
  </si>
  <si>
    <t>Arsenic</t>
  </si>
  <si>
    <t>(ug)</t>
  </si>
  <si>
    <t>Final mass</t>
  </si>
  <si>
    <t>Arsenic mass</t>
  </si>
  <si>
    <t>on soil</t>
  </si>
  <si>
    <t xml:space="preserve">Arsenic </t>
  </si>
  <si>
    <t xml:space="preserve">removed </t>
  </si>
  <si>
    <t>by soil</t>
  </si>
  <si>
    <t>(ug/g)</t>
  </si>
  <si>
    <t>Oxidant-free control</t>
  </si>
  <si>
    <t>8.5 ft bgs</t>
  </si>
  <si>
    <t>12 ft bgs</t>
  </si>
  <si>
    <t>14 ft bgs</t>
  </si>
  <si>
    <t>16 ft bgs</t>
  </si>
  <si>
    <t>16 ft (oxidized)</t>
  </si>
  <si>
    <t>6 ft bgs (Canadian R.)</t>
  </si>
  <si>
    <t>This spreadsheet is used to display the data from the As immobilization experiments.</t>
  </si>
  <si>
    <t>6A (reverse order)</t>
  </si>
  <si>
    <t>8A (S. Canadian R.)</t>
  </si>
  <si>
    <t xml:space="preserve">This spreadsheet is used to display the TOC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</si>
</sst>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93A9CF"/>
      <color rgb="FFDB843D"/>
      <color rgb="FF4198AF"/>
      <color rgb="FF71588F"/>
      <color rgb="FF89A54E"/>
      <color rgb="FFAA4643"/>
      <color rgb="FF4572A7"/>
      <color rgb="FF0000FF"/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0" workbookViewId="0">
      <selection activeCell="A2" sqref="A2"/>
    </sheetView>
  </sheetViews>
  <sheetFormatPr defaultRowHeight="15" x14ac:dyDescent="0.25"/>
  <cols>
    <col min="1" max="1" width="17.42578125" customWidth="1"/>
    <col min="11" max="11" width="15.140625" customWidth="1"/>
    <col min="12" max="12" width="9.7109375" bestFit="1" customWidth="1"/>
    <col min="15" max="15" width="15" customWidth="1"/>
  </cols>
  <sheetData>
    <row r="1" spans="1:11" x14ac:dyDescent="0.25">
      <c r="A1" t="s">
        <v>78</v>
      </c>
    </row>
    <row r="5" spans="1:11" x14ac:dyDescent="0.25">
      <c r="C5" t="s">
        <v>37</v>
      </c>
    </row>
    <row r="6" spans="1:11" x14ac:dyDescent="0.25">
      <c r="C6" t="s">
        <v>38</v>
      </c>
    </row>
    <row r="7" spans="1:11" x14ac:dyDescent="0.25">
      <c r="A7" t="s">
        <v>1</v>
      </c>
      <c r="C7" t="s">
        <v>39</v>
      </c>
    </row>
    <row r="8" spans="1:11" x14ac:dyDescent="0.25">
      <c r="A8" t="s">
        <v>10</v>
      </c>
      <c r="C8" t="s">
        <v>40</v>
      </c>
    </row>
    <row r="9" spans="1:11" x14ac:dyDescent="0.25">
      <c r="A9" s="2">
        <v>8.5</v>
      </c>
      <c r="C9" s="11">
        <v>6.8000000000000005E-2</v>
      </c>
    </row>
    <row r="10" spans="1:11" x14ac:dyDescent="0.25">
      <c r="A10" s="2"/>
      <c r="C10" s="11">
        <v>7.1999999999999995E-2</v>
      </c>
      <c r="K10" s="4"/>
    </row>
    <row r="11" spans="1:11" x14ac:dyDescent="0.25">
      <c r="A11" s="2"/>
      <c r="B11" t="s">
        <v>44</v>
      </c>
      <c r="C11" s="11">
        <f>AVERAGE(C9:C10)</f>
        <v>7.0000000000000007E-2</v>
      </c>
    </row>
    <row r="12" spans="1:11" x14ac:dyDescent="0.25">
      <c r="A12" s="2"/>
      <c r="C12" s="11"/>
    </row>
    <row r="13" spans="1:11" x14ac:dyDescent="0.25">
      <c r="A13" s="2">
        <v>12</v>
      </c>
      <c r="C13" s="11">
        <v>0.23400000000000001</v>
      </c>
    </row>
    <row r="14" spans="1:11" x14ac:dyDescent="0.25">
      <c r="A14" s="2"/>
      <c r="C14" s="11">
        <v>0.24399999999999999</v>
      </c>
    </row>
    <row r="15" spans="1:11" x14ac:dyDescent="0.25">
      <c r="A15" s="2"/>
      <c r="B15" t="s">
        <v>44</v>
      </c>
      <c r="C15" s="11">
        <f>AVERAGE(C13:C14)</f>
        <v>0.23899999999999999</v>
      </c>
    </row>
    <row r="16" spans="1:11" x14ac:dyDescent="0.25">
      <c r="A16" s="2"/>
      <c r="C16" s="11"/>
    </row>
    <row r="17" spans="1:3" x14ac:dyDescent="0.25">
      <c r="A17" s="2">
        <v>14</v>
      </c>
      <c r="C17" s="11">
        <v>0.16500000000000001</v>
      </c>
    </row>
    <row r="18" spans="1:3" x14ac:dyDescent="0.25">
      <c r="A18" s="2"/>
      <c r="C18" s="11">
        <v>0.16700000000000001</v>
      </c>
    </row>
    <row r="19" spans="1:3" x14ac:dyDescent="0.25">
      <c r="A19" s="2"/>
      <c r="B19" t="s">
        <v>44</v>
      </c>
      <c r="C19" s="11">
        <f>AVERAGE(C17:C18)</f>
        <v>0.16600000000000001</v>
      </c>
    </row>
    <row r="20" spans="1:3" x14ac:dyDescent="0.25">
      <c r="A20" s="2"/>
      <c r="C20" s="11"/>
    </row>
    <row r="21" spans="1:3" x14ac:dyDescent="0.25">
      <c r="A21" s="2">
        <v>16</v>
      </c>
      <c r="C21" s="11">
        <v>0.224</v>
      </c>
    </row>
    <row r="22" spans="1:3" x14ac:dyDescent="0.25">
      <c r="A22" s="2"/>
      <c r="C22" s="11">
        <v>0.218</v>
      </c>
    </row>
    <row r="23" spans="1:3" x14ac:dyDescent="0.25">
      <c r="A23" s="2"/>
      <c r="B23" t="s">
        <v>44</v>
      </c>
      <c r="C23" s="11">
        <f>AVERAGE(C21:C22)</f>
        <v>0.221</v>
      </c>
    </row>
    <row r="24" spans="1:3" x14ac:dyDescent="0.25">
      <c r="A24" s="2"/>
      <c r="C24" s="11"/>
    </row>
    <row r="25" spans="1:3" x14ac:dyDescent="0.25">
      <c r="A25" s="2" t="s">
        <v>41</v>
      </c>
      <c r="C25" s="11">
        <v>0.156</v>
      </c>
    </row>
    <row r="26" spans="1:3" x14ac:dyDescent="0.25">
      <c r="A26" s="2"/>
      <c r="C26" s="11">
        <v>0.159</v>
      </c>
    </row>
    <row r="27" spans="1:3" x14ac:dyDescent="0.25">
      <c r="A27" s="2"/>
      <c r="B27" t="s">
        <v>44</v>
      </c>
      <c r="C27" s="11">
        <f>AVERAGE(C25:C26)</f>
        <v>0.1575</v>
      </c>
    </row>
    <row r="28" spans="1:3" x14ac:dyDescent="0.25">
      <c r="A28" s="2"/>
      <c r="C28" s="11"/>
    </row>
    <row r="29" spans="1:3" x14ac:dyDescent="0.25">
      <c r="A29" s="2" t="s">
        <v>42</v>
      </c>
      <c r="C29" s="11">
        <v>1.2999999999999999E-2</v>
      </c>
    </row>
    <row r="30" spans="1:3" x14ac:dyDescent="0.25">
      <c r="C30" s="11">
        <v>8.9999999999999993E-3</v>
      </c>
    </row>
    <row r="31" spans="1:3" x14ac:dyDescent="0.25">
      <c r="B31" t="s">
        <v>44</v>
      </c>
      <c r="C31" s="11">
        <f>AVERAGE(C29:C30)</f>
        <v>1.0999999999999999E-2</v>
      </c>
    </row>
    <row r="32" spans="1:3" x14ac:dyDescent="0.25">
      <c r="C32" s="11"/>
    </row>
    <row r="33" spans="6:8" x14ac:dyDescent="0.25">
      <c r="G33" t="s">
        <v>48</v>
      </c>
    </row>
    <row r="34" spans="6:8" x14ac:dyDescent="0.25">
      <c r="F34" t="s">
        <v>69</v>
      </c>
      <c r="H34" s="11">
        <v>7.0000000000000007E-2</v>
      </c>
    </row>
    <row r="35" spans="6:8" x14ac:dyDescent="0.25">
      <c r="F35" t="s">
        <v>70</v>
      </c>
      <c r="H35" s="11">
        <v>0.23899999999999999</v>
      </c>
    </row>
    <row r="36" spans="6:8" x14ac:dyDescent="0.25">
      <c r="F36" t="s">
        <v>71</v>
      </c>
      <c r="H36" s="11">
        <v>0.16600000000000001</v>
      </c>
    </row>
    <row r="37" spans="6:8" x14ac:dyDescent="0.25">
      <c r="F37" t="s">
        <v>72</v>
      </c>
      <c r="H37" s="11">
        <v>0.221</v>
      </c>
    </row>
    <row r="38" spans="6:8" x14ac:dyDescent="0.25">
      <c r="F38" t="s">
        <v>73</v>
      </c>
      <c r="H38" s="11">
        <v>0.1575</v>
      </c>
    </row>
    <row r="39" spans="6:8" x14ac:dyDescent="0.25">
      <c r="F39" t="s">
        <v>74</v>
      </c>
      <c r="H39" s="11">
        <v>1.0999999999999999E-2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workbookViewId="0"/>
  </sheetViews>
  <sheetFormatPr defaultRowHeight="15" x14ac:dyDescent="0.25"/>
  <cols>
    <col min="1" max="1" width="19.140625" customWidth="1"/>
    <col min="2" max="2" width="14.42578125" customWidth="1"/>
    <col min="3" max="3" width="13.5703125" customWidth="1"/>
    <col min="4" max="4" width="11" customWidth="1"/>
    <col min="8" max="8" width="11.5703125" customWidth="1"/>
    <col min="12" max="12" width="11.85546875" customWidth="1"/>
    <col min="15" max="15" width="10.7109375" bestFit="1" customWidth="1"/>
    <col min="16" max="16" width="13.42578125" customWidth="1"/>
    <col min="17" max="17" width="9.7109375" bestFit="1" customWidth="1"/>
    <col min="20" max="20" width="17.28515625" customWidth="1"/>
    <col min="22" max="22" width="13" customWidth="1"/>
    <col min="23" max="23" width="10.5703125" customWidth="1"/>
    <col min="24" max="24" width="13.42578125" customWidth="1"/>
  </cols>
  <sheetData>
    <row r="1" spans="1:25" ht="18" x14ac:dyDescent="0.25">
      <c r="A1" t="s">
        <v>75</v>
      </c>
      <c r="M1" s="8" t="s">
        <v>45</v>
      </c>
    </row>
    <row r="2" spans="1:25" ht="18" x14ac:dyDescent="0.35">
      <c r="M2" t="s">
        <v>46</v>
      </c>
    </row>
    <row r="3" spans="1:25" x14ac:dyDescent="0.25">
      <c r="M3" t="s">
        <v>68</v>
      </c>
    </row>
    <row r="4" spans="1:25" x14ac:dyDescent="0.25">
      <c r="A4" t="s">
        <v>11</v>
      </c>
    </row>
    <row r="5" spans="1:25" x14ac:dyDescent="0.25">
      <c r="A5" s="2" t="s">
        <v>12</v>
      </c>
      <c r="B5" s="2">
        <v>642</v>
      </c>
      <c r="C5" s="2" t="s">
        <v>17</v>
      </c>
      <c r="D5" s="2">
        <v>491</v>
      </c>
    </row>
    <row r="6" spans="1:25" x14ac:dyDescent="0.25">
      <c r="A6" s="2" t="s">
        <v>13</v>
      </c>
      <c r="B6" s="2">
        <v>652</v>
      </c>
      <c r="C6" s="2" t="s">
        <v>18</v>
      </c>
      <c r="D6" s="2">
        <v>518</v>
      </c>
    </row>
    <row r="7" spans="1:25" x14ac:dyDescent="0.25">
      <c r="A7" s="2" t="s">
        <v>14</v>
      </c>
      <c r="B7" s="2">
        <v>630</v>
      </c>
      <c r="C7" s="2" t="s">
        <v>19</v>
      </c>
      <c r="D7" s="2">
        <v>552</v>
      </c>
    </row>
    <row r="8" spans="1:25" x14ac:dyDescent="0.25">
      <c r="A8" s="2" t="s">
        <v>15</v>
      </c>
      <c r="B8" s="2">
        <v>669</v>
      </c>
      <c r="C8" s="2" t="s">
        <v>20</v>
      </c>
      <c r="D8" s="2">
        <v>519</v>
      </c>
    </row>
    <row r="9" spans="1:25" x14ac:dyDescent="0.25">
      <c r="A9" s="2" t="s">
        <v>16</v>
      </c>
      <c r="B9" s="2">
        <v>657</v>
      </c>
      <c r="C9" s="2" t="s">
        <v>21</v>
      </c>
      <c r="D9" s="2">
        <v>525</v>
      </c>
      <c r="F9" s="4"/>
    </row>
    <row r="10" spans="1:25" x14ac:dyDescent="0.25">
      <c r="A10" s="3" t="s">
        <v>43</v>
      </c>
      <c r="B10" s="3">
        <f>AVERAGE(B5:B9)</f>
        <v>650</v>
      </c>
      <c r="C10" s="3"/>
      <c r="D10" s="3">
        <f>AVERAGE(D5:D9)</f>
        <v>521</v>
      </c>
      <c r="F10" s="4"/>
    </row>
    <row r="12" spans="1:25" x14ac:dyDescent="0.25">
      <c r="G12" s="6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P13" s="11"/>
      <c r="Q13" s="11" t="s">
        <v>4</v>
      </c>
      <c r="R13" s="11"/>
      <c r="S13" s="11"/>
      <c r="T13" s="11"/>
      <c r="U13" s="11"/>
      <c r="V13" s="11"/>
      <c r="W13" s="11"/>
      <c r="X13" s="11"/>
      <c r="Y13" s="11" t="s">
        <v>64</v>
      </c>
    </row>
    <row r="14" spans="1:25" x14ac:dyDescent="0.25">
      <c r="A14" s="11"/>
      <c r="B14" s="11"/>
      <c r="C14" s="11"/>
      <c r="D14" s="10" t="s">
        <v>56</v>
      </c>
      <c r="E14" s="11"/>
      <c r="P14" s="11"/>
      <c r="Q14" s="11" t="s">
        <v>2</v>
      </c>
      <c r="R14" s="11"/>
      <c r="S14" s="11"/>
      <c r="T14" s="11"/>
      <c r="U14" s="11"/>
      <c r="V14" s="11" t="s">
        <v>58</v>
      </c>
      <c r="W14" s="11" t="s">
        <v>61</v>
      </c>
      <c r="X14" s="11" t="s">
        <v>62</v>
      </c>
      <c r="Y14" s="11" t="s">
        <v>65</v>
      </c>
    </row>
    <row r="15" spans="1:25" x14ac:dyDescent="0.25">
      <c r="A15" s="11" t="s">
        <v>0</v>
      </c>
      <c r="B15" s="11" t="s">
        <v>6</v>
      </c>
      <c r="C15" s="11" t="s">
        <v>1</v>
      </c>
      <c r="D15" s="10" t="s">
        <v>57</v>
      </c>
      <c r="E15" s="11"/>
      <c r="P15" s="10" t="s">
        <v>47</v>
      </c>
      <c r="Q15" s="11" t="s">
        <v>3</v>
      </c>
      <c r="R15" s="11"/>
      <c r="S15" s="11"/>
      <c r="T15" s="11"/>
      <c r="U15" s="11"/>
      <c r="V15" s="11" t="s">
        <v>59</v>
      </c>
      <c r="W15" s="11" t="s">
        <v>59</v>
      </c>
      <c r="X15" s="11" t="s">
        <v>63</v>
      </c>
      <c r="Y15" s="11" t="s">
        <v>66</v>
      </c>
    </row>
    <row r="16" spans="1:25" x14ac:dyDescent="0.25">
      <c r="A16" s="11"/>
      <c r="B16" s="11"/>
      <c r="C16" s="10" t="s">
        <v>10</v>
      </c>
      <c r="D16" s="10" t="s">
        <v>55</v>
      </c>
      <c r="E16" s="11"/>
      <c r="O16" s="5"/>
      <c r="P16" s="12"/>
      <c r="Q16" s="11" t="s">
        <v>5</v>
      </c>
      <c r="R16" s="11"/>
      <c r="S16" s="11"/>
      <c r="T16" s="11"/>
      <c r="U16" s="11"/>
      <c r="V16" s="11" t="s">
        <v>60</v>
      </c>
      <c r="W16" s="11" t="s">
        <v>60</v>
      </c>
      <c r="X16" s="11" t="s">
        <v>60</v>
      </c>
      <c r="Y16" s="11" t="s">
        <v>67</v>
      </c>
    </row>
    <row r="17" spans="1:27" x14ac:dyDescent="0.25">
      <c r="A17" s="11" t="s">
        <v>7</v>
      </c>
      <c r="B17" s="11" t="s">
        <v>22</v>
      </c>
      <c r="C17" s="10">
        <v>8.5</v>
      </c>
      <c r="D17" s="10">
        <v>15.5</v>
      </c>
      <c r="E17" s="11"/>
      <c r="P17" s="10">
        <v>9.14</v>
      </c>
      <c r="Q17" s="10">
        <v>373</v>
      </c>
      <c r="R17" s="11"/>
      <c r="S17" s="11"/>
      <c r="T17" s="11"/>
      <c r="U17" s="11"/>
      <c r="V17" s="10">
        <f>0.1*$D$10</f>
        <v>52.1</v>
      </c>
      <c r="W17" s="10">
        <f>0.12*Q17</f>
        <v>44.76</v>
      </c>
      <c r="X17" s="10">
        <f>V17-W17</f>
        <v>7.3400000000000034</v>
      </c>
      <c r="Y17" s="15">
        <f>X17/D17</f>
        <v>0.47354838709677444</v>
      </c>
      <c r="AA17" t="s">
        <v>7</v>
      </c>
    </row>
    <row r="18" spans="1:27" x14ac:dyDescent="0.25">
      <c r="A18" s="11" t="s">
        <v>8</v>
      </c>
      <c r="B18" s="11" t="s">
        <v>23</v>
      </c>
      <c r="C18" s="10"/>
      <c r="D18" s="10">
        <v>15.62</v>
      </c>
      <c r="E18" s="11"/>
      <c r="P18" s="10">
        <v>6.93</v>
      </c>
      <c r="Q18" s="10">
        <v>201</v>
      </c>
      <c r="R18" s="11"/>
      <c r="S18" s="11"/>
      <c r="T18" s="11"/>
      <c r="U18" s="11"/>
      <c r="V18" s="10">
        <f t="shared" ref="V18:V19" si="0">0.1*$D$10</f>
        <v>52.1</v>
      </c>
      <c r="W18" s="10">
        <f t="shared" ref="W18:W19" si="1">0.12*Q18</f>
        <v>24.119999999999997</v>
      </c>
      <c r="X18" s="10">
        <f t="shared" ref="X18:X19" si="2">V18-W18</f>
        <v>27.980000000000004</v>
      </c>
      <c r="Y18" s="15">
        <f t="shared" ref="Y18:Y19" si="3">X18/D18</f>
        <v>1.7912932138284254</v>
      </c>
      <c r="AA18" t="s">
        <v>8</v>
      </c>
    </row>
    <row r="19" spans="1:27" x14ac:dyDescent="0.25">
      <c r="A19" s="11" t="s">
        <v>9</v>
      </c>
      <c r="B19" s="11" t="s">
        <v>24</v>
      </c>
      <c r="C19" s="10"/>
      <c r="D19" s="10">
        <v>15.34</v>
      </c>
      <c r="E19" s="11"/>
      <c r="P19" s="10">
        <v>7.53</v>
      </c>
      <c r="Q19" s="10">
        <v>386</v>
      </c>
      <c r="R19" s="11"/>
      <c r="S19" s="11"/>
      <c r="T19" s="11"/>
      <c r="U19" s="11"/>
      <c r="V19" s="10">
        <f t="shared" si="0"/>
        <v>52.1</v>
      </c>
      <c r="W19" s="10">
        <f t="shared" si="1"/>
        <v>46.32</v>
      </c>
      <c r="X19" s="10">
        <f t="shared" si="2"/>
        <v>5.7800000000000011</v>
      </c>
      <c r="Y19" s="15">
        <f t="shared" si="3"/>
        <v>0.37679269882659722</v>
      </c>
      <c r="AA19" t="s">
        <v>9</v>
      </c>
    </row>
    <row r="20" spans="1:27" x14ac:dyDescent="0.25">
      <c r="A20" s="11"/>
      <c r="B20" s="11"/>
      <c r="C20" s="10"/>
      <c r="D20" s="10"/>
      <c r="E20" s="11"/>
      <c r="P20" s="10"/>
      <c r="Q20" s="10"/>
      <c r="R20" s="11"/>
      <c r="S20" s="11"/>
      <c r="T20" s="11"/>
      <c r="U20" s="11"/>
      <c r="V20" s="10"/>
      <c r="W20" s="10"/>
      <c r="X20" s="10"/>
      <c r="Y20" s="15"/>
    </row>
    <row r="21" spans="1:27" x14ac:dyDescent="0.25">
      <c r="A21" s="11" t="s">
        <v>25</v>
      </c>
      <c r="B21" s="11" t="s">
        <v>22</v>
      </c>
      <c r="C21" s="10">
        <v>12</v>
      </c>
      <c r="D21" s="10">
        <v>13.56</v>
      </c>
      <c r="E21" s="11"/>
      <c r="P21" s="10">
        <v>8.94</v>
      </c>
      <c r="Q21" s="10">
        <v>57</v>
      </c>
      <c r="R21" s="11"/>
      <c r="S21" s="11"/>
      <c r="T21" s="11"/>
      <c r="U21" s="11"/>
      <c r="V21" s="10">
        <f t="shared" ref="V21:V23" si="4">0.1*$D$10</f>
        <v>52.1</v>
      </c>
      <c r="W21" s="10">
        <f t="shared" ref="W21:W23" si="5">0.12*Q21</f>
        <v>6.84</v>
      </c>
      <c r="X21" s="10">
        <f t="shared" ref="X21:X23" si="6">V21-W21</f>
        <v>45.260000000000005</v>
      </c>
      <c r="Y21" s="15">
        <f t="shared" ref="Y21:Y23" si="7">X21/D21</f>
        <v>3.3377581120943955</v>
      </c>
      <c r="AA21" t="s">
        <v>25</v>
      </c>
    </row>
    <row r="22" spans="1:27" x14ac:dyDescent="0.25">
      <c r="A22" s="11" t="s">
        <v>26</v>
      </c>
      <c r="B22" s="11" t="s">
        <v>23</v>
      </c>
      <c r="C22" s="10"/>
      <c r="D22" s="10">
        <v>13.69</v>
      </c>
      <c r="E22" s="11"/>
      <c r="P22" s="10">
        <v>6.59</v>
      </c>
      <c r="Q22" s="10">
        <v>137</v>
      </c>
      <c r="R22" s="11"/>
      <c r="S22" s="11"/>
      <c r="T22" s="11"/>
      <c r="U22" s="11"/>
      <c r="V22" s="10">
        <f t="shared" si="4"/>
        <v>52.1</v>
      </c>
      <c r="W22" s="10">
        <f t="shared" si="5"/>
        <v>16.439999999999998</v>
      </c>
      <c r="X22" s="10">
        <f t="shared" si="6"/>
        <v>35.660000000000004</v>
      </c>
      <c r="Y22" s="15">
        <f t="shared" si="7"/>
        <v>2.6048210372534699</v>
      </c>
      <c r="AA22" t="s">
        <v>26</v>
      </c>
    </row>
    <row r="23" spans="1:27" x14ac:dyDescent="0.25">
      <c r="A23" s="11" t="s">
        <v>27</v>
      </c>
      <c r="B23" s="11" t="s">
        <v>24</v>
      </c>
      <c r="C23" s="10"/>
      <c r="D23" s="10">
        <v>13.54</v>
      </c>
      <c r="E23" s="11"/>
      <c r="P23" s="10">
        <v>7.63</v>
      </c>
      <c r="Q23" s="10">
        <v>376</v>
      </c>
      <c r="R23" s="11"/>
      <c r="S23" s="11"/>
      <c r="T23" s="11"/>
      <c r="U23" s="11"/>
      <c r="V23" s="10">
        <f t="shared" si="4"/>
        <v>52.1</v>
      </c>
      <c r="W23" s="10">
        <f t="shared" si="5"/>
        <v>45.12</v>
      </c>
      <c r="X23" s="10">
        <f t="shared" si="6"/>
        <v>6.980000000000004</v>
      </c>
      <c r="Y23" s="15">
        <f t="shared" si="7"/>
        <v>0.51550960118168421</v>
      </c>
      <c r="AA23" t="s">
        <v>27</v>
      </c>
    </row>
    <row r="24" spans="1:27" x14ac:dyDescent="0.25">
      <c r="A24" s="11"/>
      <c r="B24" s="11"/>
      <c r="C24" s="10"/>
      <c r="D24" s="10"/>
      <c r="E24" s="11"/>
      <c r="P24" s="10"/>
      <c r="Q24" s="10"/>
      <c r="R24" s="11"/>
      <c r="S24" s="11"/>
      <c r="T24" s="11"/>
      <c r="U24" s="11"/>
      <c r="V24" s="10"/>
      <c r="W24" s="10"/>
      <c r="X24" s="10"/>
      <c r="Y24" s="15"/>
    </row>
    <row r="25" spans="1:27" x14ac:dyDescent="0.25">
      <c r="A25" s="11" t="s">
        <v>28</v>
      </c>
      <c r="B25" s="11" t="s">
        <v>22</v>
      </c>
      <c r="C25" s="10">
        <v>14</v>
      </c>
      <c r="D25" s="10">
        <v>15.56</v>
      </c>
      <c r="E25" s="11"/>
      <c r="P25" s="10">
        <v>8.76</v>
      </c>
      <c r="Q25" s="10">
        <v>22</v>
      </c>
      <c r="R25" s="11"/>
      <c r="S25" s="11"/>
      <c r="T25" s="11"/>
      <c r="U25" s="11"/>
      <c r="V25" s="10">
        <f t="shared" ref="V25:V27" si="8">0.1*$D$10</f>
        <v>52.1</v>
      </c>
      <c r="W25" s="10">
        <f t="shared" ref="W25:W27" si="9">0.12*Q25</f>
        <v>2.6399999999999997</v>
      </c>
      <c r="X25" s="10">
        <f t="shared" ref="X25:X27" si="10">V25-W25</f>
        <v>49.46</v>
      </c>
      <c r="Y25" s="15">
        <f t="shared" ref="Y25:Y27" si="11">X25/D25</f>
        <v>3.1786632390745502</v>
      </c>
      <c r="AA25" t="s">
        <v>28</v>
      </c>
    </row>
    <row r="26" spans="1:27" x14ac:dyDescent="0.25">
      <c r="A26" s="11" t="s">
        <v>29</v>
      </c>
      <c r="B26" s="11" t="s">
        <v>23</v>
      </c>
      <c r="C26" s="10"/>
      <c r="D26" s="10">
        <v>15.51</v>
      </c>
      <c r="E26" s="11"/>
      <c r="P26" s="10">
        <v>5.88</v>
      </c>
      <c r="Q26" s="10">
        <v>363</v>
      </c>
      <c r="R26" s="11"/>
      <c r="S26" s="11"/>
      <c r="T26" s="11"/>
      <c r="U26" s="11"/>
      <c r="V26" s="10">
        <f t="shared" si="8"/>
        <v>52.1</v>
      </c>
      <c r="W26" s="10">
        <f t="shared" si="9"/>
        <v>43.559999999999995</v>
      </c>
      <c r="X26" s="10">
        <f t="shared" si="10"/>
        <v>8.5400000000000063</v>
      </c>
      <c r="Y26" s="15">
        <f t="shared" si="11"/>
        <v>0.55061250805931694</v>
      </c>
      <c r="AA26" t="s">
        <v>29</v>
      </c>
    </row>
    <row r="27" spans="1:27" x14ac:dyDescent="0.25">
      <c r="A27" s="11" t="s">
        <v>30</v>
      </c>
      <c r="B27" s="11" t="s">
        <v>24</v>
      </c>
      <c r="C27" s="10"/>
      <c r="D27" s="10">
        <v>15.36</v>
      </c>
      <c r="E27" s="11"/>
      <c r="P27" s="10">
        <v>7.15</v>
      </c>
      <c r="Q27" s="10">
        <v>341</v>
      </c>
      <c r="R27" s="11"/>
      <c r="S27" s="11"/>
      <c r="T27" s="11"/>
      <c r="U27" s="11"/>
      <c r="V27" s="10">
        <f t="shared" si="8"/>
        <v>52.1</v>
      </c>
      <c r="W27" s="10">
        <f t="shared" si="9"/>
        <v>40.92</v>
      </c>
      <c r="X27" s="10">
        <f t="shared" si="10"/>
        <v>11.18</v>
      </c>
      <c r="Y27" s="15">
        <f t="shared" si="11"/>
        <v>0.72786458333333337</v>
      </c>
      <c r="AA27" t="s">
        <v>30</v>
      </c>
    </row>
    <row r="28" spans="1:27" x14ac:dyDescent="0.25">
      <c r="A28" s="11"/>
      <c r="B28" s="11"/>
      <c r="C28" s="10"/>
      <c r="D28" s="10"/>
      <c r="E28" s="11"/>
      <c r="P28" s="10"/>
      <c r="Q28" s="10"/>
      <c r="R28" s="11"/>
      <c r="S28" s="11"/>
      <c r="T28" s="11"/>
      <c r="U28" s="11"/>
      <c r="V28" s="10"/>
      <c r="W28" s="10"/>
      <c r="X28" s="10"/>
      <c r="Y28" s="15"/>
    </row>
    <row r="29" spans="1:27" x14ac:dyDescent="0.25">
      <c r="A29" s="11" t="s">
        <v>31</v>
      </c>
      <c r="B29" s="11" t="s">
        <v>22</v>
      </c>
      <c r="C29" s="10">
        <v>16</v>
      </c>
      <c r="D29" s="10">
        <v>15.45</v>
      </c>
      <c r="E29" s="11"/>
      <c r="P29" s="10">
        <v>8.81</v>
      </c>
      <c r="Q29" s="10">
        <v>3</v>
      </c>
      <c r="R29" s="11"/>
      <c r="S29" s="11"/>
      <c r="T29" s="11"/>
      <c r="U29" s="11"/>
      <c r="V29" s="10">
        <f t="shared" ref="V29:V31" si="12">0.1*$D$10</f>
        <v>52.1</v>
      </c>
      <c r="W29" s="10">
        <f t="shared" ref="W29:W31" si="13">0.12*Q29</f>
        <v>0.36</v>
      </c>
      <c r="X29" s="10">
        <f t="shared" ref="X29:X31" si="14">V29-W29</f>
        <v>51.74</v>
      </c>
      <c r="Y29" s="15">
        <f t="shared" ref="Y29:Y31" si="15">X29/D29</f>
        <v>3.348867313915858</v>
      </c>
      <c r="AA29" t="s">
        <v>31</v>
      </c>
    </row>
    <row r="30" spans="1:27" x14ac:dyDescent="0.25">
      <c r="A30" s="11" t="s">
        <v>32</v>
      </c>
      <c r="B30" s="11" t="s">
        <v>23</v>
      </c>
      <c r="C30" s="10"/>
      <c r="D30" s="10">
        <v>15.71</v>
      </c>
      <c r="E30" s="11"/>
      <c r="P30" s="10">
        <v>5.57</v>
      </c>
      <c r="Q30" s="10">
        <v>464</v>
      </c>
      <c r="R30" s="11"/>
      <c r="S30" s="11"/>
      <c r="T30" s="11"/>
      <c r="U30" s="11"/>
      <c r="V30" s="10">
        <f t="shared" si="12"/>
        <v>52.1</v>
      </c>
      <c r="W30" s="10">
        <f>0.11*Q30</f>
        <v>51.04</v>
      </c>
      <c r="X30" s="10">
        <f t="shared" si="14"/>
        <v>1.0600000000000023</v>
      </c>
      <c r="Y30" s="15">
        <f t="shared" si="15"/>
        <v>6.7472947167409439E-2</v>
      </c>
      <c r="AA30" t="s">
        <v>32</v>
      </c>
    </row>
    <row r="31" spans="1:27" x14ac:dyDescent="0.25">
      <c r="A31" s="11" t="s">
        <v>33</v>
      </c>
      <c r="B31" s="11" t="s">
        <v>24</v>
      </c>
      <c r="C31" s="10"/>
      <c r="D31" s="10">
        <v>14.98</v>
      </c>
      <c r="E31" s="11"/>
      <c r="P31" s="10">
        <v>6.97</v>
      </c>
      <c r="Q31" s="10">
        <v>395</v>
      </c>
      <c r="R31" s="11"/>
      <c r="S31" s="11"/>
      <c r="T31" s="11"/>
      <c r="U31" s="11"/>
      <c r="V31" s="10">
        <f t="shared" si="12"/>
        <v>52.1</v>
      </c>
      <c r="W31" s="10">
        <f t="shared" si="13"/>
        <v>47.4</v>
      </c>
      <c r="X31" s="10">
        <f t="shared" si="14"/>
        <v>4.7000000000000028</v>
      </c>
      <c r="Y31" s="15">
        <f t="shared" si="15"/>
        <v>0.31375166889185596</v>
      </c>
      <c r="AA31" t="s">
        <v>33</v>
      </c>
    </row>
    <row r="32" spans="1:27" x14ac:dyDescent="0.25">
      <c r="A32" s="11"/>
      <c r="B32" s="11"/>
      <c r="C32" s="10"/>
      <c r="D32" s="10"/>
      <c r="E32" s="11"/>
      <c r="P32" s="10"/>
      <c r="Q32" s="10"/>
      <c r="R32" s="11"/>
      <c r="S32" s="11"/>
      <c r="T32" s="11"/>
      <c r="U32" s="11"/>
      <c r="V32" s="10"/>
      <c r="W32" s="10"/>
      <c r="X32" s="10"/>
      <c r="Y32" s="15"/>
    </row>
    <row r="33" spans="1:27" x14ac:dyDescent="0.25">
      <c r="A33" s="11" t="s">
        <v>76</v>
      </c>
      <c r="B33" s="11" t="s">
        <v>22</v>
      </c>
      <c r="C33" s="10">
        <v>16</v>
      </c>
      <c r="D33" s="10">
        <v>15.6</v>
      </c>
      <c r="E33" s="11"/>
      <c r="P33" s="10">
        <v>8.6999999999999993</v>
      </c>
      <c r="Q33" s="10">
        <v>34</v>
      </c>
      <c r="R33" s="11"/>
      <c r="S33" s="11"/>
      <c r="T33" s="11"/>
      <c r="U33" s="11"/>
      <c r="V33" s="10">
        <f>0.1*$B$10</f>
        <v>65</v>
      </c>
      <c r="W33" s="10">
        <f t="shared" ref="W33:W34" si="16">0.12*Q33</f>
        <v>4.08</v>
      </c>
      <c r="X33" s="10">
        <f t="shared" ref="X33:X34" si="17">V33-W33</f>
        <v>60.92</v>
      </c>
      <c r="Y33" s="15">
        <f t="shared" ref="Y33:Y34" si="18">X33/D33</f>
        <v>3.9051282051282055</v>
      </c>
      <c r="AA33" s="11" t="s">
        <v>76</v>
      </c>
    </row>
    <row r="34" spans="1:27" x14ac:dyDescent="0.25">
      <c r="A34" s="11" t="s">
        <v>34</v>
      </c>
      <c r="B34" s="11" t="s">
        <v>23</v>
      </c>
      <c r="C34" s="10"/>
      <c r="D34" s="10">
        <v>15.61</v>
      </c>
      <c r="E34" s="11"/>
      <c r="P34" s="10">
        <v>5.41</v>
      </c>
      <c r="Q34" s="10">
        <v>384</v>
      </c>
      <c r="R34" s="11"/>
      <c r="S34" s="11"/>
      <c r="T34" s="11"/>
      <c r="U34" s="11"/>
      <c r="V34" s="10">
        <f>0.1*$B$10</f>
        <v>65</v>
      </c>
      <c r="W34" s="10">
        <f t="shared" si="16"/>
        <v>46.08</v>
      </c>
      <c r="X34" s="10">
        <f t="shared" si="17"/>
        <v>18.920000000000002</v>
      </c>
      <c r="Y34" s="15">
        <f t="shared" si="18"/>
        <v>1.2120435618193468</v>
      </c>
      <c r="AA34" t="s">
        <v>34</v>
      </c>
    </row>
    <row r="35" spans="1:27" x14ac:dyDescent="0.25">
      <c r="A35" s="11"/>
      <c r="B35" s="11"/>
      <c r="C35" s="10"/>
      <c r="D35" s="10"/>
      <c r="E35" s="11"/>
      <c r="P35" s="10"/>
      <c r="Q35" s="10"/>
      <c r="R35" s="11"/>
      <c r="S35" s="11"/>
      <c r="T35" s="11"/>
      <c r="U35" s="11"/>
      <c r="V35" s="10"/>
      <c r="W35" s="10"/>
      <c r="X35" s="10"/>
      <c r="Y35" s="15"/>
    </row>
    <row r="36" spans="1:27" x14ac:dyDescent="0.25">
      <c r="A36" s="11" t="s">
        <v>77</v>
      </c>
      <c r="B36" s="11" t="s">
        <v>22</v>
      </c>
      <c r="C36" s="10">
        <v>6</v>
      </c>
      <c r="D36" s="10">
        <v>16.920000000000002</v>
      </c>
      <c r="E36" s="11"/>
      <c r="P36" s="10">
        <v>10.3</v>
      </c>
      <c r="Q36" s="10">
        <v>342</v>
      </c>
      <c r="R36" s="11"/>
      <c r="S36" s="11"/>
      <c r="T36" s="11"/>
      <c r="U36" s="11"/>
      <c r="V36" s="10">
        <f t="shared" ref="V36:V38" si="19">0.1*$D$10</f>
        <v>52.1</v>
      </c>
      <c r="W36" s="10">
        <f t="shared" ref="W36:W38" si="20">0.12*Q36</f>
        <v>41.04</v>
      </c>
      <c r="X36" s="10">
        <f t="shared" ref="X36:X38" si="21">V36-W36</f>
        <v>11.060000000000002</v>
      </c>
      <c r="Y36" s="15">
        <f t="shared" ref="Y36:Y38" si="22">X36/D36</f>
        <v>0.65366430260047292</v>
      </c>
    </row>
    <row r="37" spans="1:27" x14ac:dyDescent="0.25">
      <c r="A37" s="11" t="s">
        <v>35</v>
      </c>
      <c r="B37" s="11" t="s">
        <v>23</v>
      </c>
      <c r="C37" s="10"/>
      <c r="D37" s="10">
        <v>16.93</v>
      </c>
      <c r="E37" s="11"/>
      <c r="P37" s="10">
        <v>8.2200000000000006</v>
      </c>
      <c r="Q37" s="10">
        <v>418</v>
      </c>
      <c r="R37" s="11"/>
      <c r="S37" s="11"/>
      <c r="T37" s="11"/>
      <c r="U37" s="11"/>
      <c r="V37" s="10">
        <f t="shared" si="19"/>
        <v>52.1</v>
      </c>
      <c r="W37" s="10">
        <f t="shared" si="20"/>
        <v>50.16</v>
      </c>
      <c r="X37" s="10">
        <f t="shared" si="21"/>
        <v>1.9400000000000048</v>
      </c>
      <c r="Y37" s="15">
        <f t="shared" si="22"/>
        <v>0.11458948611931512</v>
      </c>
    </row>
    <row r="38" spans="1:27" x14ac:dyDescent="0.25">
      <c r="A38" s="11" t="s">
        <v>36</v>
      </c>
      <c r="B38" s="11" t="s">
        <v>24</v>
      </c>
      <c r="C38" s="10"/>
      <c r="D38" s="10">
        <v>16.73</v>
      </c>
      <c r="E38" s="11"/>
      <c r="P38" s="10">
        <v>8.33</v>
      </c>
      <c r="Q38" s="10">
        <v>403</v>
      </c>
      <c r="R38" s="11"/>
      <c r="S38" s="11"/>
      <c r="T38" s="11"/>
      <c r="U38" s="11"/>
      <c r="V38" s="10">
        <f t="shared" si="19"/>
        <v>52.1</v>
      </c>
      <c r="W38" s="10">
        <f t="shared" si="20"/>
        <v>48.36</v>
      </c>
      <c r="X38" s="10">
        <f t="shared" si="21"/>
        <v>3.740000000000002</v>
      </c>
      <c r="Y38" s="15">
        <f t="shared" si="22"/>
        <v>0.22355050806933663</v>
      </c>
    </row>
    <row r="39" spans="1:27" x14ac:dyDescent="0.25">
      <c r="P39" s="11"/>
      <c r="Q39" s="11"/>
      <c r="R39" s="11"/>
      <c r="S39" s="11"/>
      <c r="T39" s="11"/>
      <c r="U39" s="11"/>
      <c r="V39" s="10"/>
      <c r="W39" s="10"/>
      <c r="X39" s="10"/>
      <c r="Y39" s="10"/>
    </row>
    <row r="40" spans="1:27" x14ac:dyDescent="0.25">
      <c r="P40" s="11"/>
      <c r="Q40" s="11"/>
      <c r="R40" s="11"/>
      <c r="S40" s="11"/>
      <c r="T40" s="11"/>
      <c r="U40" s="11"/>
      <c r="V40" s="10"/>
      <c r="W40" s="10"/>
      <c r="X40" s="10"/>
      <c r="Y40" s="10"/>
    </row>
    <row r="41" spans="1:27" x14ac:dyDescent="0.25">
      <c r="A41" s="1"/>
      <c r="B41" s="1"/>
      <c r="C41" s="1"/>
      <c r="P41" s="11"/>
      <c r="Q41" s="11"/>
      <c r="R41" s="11"/>
      <c r="S41" s="11"/>
      <c r="T41" s="11"/>
      <c r="U41" s="11"/>
      <c r="V41" s="10"/>
      <c r="W41" s="10"/>
      <c r="X41" s="10"/>
      <c r="Y41" s="10"/>
    </row>
    <row r="42" spans="1:27" x14ac:dyDescent="0.25">
      <c r="G42" s="6"/>
      <c r="P42" s="11"/>
      <c r="Q42" s="11"/>
      <c r="R42" s="11"/>
      <c r="S42" s="11"/>
      <c r="T42" s="11"/>
      <c r="U42" s="11"/>
      <c r="V42" s="10"/>
      <c r="W42" s="10"/>
      <c r="X42" s="10"/>
      <c r="Y42" s="10"/>
    </row>
    <row r="43" spans="1:27" x14ac:dyDescent="0.25"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7" x14ac:dyDescent="0.25">
      <c r="P44" s="11"/>
      <c r="Q44" s="11"/>
      <c r="R44" s="11"/>
      <c r="S44" s="11"/>
      <c r="T44" s="11"/>
      <c r="U44" s="11" t="s">
        <v>53</v>
      </c>
      <c r="V44" s="11"/>
      <c r="W44" s="11"/>
      <c r="X44" s="11"/>
      <c r="Y44" s="11"/>
    </row>
    <row r="45" spans="1:27" x14ac:dyDescent="0.25"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7" x14ac:dyDescent="0.25">
      <c r="P46" s="11"/>
      <c r="Q46" s="11"/>
      <c r="R46" s="11"/>
      <c r="S46" s="11"/>
      <c r="T46" s="11"/>
      <c r="U46" s="11" t="s">
        <v>51</v>
      </c>
      <c r="V46" s="11" t="s">
        <v>52</v>
      </c>
      <c r="W46" s="11"/>
      <c r="X46" s="11"/>
      <c r="Y46" s="11"/>
    </row>
    <row r="47" spans="1:27" x14ac:dyDescent="0.25">
      <c r="H47" s="7"/>
      <c r="L47" s="7"/>
      <c r="P47" s="13"/>
      <c r="Q47" s="11"/>
      <c r="R47" s="11"/>
      <c r="S47" s="11"/>
      <c r="T47" s="11" t="s">
        <v>49</v>
      </c>
      <c r="U47" s="11">
        <v>14.3</v>
      </c>
      <c r="V47" s="11">
        <v>85.7</v>
      </c>
      <c r="W47" s="11"/>
      <c r="X47" s="14"/>
      <c r="Y47" s="11"/>
    </row>
    <row r="48" spans="1:27" x14ac:dyDescent="0.25">
      <c r="E48" s="4"/>
      <c r="G48" s="4"/>
      <c r="H48" s="7"/>
      <c r="L48" s="7"/>
      <c r="M48" s="4"/>
      <c r="P48" s="13"/>
      <c r="Q48" s="11"/>
      <c r="R48" s="11"/>
      <c r="S48" s="11"/>
      <c r="T48" s="11" t="s">
        <v>50</v>
      </c>
      <c r="U48" s="11">
        <v>75.7</v>
      </c>
      <c r="V48" s="11">
        <v>24.3</v>
      </c>
      <c r="W48" s="11"/>
      <c r="X48" s="14"/>
      <c r="Y48" s="11"/>
    </row>
    <row r="49" spans="5:25" x14ac:dyDescent="0.25">
      <c r="H49" s="7"/>
      <c r="L49" s="7"/>
      <c r="P49" s="13"/>
      <c r="Q49" s="11"/>
      <c r="R49" s="11"/>
      <c r="S49" s="11"/>
      <c r="T49" s="11" t="s">
        <v>54</v>
      </c>
      <c r="U49" s="11">
        <v>90.6</v>
      </c>
      <c r="V49" s="11">
        <v>9.5</v>
      </c>
      <c r="W49" s="11"/>
      <c r="X49" s="14"/>
      <c r="Y49" s="11"/>
    </row>
    <row r="50" spans="5:25" x14ac:dyDescent="0.25">
      <c r="P50" s="13"/>
      <c r="Q50" s="11"/>
      <c r="R50" s="11"/>
      <c r="S50" s="11"/>
      <c r="T50" s="11"/>
      <c r="U50" s="11"/>
      <c r="V50" s="11"/>
      <c r="W50" s="11"/>
      <c r="X50" s="11"/>
      <c r="Y50" s="11"/>
    </row>
    <row r="51" spans="5:25" x14ac:dyDescent="0.25">
      <c r="H51" s="7"/>
      <c r="I51" s="4"/>
      <c r="J51" s="4"/>
      <c r="K51" s="4"/>
      <c r="L51" s="7"/>
      <c r="M51" s="4"/>
      <c r="P51" s="13"/>
      <c r="Q51" s="11"/>
      <c r="R51" s="11"/>
      <c r="S51" s="11"/>
      <c r="T51" s="11"/>
      <c r="U51" s="11"/>
      <c r="V51" s="11"/>
      <c r="W51" s="11"/>
      <c r="X51" s="14"/>
      <c r="Y51" s="11"/>
    </row>
    <row r="52" spans="5:25" x14ac:dyDescent="0.25">
      <c r="E52" s="4"/>
      <c r="F52" s="4"/>
      <c r="G52" s="4"/>
      <c r="H52" s="7"/>
      <c r="L52" s="7"/>
      <c r="P52" s="2"/>
      <c r="X52" s="9"/>
    </row>
    <row r="53" spans="5:25" x14ac:dyDescent="0.25">
      <c r="E53" s="4"/>
      <c r="F53" s="4"/>
      <c r="G53" s="4"/>
      <c r="H53" s="7"/>
      <c r="L53" s="7"/>
      <c r="M53" s="4"/>
      <c r="P53" s="2"/>
      <c r="X53" s="9"/>
    </row>
    <row r="54" spans="5:25" x14ac:dyDescent="0.25">
      <c r="P54" s="2"/>
    </row>
    <row r="55" spans="5:25" x14ac:dyDescent="0.25">
      <c r="H55" s="7"/>
      <c r="L55" s="7"/>
      <c r="P55" s="2"/>
      <c r="X55" s="9"/>
    </row>
    <row r="56" spans="5:25" x14ac:dyDescent="0.25">
      <c r="H56" s="7"/>
      <c r="L56" s="7"/>
      <c r="P56" s="2"/>
      <c r="X56" s="9"/>
    </row>
    <row r="57" spans="5:25" x14ac:dyDescent="0.25">
      <c r="F57" s="4"/>
      <c r="H57" s="7"/>
      <c r="L57" s="7"/>
      <c r="M57" s="4"/>
      <c r="P57" s="2"/>
      <c r="X57" s="9"/>
    </row>
    <row r="58" spans="5:25" x14ac:dyDescent="0.25">
      <c r="P58" s="2"/>
    </row>
    <row r="59" spans="5:25" x14ac:dyDescent="0.25">
      <c r="H59" s="7"/>
      <c r="L59" s="7"/>
      <c r="P59" s="2"/>
      <c r="X59" s="9"/>
    </row>
    <row r="60" spans="5:25" x14ac:dyDescent="0.25">
      <c r="H60" s="7"/>
      <c r="L60" s="7"/>
      <c r="P60" s="2"/>
      <c r="X60" s="9"/>
    </row>
    <row r="61" spans="5:25" x14ac:dyDescent="0.25">
      <c r="H61" s="7"/>
      <c r="L61" s="7"/>
      <c r="P61" s="2"/>
      <c r="X61" s="9"/>
    </row>
    <row r="62" spans="5:25" x14ac:dyDescent="0.25">
      <c r="P62" s="2"/>
    </row>
    <row r="63" spans="5:25" x14ac:dyDescent="0.25">
      <c r="H63" s="7"/>
      <c r="L63" s="7"/>
      <c r="P63" s="2"/>
    </row>
    <row r="64" spans="5:25" x14ac:dyDescent="0.25">
      <c r="H64" s="7"/>
      <c r="L64" s="7"/>
      <c r="P64" s="2"/>
    </row>
    <row r="65" spans="5:16" x14ac:dyDescent="0.25">
      <c r="H65" s="7"/>
      <c r="L65" s="7"/>
      <c r="P65" s="2"/>
    </row>
    <row r="66" spans="5:16" x14ac:dyDescent="0.25">
      <c r="P66" s="2"/>
    </row>
    <row r="67" spans="5:16" x14ac:dyDescent="0.25">
      <c r="H67" s="7"/>
      <c r="L67" s="7"/>
      <c r="P67" s="2"/>
    </row>
    <row r="68" spans="5:16" x14ac:dyDescent="0.25">
      <c r="H68" s="7"/>
      <c r="L68" s="7"/>
      <c r="P68" s="2"/>
    </row>
    <row r="69" spans="5:16" x14ac:dyDescent="0.25">
      <c r="H69" s="7"/>
      <c r="L69" s="7"/>
      <c r="P69" s="2"/>
    </row>
    <row r="70" spans="5:16" x14ac:dyDescent="0.25">
      <c r="P70" s="2"/>
    </row>
    <row r="71" spans="5:16" x14ac:dyDescent="0.25">
      <c r="H71" s="7"/>
      <c r="L71" s="7"/>
      <c r="P71" s="2"/>
    </row>
    <row r="72" spans="5:16" x14ac:dyDescent="0.25">
      <c r="E72" s="4"/>
      <c r="F72" s="4"/>
      <c r="G72" s="4"/>
      <c r="H72" s="7"/>
      <c r="L72" s="7"/>
      <c r="M72" s="4"/>
      <c r="P72" s="2"/>
    </row>
    <row r="73" spans="5:16" x14ac:dyDescent="0.25">
      <c r="H73" s="7"/>
      <c r="L73" s="7"/>
      <c r="P73" s="2"/>
    </row>
    <row r="74" spans="5:16" x14ac:dyDescent="0.25">
      <c r="H74" s="7"/>
      <c r="J74" s="4"/>
      <c r="K74" s="4"/>
      <c r="L74" s="7"/>
      <c r="M74" s="4"/>
      <c r="P74" s="2"/>
    </row>
    <row r="75" spans="5:16" x14ac:dyDescent="0.25">
      <c r="H75" s="7"/>
      <c r="L75" s="7"/>
      <c r="P75" s="2"/>
    </row>
    <row r="76" spans="5:16" x14ac:dyDescent="0.25">
      <c r="H76" s="7"/>
      <c r="L76" s="7"/>
      <c r="P7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Soil TOC and metals data</vt:lpstr>
      <vt:lpstr>As, Fe, Mn, pH - Aqueous 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Huling, Scott</dc:creator>
  <cp:lastModifiedBy>Huling, Scott</cp:lastModifiedBy>
  <cp:lastPrinted>2017-06-15T18:50:00Z</cp:lastPrinted>
  <dcterms:created xsi:type="dcterms:W3CDTF">2011-01-05T23:32:38Z</dcterms:created>
  <dcterms:modified xsi:type="dcterms:W3CDTF">2017-09-14T20:17:03Z</dcterms:modified>
</cp:coreProperties>
</file>