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75" windowHeight="10395" activeTab="0"/>
  </bookViews>
  <sheets>
    <sheet name="Read Me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<sst xmlns="http://schemas.openxmlformats.org/spreadsheetml/2006/main" count="476" uniqueCount="68">
  <si>
    <t>species</t>
  </si>
  <si>
    <t>site</t>
  </si>
  <si>
    <t>year</t>
  </si>
  <si>
    <t>plot</t>
  </si>
  <si>
    <t>trt</t>
  </si>
  <si>
    <t xml:space="preserve">treatment </t>
  </si>
  <si>
    <t>cover0</t>
  </si>
  <si>
    <t>arsincover0</t>
  </si>
  <si>
    <t>cover3</t>
  </si>
  <si>
    <t>arsincover3</t>
  </si>
  <si>
    <t>cover5</t>
  </si>
  <si>
    <t>arsincover5</t>
  </si>
  <si>
    <t>seedheads</t>
  </si>
  <si>
    <t>sqrtseedheads</t>
  </si>
  <si>
    <t>matureseeddw</t>
  </si>
  <si>
    <t>immatureseeddw</t>
  </si>
  <si>
    <t>totalseeddw</t>
  </si>
  <si>
    <t>logtotalseeddw</t>
  </si>
  <si>
    <t>percentimmatureseeds</t>
  </si>
  <si>
    <t>ERLA</t>
  </si>
  <si>
    <t>Hyslop</t>
  </si>
  <si>
    <t>Roundup 0.1</t>
  </si>
  <si>
    <t>no spray</t>
  </si>
  <si>
    <t>Rdup/Bnvl 0.01</t>
  </si>
  <si>
    <t>Roundup 0.01</t>
  </si>
  <si>
    <t>Carrier Control</t>
  </si>
  <si>
    <t>Banvel 0.01</t>
  </si>
  <si>
    <t>Banvel 0.1</t>
  </si>
  <si>
    <t>No Spray</t>
  </si>
  <si>
    <t>Rdup/Bnvl 0.1</t>
  </si>
  <si>
    <t>Botany</t>
  </si>
  <si>
    <t>Final Comments</t>
  </si>
  <si>
    <t>Omitted, plant replaced before season</t>
  </si>
  <si>
    <t>Omitted very small plant, data questionable</t>
  </si>
  <si>
    <t>Omitted seed weight numbers, cound not confirm</t>
  </si>
  <si>
    <t>Omitted seedhead number or weights, could not confirm</t>
  </si>
  <si>
    <t xml:space="preserve">logmatureseeddw </t>
  </si>
  <si>
    <t>Description</t>
  </si>
  <si>
    <t xml:space="preserve">Four letter abbeviation for genus and species: Eriophyllum lanatum  </t>
  </si>
  <si>
    <t>Botany or Hyslop</t>
  </si>
  <si>
    <t>2010 or 2011</t>
  </si>
  <si>
    <t>Number</t>
  </si>
  <si>
    <t>Column Heading</t>
  </si>
  <si>
    <t>Number: 1=carrier control, 2=no spray, 3=0.01 x f.a.r. (field application rate) dicamba, 4=0.1 x f.a.r. dicamba, 5=0.01 x f.a.r. glyphosate, 6=0.1 x f.a.r. glyphosate, 7=0.01 x f.a.r. glyphosate and dicamba, 8=0.1 x f.a.r. glyphosate and dicamba</t>
  </si>
  <si>
    <t>% cover before treatment</t>
  </si>
  <si>
    <t>arcsine transformation of cover0</t>
  </si>
  <si>
    <t>logmatureseeddw</t>
  </si>
  <si>
    <t xml:space="preserve">Number of seedheads </t>
  </si>
  <si>
    <t xml:space="preserve">logimmatureseeddw </t>
  </si>
  <si>
    <t>logimmatureseeddw</t>
  </si>
  <si>
    <t xml:space="preserve">In g/plot, mature + immature seed dry weights, dw=dry weight </t>
  </si>
  <si>
    <t>arcsine transformation of percentimmatureseed</t>
  </si>
  <si>
    <t>(immature seed dry weight/total seed dry weight)/totalseeddw*100.  Blank due to either no data or total seed dry weight = 0</t>
  </si>
  <si>
    <t>Previous Year Treatment Comments</t>
  </si>
  <si>
    <t>Final comments primarily on why data for plant may not have been used.</t>
  </si>
  <si>
    <t>Treatment for plot during preliminary study previous year</t>
  </si>
  <si>
    <t>In g/plot dry weight</t>
  </si>
  <si>
    <t>log10 transformation of mature seeds, dw=dry weight, added 0.00001 to all data including 0's first.</t>
  </si>
  <si>
    <t>log10 transformation of immature seeds, dw=dry weight, added 0.00001 to all data including 0's first.</t>
  </si>
  <si>
    <t>log10 transformation of mature + immature seeds, dw=dry weight, added 0.00001 to all data including 0's first.</t>
  </si>
  <si>
    <t>% cover approximately 6 weeds after treatment</t>
  </si>
  <si>
    <t>% cover approximately 10 weeds after treatment</t>
  </si>
  <si>
    <t>arcsine transformation of cover3</t>
  </si>
  <si>
    <t>arcsine transformation of cover5, notes avaialble upon request</t>
  </si>
  <si>
    <t>Description by trade name.  Banvel (Bnvl)=dicamba, Roundup (Rndp)=glyphosate</t>
  </si>
  <si>
    <t>arsinpercentimmatureseeds</t>
  </si>
  <si>
    <t>This concerns published data only.  Other notes and information available upon request.</t>
  </si>
  <si>
    <t>sqrt(seedheads)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</si>
</sst>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165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65" fontId="18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1" fontId="18" fillId="0" borderId="0" xfId="0" applyNumberFormat="1" applyFont="1" applyBorder="1" applyAlignment="1">
      <alignment/>
    </xf>
    <xf numFmtId="165" fontId="18" fillId="33" borderId="0" xfId="0" applyNumberFormat="1" applyFont="1" applyFill="1" applyBorder="1" applyAlignment="1">
      <alignment horizontal="center" vertical="center"/>
    </xf>
    <xf numFmtId="165" fontId="18" fillId="6" borderId="0" xfId="0" applyNumberFormat="1" applyFont="1" applyFill="1" applyBorder="1" applyAlignment="1">
      <alignment horizontal="right" vertical="center"/>
    </xf>
    <xf numFmtId="2" fontId="18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5" fontId="1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37.00390625" style="0" customWidth="1"/>
  </cols>
  <sheetData>
    <row r="1" spans="1:2" ht="15">
      <c r="A1" t="s">
        <v>42</v>
      </c>
      <c r="B1" t="s">
        <v>37</v>
      </c>
    </row>
    <row r="2" spans="1:2" ht="15">
      <c r="A2" s="2" t="s">
        <v>0</v>
      </c>
      <c r="B2" t="s">
        <v>38</v>
      </c>
    </row>
    <row r="3" spans="1:2" ht="15">
      <c r="A3" s="2" t="s">
        <v>1</v>
      </c>
      <c r="B3" t="s">
        <v>39</v>
      </c>
    </row>
    <row r="4" spans="1:2" ht="15">
      <c r="A4" s="2" t="s">
        <v>2</v>
      </c>
      <c r="B4" t="s">
        <v>40</v>
      </c>
    </row>
    <row r="5" spans="1:2" ht="15">
      <c r="A5" s="2" t="s">
        <v>3</v>
      </c>
      <c r="B5" t="s">
        <v>41</v>
      </c>
    </row>
    <row r="6" spans="1:2" ht="15">
      <c r="A6" s="2" t="s">
        <v>4</v>
      </c>
      <c r="B6" t="s">
        <v>43</v>
      </c>
    </row>
    <row r="7" spans="1:2" ht="15">
      <c r="A7" s="2" t="s">
        <v>5</v>
      </c>
      <c r="B7" t="s">
        <v>64</v>
      </c>
    </row>
    <row r="8" spans="1:2" ht="15">
      <c r="A8" s="2" t="s">
        <v>6</v>
      </c>
      <c r="B8" t="s">
        <v>44</v>
      </c>
    </row>
    <row r="9" spans="1:2" ht="15">
      <c r="A9" s="2" t="s">
        <v>7</v>
      </c>
      <c r="B9" t="s">
        <v>45</v>
      </c>
    </row>
    <row r="10" spans="1:2" ht="15">
      <c r="A10" s="2" t="s">
        <v>8</v>
      </c>
      <c r="B10" t="s">
        <v>60</v>
      </c>
    </row>
    <row r="11" spans="1:2" ht="15">
      <c r="A11" s="2" t="s">
        <v>9</v>
      </c>
      <c r="B11" t="s">
        <v>62</v>
      </c>
    </row>
    <row r="12" spans="1:2" ht="15">
      <c r="A12" s="3" t="s">
        <v>10</v>
      </c>
      <c r="B12" t="s">
        <v>61</v>
      </c>
    </row>
    <row r="13" spans="1:2" ht="15">
      <c r="A13" s="2" t="s">
        <v>11</v>
      </c>
      <c r="B13" t="s">
        <v>63</v>
      </c>
    </row>
    <row r="14" spans="1:2" ht="15">
      <c r="A14" s="2" t="s">
        <v>12</v>
      </c>
      <c r="B14" t="s">
        <v>47</v>
      </c>
    </row>
    <row r="15" spans="1:2" ht="15">
      <c r="A15" s="2" t="s">
        <v>13</v>
      </c>
      <c r="B15" t="s">
        <v>67</v>
      </c>
    </row>
    <row r="16" spans="1:2" ht="15">
      <c r="A16" s="4" t="s">
        <v>14</v>
      </c>
      <c r="B16" s="11" t="s">
        <v>56</v>
      </c>
    </row>
    <row r="17" spans="1:2" ht="15">
      <c r="A17" s="4" t="s">
        <v>36</v>
      </c>
      <c r="B17" s="11" t="s">
        <v>57</v>
      </c>
    </row>
    <row r="18" spans="1:2" ht="15">
      <c r="A18" s="4" t="s">
        <v>15</v>
      </c>
      <c r="B18" s="11" t="s">
        <v>56</v>
      </c>
    </row>
    <row r="19" spans="1:2" ht="15">
      <c r="A19" s="4" t="s">
        <v>48</v>
      </c>
      <c r="B19" s="11" t="s">
        <v>58</v>
      </c>
    </row>
    <row r="20" spans="1:2" ht="15">
      <c r="A20" s="2" t="s">
        <v>16</v>
      </c>
      <c r="B20" s="11" t="s">
        <v>50</v>
      </c>
    </row>
    <row r="21" spans="1:2" ht="15">
      <c r="A21" s="4" t="s">
        <v>17</v>
      </c>
      <c r="B21" s="11" t="s">
        <v>59</v>
      </c>
    </row>
    <row r="22" spans="1:2" ht="15">
      <c r="A22" s="3" t="s">
        <v>18</v>
      </c>
      <c r="B22" s="11" t="s">
        <v>52</v>
      </c>
    </row>
    <row r="23" spans="1:2" ht="15">
      <c r="A23" s="3" t="s">
        <v>65</v>
      </c>
      <c r="B23" s="11" t="s">
        <v>51</v>
      </c>
    </row>
    <row r="24" spans="1:2" ht="15">
      <c r="A24" s="2" t="s">
        <v>53</v>
      </c>
      <c r="B24" s="12" t="s">
        <v>55</v>
      </c>
    </row>
    <row r="25" spans="1:2" ht="15">
      <c r="A25" s="2" t="s">
        <v>31</v>
      </c>
      <c r="B25" t="s">
        <v>54</v>
      </c>
    </row>
    <row r="26" ht="15">
      <c r="A26" s="2"/>
    </row>
    <row r="27" ht="15">
      <c r="A27" s="2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29"/>
  <sheetViews>
    <sheetView zoomScalePageLayoutView="0" workbookViewId="0" topLeftCell="A1">
      <pane xSplit="9195" ySplit="1800" topLeftCell="H1" activePane="topRight" state="split"/>
      <selection pane="topLeft" activeCell="A1" sqref="A1:IV1"/>
      <selection pane="topRight" activeCell="N3" sqref="N3"/>
      <selection pane="bottomLeft" activeCell="G1" sqref="G1"/>
      <selection pane="bottomRight" activeCell="T1" sqref="T1"/>
    </sheetView>
  </sheetViews>
  <sheetFormatPr defaultColWidth="12.28125" defaultRowHeight="15"/>
  <cols>
    <col min="1" max="4" width="7.28125" style="2" customWidth="1"/>
    <col min="5" max="5" width="6.57421875" style="2" customWidth="1"/>
    <col min="6" max="6" width="14.57421875" style="2" bestFit="1" customWidth="1"/>
    <col min="7" max="7" width="11.00390625" style="2" bestFit="1" customWidth="1"/>
    <col min="8" max="8" width="11.00390625" style="2" customWidth="1"/>
    <col min="9" max="9" width="8.7109375" style="2" customWidth="1"/>
    <col min="10" max="10" width="11.00390625" style="2" customWidth="1"/>
    <col min="11" max="11" width="12.28125" style="3" customWidth="1"/>
    <col min="12" max="12" width="11.00390625" style="2" customWidth="1"/>
    <col min="13" max="13" width="9.8515625" style="2" customWidth="1"/>
    <col min="14" max="14" width="12.28125" style="2" customWidth="1"/>
    <col min="15" max="15" width="9.8515625" style="4" customWidth="1"/>
    <col min="16" max="16" width="12.28125" style="4" customWidth="1"/>
    <col min="17" max="17" width="9.8515625" style="4" customWidth="1"/>
    <col min="18" max="18" width="12.28125" style="4" customWidth="1"/>
    <col min="19" max="19" width="12.28125" style="2" customWidth="1"/>
    <col min="20" max="20" width="12.28125" style="4" customWidth="1"/>
    <col min="21" max="22" width="12.28125" style="3" customWidth="1"/>
    <col min="23" max="16384" width="12.28125" style="2" customWidth="1"/>
  </cols>
  <sheetData>
    <row r="1" spans="1:24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2" t="s">
        <v>12</v>
      </c>
      <c r="N1" s="2" t="s">
        <v>13</v>
      </c>
      <c r="O1" s="4" t="s">
        <v>14</v>
      </c>
      <c r="P1" s="4" t="s">
        <v>46</v>
      </c>
      <c r="Q1" s="4" t="s">
        <v>15</v>
      </c>
      <c r="R1" s="4" t="s">
        <v>49</v>
      </c>
      <c r="S1" s="2" t="s">
        <v>16</v>
      </c>
      <c r="T1" s="4" t="s">
        <v>17</v>
      </c>
      <c r="U1" s="3" t="s">
        <v>18</v>
      </c>
      <c r="V1" s="3" t="s">
        <v>65</v>
      </c>
      <c r="W1" s="2" t="s">
        <v>53</v>
      </c>
      <c r="X1" s="2" t="s">
        <v>31</v>
      </c>
    </row>
    <row r="2" spans="1:23" ht="15">
      <c r="A2" s="2" t="s">
        <v>19</v>
      </c>
      <c r="B2" s="2" t="s">
        <v>20</v>
      </c>
      <c r="C2" s="2">
        <v>2010</v>
      </c>
      <c r="D2" s="3">
        <v>4</v>
      </c>
      <c r="E2" s="3">
        <v>6</v>
      </c>
      <c r="F2" s="5" t="s">
        <v>21</v>
      </c>
      <c r="G2" s="2">
        <v>8</v>
      </c>
      <c r="H2" s="6">
        <f aca="true" t="shared" si="0" ref="H2:H25">ASIN(SQRT(G2/100))</f>
        <v>0.2867565522115484</v>
      </c>
      <c r="I2" s="2">
        <v>10</v>
      </c>
      <c r="J2" s="6">
        <f aca="true" t="shared" si="1" ref="J2:J25">ASIN(SQRT(I2/100))</f>
        <v>0.32175055439664224</v>
      </c>
      <c r="K2" s="3">
        <v>10</v>
      </c>
      <c r="L2" s="6">
        <f aca="true" t="shared" si="2" ref="L2:L25">ASIN(SQRT(K2/100))</f>
        <v>0.32175055439664224</v>
      </c>
      <c r="M2" s="5">
        <v>16</v>
      </c>
      <c r="N2" s="2">
        <f aca="true" t="shared" si="3" ref="N2:N24">SQRT(M2)</f>
        <v>4</v>
      </c>
      <c r="O2" s="1">
        <v>0.16090000000000002</v>
      </c>
      <c r="P2" s="2">
        <f aca="true" t="shared" si="4" ref="P2:P24">LOG10(O2+0.00001)</f>
        <v>-0.7934169651622088</v>
      </c>
      <c r="Q2" s="1">
        <v>0.147</v>
      </c>
      <c r="R2" s="2">
        <f aca="true" t="shared" si="5" ref="R2:R24">LOG10(Q2+0.00001)</f>
        <v>-0.8326531224143646</v>
      </c>
      <c r="S2" s="4">
        <f aca="true" t="shared" si="6" ref="S2:S24">O2+Q2</f>
        <v>0.3079</v>
      </c>
      <c r="T2" s="2">
        <f aca="true" t="shared" si="7" ref="T2:T24">LOG10(S2+0.00001)</f>
        <v>-0.5115762062760961</v>
      </c>
      <c r="U2" s="7">
        <f aca="true" t="shared" si="8" ref="U2:U14">Q2/S2*100</f>
        <v>47.742773627801235</v>
      </c>
      <c r="V2" s="6">
        <f aca="true" t="shared" si="9" ref="V2:V14">ASIN(SQRT(U2/100))</f>
        <v>0.7628182254830133</v>
      </c>
      <c r="W2" s="2" t="s">
        <v>22</v>
      </c>
    </row>
    <row r="3" spans="1:22" ht="15">
      <c r="A3" s="2" t="s">
        <v>19</v>
      </c>
      <c r="B3" s="2" t="s">
        <v>20</v>
      </c>
      <c r="C3" s="2">
        <v>2010</v>
      </c>
      <c r="D3" s="3">
        <v>12</v>
      </c>
      <c r="E3" s="5">
        <v>7</v>
      </c>
      <c r="F3" s="5" t="s">
        <v>23</v>
      </c>
      <c r="G3" s="2">
        <v>18</v>
      </c>
      <c r="H3" s="6">
        <f t="shared" si="0"/>
        <v>0.4381490305841703</v>
      </c>
      <c r="I3" s="2">
        <v>38</v>
      </c>
      <c r="J3" s="6">
        <f t="shared" si="1"/>
        <v>0.6642152378779667</v>
      </c>
      <c r="K3" s="3">
        <v>33</v>
      </c>
      <c r="L3" s="6">
        <f t="shared" si="2"/>
        <v>0.6119397146338674</v>
      </c>
      <c r="M3" s="5">
        <v>348</v>
      </c>
      <c r="N3" s="2">
        <f t="shared" si="3"/>
        <v>18.65475810617763</v>
      </c>
      <c r="O3" s="1">
        <v>3.478</v>
      </c>
      <c r="P3" s="2">
        <f t="shared" si="4"/>
        <v>0.5413308263551858</v>
      </c>
      <c r="Q3" s="1">
        <v>2.9332</v>
      </c>
      <c r="R3" s="2">
        <f t="shared" si="5"/>
        <v>0.46734315693771994</v>
      </c>
      <c r="S3" s="4">
        <f t="shared" si="6"/>
        <v>6.4112</v>
      </c>
      <c r="T3" s="2">
        <f t="shared" si="7"/>
        <v>0.8069400024877748</v>
      </c>
      <c r="U3" s="7">
        <f t="shared" si="8"/>
        <v>45.75118542550536</v>
      </c>
      <c r="V3" s="6">
        <f t="shared" si="9"/>
        <v>0.7428587165054436</v>
      </c>
    </row>
    <row r="4" spans="1:22" ht="15">
      <c r="A4" s="2" t="s">
        <v>19</v>
      </c>
      <c r="B4" s="2" t="s">
        <v>20</v>
      </c>
      <c r="C4" s="2">
        <v>2010</v>
      </c>
      <c r="D4" s="3">
        <v>13</v>
      </c>
      <c r="E4" s="3">
        <v>5</v>
      </c>
      <c r="F4" s="5" t="s">
        <v>24</v>
      </c>
      <c r="G4" s="2">
        <v>20</v>
      </c>
      <c r="H4" s="6">
        <f t="shared" si="0"/>
        <v>0.4636476090008061</v>
      </c>
      <c r="I4" s="2">
        <v>15</v>
      </c>
      <c r="J4" s="6">
        <f t="shared" si="1"/>
        <v>0.3976994150920718</v>
      </c>
      <c r="K4" s="3">
        <v>28</v>
      </c>
      <c r="L4" s="6">
        <f t="shared" si="2"/>
        <v>0.5575988266995368</v>
      </c>
      <c r="M4" s="5">
        <v>235</v>
      </c>
      <c r="N4" s="2">
        <f t="shared" si="3"/>
        <v>15.329709716755891</v>
      </c>
      <c r="O4" s="1">
        <v>3.9010000000000016</v>
      </c>
      <c r="P4" s="2">
        <f t="shared" si="4"/>
        <v>0.5911770636005003</v>
      </c>
      <c r="Q4" s="1">
        <v>1.3113000000000001</v>
      </c>
      <c r="R4" s="2">
        <f t="shared" si="5"/>
        <v>0.11770537313508296</v>
      </c>
      <c r="S4" s="4">
        <f t="shared" si="6"/>
        <v>5.212300000000002</v>
      </c>
      <c r="T4" s="2">
        <f t="shared" si="7"/>
        <v>0.7170302372949102</v>
      </c>
      <c r="U4" s="7">
        <f t="shared" si="8"/>
        <v>25.157799819657345</v>
      </c>
      <c r="V4" s="6">
        <f t="shared" si="9"/>
        <v>0.5254189821388547</v>
      </c>
    </row>
    <row r="5" spans="1:22" ht="15">
      <c r="A5" s="2" t="s">
        <v>19</v>
      </c>
      <c r="B5" s="2" t="s">
        <v>20</v>
      </c>
      <c r="C5" s="2">
        <v>2010</v>
      </c>
      <c r="D5" s="3">
        <v>15</v>
      </c>
      <c r="E5" s="5">
        <v>1</v>
      </c>
      <c r="F5" s="5" t="s">
        <v>25</v>
      </c>
      <c r="G5" s="2">
        <v>10</v>
      </c>
      <c r="H5" s="6">
        <f t="shared" si="0"/>
        <v>0.32175055439664224</v>
      </c>
      <c r="I5" s="2">
        <v>20</v>
      </c>
      <c r="J5" s="6">
        <f t="shared" si="1"/>
        <v>0.4636476090008061</v>
      </c>
      <c r="K5" s="3">
        <v>27</v>
      </c>
      <c r="L5" s="6">
        <f t="shared" si="2"/>
        <v>0.5464005641379722</v>
      </c>
      <c r="M5" s="5">
        <v>52</v>
      </c>
      <c r="N5" s="2">
        <f t="shared" si="3"/>
        <v>7.211102550927978</v>
      </c>
      <c r="O5" s="1">
        <v>0.9749</v>
      </c>
      <c r="P5" s="2">
        <f t="shared" si="4"/>
        <v>-0.011035474873232212</v>
      </c>
      <c r="Q5" s="1">
        <v>0.4166</v>
      </c>
      <c r="R5" s="2">
        <f t="shared" si="5"/>
        <v>-0.38027030977786436</v>
      </c>
      <c r="S5" s="4">
        <f t="shared" si="6"/>
        <v>1.3915</v>
      </c>
      <c r="T5" s="2">
        <f t="shared" si="7"/>
        <v>0.14348633171153777</v>
      </c>
      <c r="U5" s="7">
        <f t="shared" si="8"/>
        <v>29.93891484010061</v>
      </c>
      <c r="V5" s="6">
        <f t="shared" si="9"/>
        <v>0.5789730524464604</v>
      </c>
    </row>
    <row r="6" spans="1:22" ht="15">
      <c r="A6" s="2" t="s">
        <v>19</v>
      </c>
      <c r="B6" s="2" t="s">
        <v>20</v>
      </c>
      <c r="C6" s="2">
        <v>2010</v>
      </c>
      <c r="D6" s="3">
        <v>17</v>
      </c>
      <c r="E6" s="3">
        <v>3</v>
      </c>
      <c r="F6" s="5" t="s">
        <v>26</v>
      </c>
      <c r="G6" s="2">
        <v>10</v>
      </c>
      <c r="H6" s="6">
        <f t="shared" si="0"/>
        <v>0.32175055439664224</v>
      </c>
      <c r="I6" s="2">
        <v>19</v>
      </c>
      <c r="J6" s="6">
        <f t="shared" si="1"/>
        <v>0.4510268117962624</v>
      </c>
      <c r="K6" s="3">
        <v>10</v>
      </c>
      <c r="L6" s="6">
        <f t="shared" si="2"/>
        <v>0.32175055439664224</v>
      </c>
      <c r="M6" s="5">
        <v>54</v>
      </c>
      <c r="N6" s="2">
        <f t="shared" si="3"/>
        <v>7.3484692283495345</v>
      </c>
      <c r="O6" s="1">
        <v>0.2694</v>
      </c>
      <c r="P6" s="2">
        <f t="shared" si="4"/>
        <v>-0.5695862881074022</v>
      </c>
      <c r="Q6" s="1">
        <v>0.3957</v>
      </c>
      <c r="R6" s="2">
        <f t="shared" si="5"/>
        <v>-0.40262297452562446</v>
      </c>
      <c r="S6" s="4">
        <f t="shared" si="6"/>
        <v>0.6651</v>
      </c>
      <c r="T6" s="2">
        <f t="shared" si="7"/>
        <v>-0.17710652245276784</v>
      </c>
      <c r="U6" s="7">
        <f t="shared" si="8"/>
        <v>59.49481281010374</v>
      </c>
      <c r="V6" s="6">
        <f t="shared" si="9"/>
        <v>0.8809264028788467</v>
      </c>
    </row>
    <row r="7" spans="1:22" ht="15">
      <c r="A7" s="2" t="s">
        <v>19</v>
      </c>
      <c r="B7" s="2" t="s">
        <v>20</v>
      </c>
      <c r="C7" s="2">
        <v>2010</v>
      </c>
      <c r="D7" s="3">
        <v>21</v>
      </c>
      <c r="E7" s="3">
        <v>4</v>
      </c>
      <c r="F7" s="5" t="s">
        <v>27</v>
      </c>
      <c r="G7" s="2">
        <v>12</v>
      </c>
      <c r="H7" s="6">
        <f t="shared" si="0"/>
        <v>0.3537416058896715</v>
      </c>
      <c r="I7" s="2">
        <v>20</v>
      </c>
      <c r="J7" s="6">
        <f t="shared" si="1"/>
        <v>0.4636476090008061</v>
      </c>
      <c r="K7" s="3">
        <v>25</v>
      </c>
      <c r="L7" s="6">
        <f t="shared" si="2"/>
        <v>0.5235987755982989</v>
      </c>
      <c r="M7" s="5">
        <v>25</v>
      </c>
      <c r="N7" s="2">
        <f t="shared" si="3"/>
        <v>5</v>
      </c>
      <c r="O7" s="1">
        <v>0.0209</v>
      </c>
      <c r="P7" s="2">
        <f t="shared" si="4"/>
        <v>-1.6796459671823283</v>
      </c>
      <c r="Q7" s="1">
        <v>0.2986</v>
      </c>
      <c r="R7" s="2">
        <f t="shared" si="5"/>
        <v>-0.5248956524981372</v>
      </c>
      <c r="S7" s="4">
        <f t="shared" si="6"/>
        <v>0.31949999999999995</v>
      </c>
      <c r="T7" s="2">
        <f t="shared" si="7"/>
        <v>-0.4955155447767681</v>
      </c>
      <c r="U7" s="7">
        <f t="shared" si="8"/>
        <v>93.45852895148671</v>
      </c>
      <c r="V7" s="6">
        <f t="shared" si="9"/>
        <v>1.3121594584265766</v>
      </c>
    </row>
    <row r="8" spans="1:22" ht="15">
      <c r="A8" s="2" t="s">
        <v>19</v>
      </c>
      <c r="B8" s="2" t="s">
        <v>20</v>
      </c>
      <c r="C8" s="2">
        <v>2010</v>
      </c>
      <c r="D8" s="3">
        <v>29</v>
      </c>
      <c r="E8" s="5">
        <v>2</v>
      </c>
      <c r="F8" s="5" t="s">
        <v>28</v>
      </c>
      <c r="G8" s="2">
        <v>7</v>
      </c>
      <c r="H8" s="6">
        <f t="shared" si="0"/>
        <v>0.2677633271571939</v>
      </c>
      <c r="I8" s="2">
        <v>15</v>
      </c>
      <c r="J8" s="6">
        <f t="shared" si="1"/>
        <v>0.3976994150920718</v>
      </c>
      <c r="K8" s="3">
        <v>20</v>
      </c>
      <c r="L8" s="6">
        <f t="shared" si="2"/>
        <v>0.4636476090008061</v>
      </c>
      <c r="M8" s="5">
        <v>104</v>
      </c>
      <c r="N8" s="2">
        <f t="shared" si="3"/>
        <v>10.198039027185569</v>
      </c>
      <c r="O8" s="1">
        <v>1.8893</v>
      </c>
      <c r="P8" s="2">
        <f t="shared" si="4"/>
        <v>0.27630322327046414</v>
      </c>
      <c r="Q8" s="4">
        <v>0.30549999999999994</v>
      </c>
      <c r="R8" s="2">
        <f t="shared" si="5"/>
        <v>-0.5149745697954327</v>
      </c>
      <c r="S8" s="4">
        <f t="shared" si="6"/>
        <v>2.1948</v>
      </c>
      <c r="T8" s="2">
        <f t="shared" si="7"/>
        <v>0.3413969302623893</v>
      </c>
      <c r="U8" s="7">
        <f t="shared" si="8"/>
        <v>13.91926371423364</v>
      </c>
      <c r="V8" s="6">
        <f t="shared" si="9"/>
        <v>0.3823322047017099</v>
      </c>
    </row>
    <row r="9" spans="1:23" ht="15">
      <c r="A9" s="2" t="s">
        <v>19</v>
      </c>
      <c r="B9" s="2" t="s">
        <v>20</v>
      </c>
      <c r="C9" s="2">
        <v>2010</v>
      </c>
      <c r="D9" s="3">
        <v>36</v>
      </c>
      <c r="E9" s="5">
        <v>7</v>
      </c>
      <c r="F9" s="5" t="s">
        <v>23</v>
      </c>
      <c r="G9" s="2">
        <v>5</v>
      </c>
      <c r="H9" s="6">
        <f t="shared" si="0"/>
        <v>0.2255134058981312</v>
      </c>
      <c r="I9" s="2">
        <v>12</v>
      </c>
      <c r="J9" s="6">
        <f t="shared" si="1"/>
        <v>0.3537416058896715</v>
      </c>
      <c r="K9" s="3">
        <v>15</v>
      </c>
      <c r="L9" s="6">
        <f t="shared" si="2"/>
        <v>0.3976994150920718</v>
      </c>
      <c r="M9" s="5">
        <v>76</v>
      </c>
      <c r="N9" s="2">
        <f t="shared" si="3"/>
        <v>8.717797887081348</v>
      </c>
      <c r="O9" s="1">
        <v>0.7162</v>
      </c>
      <c r="P9" s="2">
        <f t="shared" si="4"/>
        <v>-0.14495961949487834</v>
      </c>
      <c r="Q9" s="1">
        <v>0.4557</v>
      </c>
      <c r="R9" s="2">
        <f t="shared" si="5"/>
        <v>-0.34131144125040536</v>
      </c>
      <c r="S9" s="4">
        <f t="shared" si="6"/>
        <v>1.1719</v>
      </c>
      <c r="T9" s="2">
        <f t="shared" si="7"/>
        <v>0.06889426014264372</v>
      </c>
      <c r="U9" s="7">
        <f t="shared" si="8"/>
        <v>38.88557044116393</v>
      </c>
      <c r="V9" s="6">
        <f t="shared" si="9"/>
        <v>0.6733175814832933</v>
      </c>
      <c r="W9" s="2" t="s">
        <v>22</v>
      </c>
    </row>
    <row r="10" spans="1:22" ht="15">
      <c r="A10" s="2" t="s">
        <v>19</v>
      </c>
      <c r="B10" s="2" t="s">
        <v>20</v>
      </c>
      <c r="C10" s="2">
        <v>2010</v>
      </c>
      <c r="D10" s="3">
        <v>39</v>
      </c>
      <c r="E10" s="5">
        <v>7</v>
      </c>
      <c r="F10" s="5" t="s">
        <v>23</v>
      </c>
      <c r="G10" s="2">
        <v>12</v>
      </c>
      <c r="H10" s="6">
        <f t="shared" si="0"/>
        <v>0.3537416058896715</v>
      </c>
      <c r="I10" s="2">
        <v>22</v>
      </c>
      <c r="J10" s="6">
        <f t="shared" si="1"/>
        <v>0.4882052633969172</v>
      </c>
      <c r="K10" s="3">
        <v>25</v>
      </c>
      <c r="L10" s="6">
        <f t="shared" si="2"/>
        <v>0.5235987755982989</v>
      </c>
      <c r="M10" s="5">
        <v>144</v>
      </c>
      <c r="N10" s="2">
        <f t="shared" si="3"/>
        <v>12</v>
      </c>
      <c r="O10" s="1">
        <v>1.5004</v>
      </c>
      <c r="P10" s="2">
        <f t="shared" si="4"/>
        <v>0.17620994999371214</v>
      </c>
      <c r="Q10" s="1">
        <v>1.0463</v>
      </c>
      <c r="R10" s="2">
        <f t="shared" si="5"/>
        <v>0.019660376063939573</v>
      </c>
      <c r="S10" s="4">
        <f t="shared" si="6"/>
        <v>2.5467</v>
      </c>
      <c r="T10" s="2">
        <f t="shared" si="7"/>
        <v>0.40597949362072827</v>
      </c>
      <c r="U10" s="7">
        <f t="shared" si="8"/>
        <v>41.08454077826206</v>
      </c>
      <c r="V10" s="6">
        <f t="shared" si="9"/>
        <v>0.695764248515554</v>
      </c>
    </row>
    <row r="11" spans="1:22" ht="15">
      <c r="A11" s="2" t="s">
        <v>19</v>
      </c>
      <c r="B11" s="2" t="s">
        <v>20</v>
      </c>
      <c r="C11" s="2">
        <v>2010</v>
      </c>
      <c r="D11" s="3">
        <v>40</v>
      </c>
      <c r="E11" s="3">
        <v>3</v>
      </c>
      <c r="F11" s="5" t="s">
        <v>26</v>
      </c>
      <c r="G11" s="2">
        <v>10</v>
      </c>
      <c r="H11" s="6">
        <f t="shared" si="0"/>
        <v>0.32175055439664224</v>
      </c>
      <c r="I11" s="2">
        <v>15</v>
      </c>
      <c r="J11" s="6">
        <f t="shared" si="1"/>
        <v>0.3976994150920718</v>
      </c>
      <c r="K11" s="3">
        <v>15</v>
      </c>
      <c r="L11" s="6">
        <f t="shared" si="2"/>
        <v>0.3976994150920718</v>
      </c>
      <c r="M11" s="5">
        <v>99</v>
      </c>
      <c r="N11" s="2">
        <f t="shared" si="3"/>
        <v>9.9498743710662</v>
      </c>
      <c r="O11" s="1">
        <v>0.689</v>
      </c>
      <c r="P11" s="2">
        <f t="shared" si="4"/>
        <v>-0.1617744748800331</v>
      </c>
      <c r="Q11" s="1">
        <v>0.8907</v>
      </c>
      <c r="R11" s="2">
        <f t="shared" si="5"/>
        <v>-0.05026367183334443</v>
      </c>
      <c r="S11" s="4">
        <f t="shared" si="6"/>
        <v>1.5796999999999999</v>
      </c>
      <c r="T11" s="2">
        <f t="shared" si="7"/>
        <v>0.19857736735983603</v>
      </c>
      <c r="U11" s="7">
        <f t="shared" si="8"/>
        <v>56.38412356776604</v>
      </c>
      <c r="V11" s="6">
        <f t="shared" si="9"/>
        <v>0.8494141494436458</v>
      </c>
    </row>
    <row r="12" spans="1:22" ht="15">
      <c r="A12" s="2" t="s">
        <v>19</v>
      </c>
      <c r="B12" s="2" t="s">
        <v>20</v>
      </c>
      <c r="C12" s="2">
        <v>2010</v>
      </c>
      <c r="D12" s="3">
        <v>41</v>
      </c>
      <c r="E12" s="5">
        <v>2</v>
      </c>
      <c r="F12" s="5" t="s">
        <v>28</v>
      </c>
      <c r="G12" s="2">
        <v>10</v>
      </c>
      <c r="H12" s="6">
        <f t="shared" si="0"/>
        <v>0.32175055439664224</v>
      </c>
      <c r="I12" s="2">
        <v>16</v>
      </c>
      <c r="J12" s="6">
        <f t="shared" si="1"/>
        <v>0.411516846067488</v>
      </c>
      <c r="K12" s="3">
        <v>15</v>
      </c>
      <c r="L12" s="6">
        <f t="shared" si="2"/>
        <v>0.3976994150920718</v>
      </c>
      <c r="M12" s="5">
        <v>121</v>
      </c>
      <c r="N12" s="2">
        <f t="shared" si="3"/>
        <v>11</v>
      </c>
      <c r="O12" s="1">
        <v>3.7205</v>
      </c>
      <c r="P12" s="2">
        <f t="shared" si="4"/>
        <v>0.570602476173393</v>
      </c>
      <c r="Q12" s="1">
        <v>0.9365</v>
      </c>
      <c r="R12" s="2">
        <f t="shared" si="5"/>
        <v>-0.028487580892446896</v>
      </c>
      <c r="S12" s="4">
        <f t="shared" si="6"/>
        <v>4.657</v>
      </c>
      <c r="T12" s="2">
        <f t="shared" si="7"/>
        <v>0.6681071704944999</v>
      </c>
      <c r="U12" s="7">
        <f t="shared" si="8"/>
        <v>20.10951256173502</v>
      </c>
      <c r="V12" s="6">
        <f t="shared" si="9"/>
        <v>0.4650151151734095</v>
      </c>
    </row>
    <row r="13" spans="1:22" ht="15">
      <c r="A13" s="2" t="s">
        <v>19</v>
      </c>
      <c r="B13" s="2" t="s">
        <v>20</v>
      </c>
      <c r="C13" s="2">
        <v>2010</v>
      </c>
      <c r="D13" s="3">
        <v>49</v>
      </c>
      <c r="E13" s="5">
        <v>8</v>
      </c>
      <c r="F13" s="5" t="s">
        <v>29</v>
      </c>
      <c r="G13" s="2">
        <v>5</v>
      </c>
      <c r="H13" s="6">
        <f t="shared" si="0"/>
        <v>0.2255134058981312</v>
      </c>
      <c r="I13" s="2">
        <v>3</v>
      </c>
      <c r="J13" s="6">
        <f t="shared" si="1"/>
        <v>0.17408301063648043</v>
      </c>
      <c r="K13" s="3">
        <v>3</v>
      </c>
      <c r="L13" s="6">
        <f t="shared" si="2"/>
        <v>0.17408301063648043</v>
      </c>
      <c r="M13" s="5">
        <v>7</v>
      </c>
      <c r="N13" s="2">
        <f t="shared" si="3"/>
        <v>2.6457513110645907</v>
      </c>
      <c r="O13" s="1">
        <v>0.0049</v>
      </c>
      <c r="P13" s="2">
        <f t="shared" si="4"/>
        <v>-2.308918507877032</v>
      </c>
      <c r="Q13" s="1">
        <v>0.0423</v>
      </c>
      <c r="R13" s="2">
        <f t="shared" si="5"/>
        <v>-1.3735569746687053</v>
      </c>
      <c r="S13" s="4">
        <f t="shared" si="6"/>
        <v>0.0472</v>
      </c>
      <c r="T13" s="2">
        <f t="shared" si="7"/>
        <v>-1.3259659995687452</v>
      </c>
      <c r="U13" s="7">
        <f t="shared" si="8"/>
        <v>89.61864406779661</v>
      </c>
      <c r="V13" s="6">
        <f t="shared" si="9"/>
        <v>1.242742645099955</v>
      </c>
    </row>
    <row r="14" spans="1:22" ht="15">
      <c r="A14" s="2" t="s">
        <v>19</v>
      </c>
      <c r="B14" s="2" t="s">
        <v>20</v>
      </c>
      <c r="C14" s="2">
        <v>2010</v>
      </c>
      <c r="D14" s="3">
        <v>51</v>
      </c>
      <c r="E14" s="3">
        <v>4</v>
      </c>
      <c r="F14" s="5" t="s">
        <v>27</v>
      </c>
      <c r="G14" s="2">
        <v>4</v>
      </c>
      <c r="H14" s="6">
        <f t="shared" si="0"/>
        <v>0.20135792079033082</v>
      </c>
      <c r="I14" s="2">
        <v>6</v>
      </c>
      <c r="J14" s="6">
        <f t="shared" si="1"/>
        <v>0.24746706317044773</v>
      </c>
      <c r="K14" s="3">
        <v>8</v>
      </c>
      <c r="L14" s="6">
        <f t="shared" si="2"/>
        <v>0.2867565522115484</v>
      </c>
      <c r="M14" s="5">
        <v>29</v>
      </c>
      <c r="N14" s="2">
        <f t="shared" si="3"/>
        <v>5.385164807134504</v>
      </c>
      <c r="O14" s="1">
        <v>0.0686</v>
      </c>
      <c r="P14" s="2">
        <f t="shared" si="4"/>
        <v>-1.163612580673589</v>
      </c>
      <c r="Q14" s="1">
        <v>0.2482</v>
      </c>
      <c r="R14" s="2">
        <f t="shared" si="5"/>
        <v>-0.6051807254266017</v>
      </c>
      <c r="S14" s="4">
        <f t="shared" si="6"/>
        <v>0.31679999999999997</v>
      </c>
      <c r="T14" s="2">
        <f t="shared" si="7"/>
        <v>-0.49920111850843896</v>
      </c>
      <c r="U14" s="7">
        <f t="shared" si="8"/>
        <v>78.3459595959596</v>
      </c>
      <c r="V14" s="6">
        <f t="shared" si="9"/>
        <v>1.086778737419117</v>
      </c>
    </row>
    <row r="15" spans="1:21" ht="15">
      <c r="A15" s="2" t="s">
        <v>19</v>
      </c>
      <c r="B15" s="2" t="s">
        <v>20</v>
      </c>
      <c r="C15" s="2">
        <v>2010</v>
      </c>
      <c r="D15" s="3">
        <v>62</v>
      </c>
      <c r="E15" s="3">
        <v>4</v>
      </c>
      <c r="F15" s="5" t="s">
        <v>27</v>
      </c>
      <c r="G15" s="2">
        <v>20</v>
      </c>
      <c r="H15" s="6">
        <f t="shared" si="0"/>
        <v>0.4636476090008061</v>
      </c>
      <c r="I15" s="2">
        <v>26</v>
      </c>
      <c r="J15" s="6">
        <f t="shared" si="1"/>
        <v>0.5350708071951543</v>
      </c>
      <c r="K15" s="3">
        <v>27</v>
      </c>
      <c r="L15" s="6">
        <f t="shared" si="2"/>
        <v>0.5464005641379722</v>
      </c>
      <c r="M15" s="5">
        <v>0</v>
      </c>
      <c r="N15" s="2">
        <f t="shared" si="3"/>
        <v>0</v>
      </c>
      <c r="O15" s="1">
        <v>0</v>
      </c>
      <c r="P15" s="2">
        <f t="shared" si="4"/>
        <v>-5</v>
      </c>
      <c r="Q15" s="1">
        <v>0</v>
      </c>
      <c r="R15" s="2">
        <f t="shared" si="5"/>
        <v>-5</v>
      </c>
      <c r="S15" s="4">
        <f t="shared" si="6"/>
        <v>0</v>
      </c>
      <c r="T15" s="2">
        <f t="shared" si="7"/>
        <v>-5</v>
      </c>
      <c r="U15" s="7"/>
    </row>
    <row r="16" spans="1:23" ht="15">
      <c r="A16" s="2" t="s">
        <v>19</v>
      </c>
      <c r="B16" s="2" t="s">
        <v>20</v>
      </c>
      <c r="C16" s="2">
        <v>2010</v>
      </c>
      <c r="D16" s="3">
        <v>70</v>
      </c>
      <c r="E16" s="5">
        <v>2</v>
      </c>
      <c r="F16" s="5" t="s">
        <v>28</v>
      </c>
      <c r="G16" s="2">
        <v>3</v>
      </c>
      <c r="H16" s="6">
        <f t="shared" si="0"/>
        <v>0.17408301063648043</v>
      </c>
      <c r="I16" s="2">
        <v>6</v>
      </c>
      <c r="J16" s="6">
        <f t="shared" si="1"/>
        <v>0.24746706317044773</v>
      </c>
      <c r="K16" s="3">
        <v>12</v>
      </c>
      <c r="L16" s="6">
        <f t="shared" si="2"/>
        <v>0.3537416058896715</v>
      </c>
      <c r="M16" s="5">
        <v>32</v>
      </c>
      <c r="N16" s="2">
        <f t="shared" si="3"/>
        <v>5.656854249492381</v>
      </c>
      <c r="O16" s="1">
        <v>1.2481</v>
      </c>
      <c r="P16" s="2">
        <f t="shared" si="4"/>
        <v>0.09625286282058726</v>
      </c>
      <c r="Q16" s="1">
        <v>0.1372</v>
      </c>
      <c r="R16" s="2">
        <f t="shared" si="5"/>
        <v>-0.8626142356660299</v>
      </c>
      <c r="S16" s="4">
        <f t="shared" si="6"/>
        <v>1.3853</v>
      </c>
      <c r="T16" s="2">
        <f t="shared" si="7"/>
        <v>0.14154696923050225</v>
      </c>
      <c r="U16" s="7">
        <f>Q16/S16*100</f>
        <v>9.903991915108639</v>
      </c>
      <c r="V16" s="6">
        <f>ASIN(SQRT(U16/100))</f>
        <v>0.3201469883369503</v>
      </c>
      <c r="W16" s="2" t="s">
        <v>22</v>
      </c>
    </row>
    <row r="17" spans="1:22" ht="15">
      <c r="A17" s="2" t="s">
        <v>19</v>
      </c>
      <c r="B17" s="2" t="s">
        <v>20</v>
      </c>
      <c r="C17" s="2">
        <v>2010</v>
      </c>
      <c r="D17" s="3">
        <v>71</v>
      </c>
      <c r="E17" s="3">
        <v>4</v>
      </c>
      <c r="F17" s="5" t="s">
        <v>27</v>
      </c>
      <c r="G17" s="2">
        <v>2</v>
      </c>
      <c r="H17" s="6">
        <f t="shared" si="0"/>
        <v>0.1418970546041639</v>
      </c>
      <c r="I17" s="2">
        <v>4</v>
      </c>
      <c r="J17" s="6">
        <f t="shared" si="1"/>
        <v>0.20135792079033082</v>
      </c>
      <c r="K17" s="3">
        <v>5</v>
      </c>
      <c r="L17" s="6">
        <f t="shared" si="2"/>
        <v>0.2255134058981312</v>
      </c>
      <c r="M17" s="5">
        <v>3</v>
      </c>
      <c r="N17" s="2">
        <f t="shared" si="3"/>
        <v>1.7320508075688772</v>
      </c>
      <c r="O17" s="1">
        <v>0</v>
      </c>
      <c r="P17" s="2">
        <f t="shared" si="4"/>
        <v>-5</v>
      </c>
      <c r="Q17" s="1">
        <v>0.0263</v>
      </c>
      <c r="R17" s="2">
        <f t="shared" si="5"/>
        <v>-1.579879151914297</v>
      </c>
      <c r="S17" s="4">
        <f t="shared" si="6"/>
        <v>0.0263</v>
      </c>
      <c r="T17" s="2">
        <f t="shared" si="7"/>
        <v>-1.579879151914297</v>
      </c>
      <c r="U17" s="7">
        <f>Q17/S17*100</f>
        <v>100</v>
      </c>
      <c r="V17" s="6">
        <f>ASIN(SQRT(U17/100))</f>
        <v>1.5707963267948966</v>
      </c>
    </row>
    <row r="18" spans="1:23" ht="15">
      <c r="A18" s="2" t="s">
        <v>19</v>
      </c>
      <c r="B18" s="2" t="s">
        <v>20</v>
      </c>
      <c r="C18" s="2">
        <v>2010</v>
      </c>
      <c r="D18" s="3">
        <v>72</v>
      </c>
      <c r="E18" s="3">
        <v>3</v>
      </c>
      <c r="F18" s="5" t="s">
        <v>26</v>
      </c>
      <c r="G18" s="2">
        <v>23</v>
      </c>
      <c r="H18" s="6">
        <f t="shared" si="0"/>
        <v>0.5001796086974873</v>
      </c>
      <c r="I18" s="2">
        <v>60</v>
      </c>
      <c r="J18" s="6">
        <f t="shared" si="1"/>
        <v>0.8860771237926137</v>
      </c>
      <c r="K18" s="3">
        <v>35</v>
      </c>
      <c r="L18" s="6">
        <f t="shared" si="2"/>
        <v>0.6330518363897495</v>
      </c>
      <c r="M18" s="5">
        <v>301</v>
      </c>
      <c r="N18" s="2">
        <f t="shared" si="3"/>
        <v>17.349351572897472</v>
      </c>
      <c r="O18" s="4">
        <v>2.6032</v>
      </c>
      <c r="P18" s="2">
        <f t="shared" si="4"/>
        <v>0.4155092038996665</v>
      </c>
      <c r="Q18" s="1">
        <v>3.3385</v>
      </c>
      <c r="R18" s="2">
        <f t="shared" si="5"/>
        <v>0.5235526814346548</v>
      </c>
      <c r="S18" s="4">
        <f t="shared" si="6"/>
        <v>5.9417</v>
      </c>
      <c r="T18" s="2">
        <f t="shared" si="7"/>
        <v>0.7739114511577762</v>
      </c>
      <c r="U18" s="7">
        <f>Q18/S18*100</f>
        <v>56.18762307083831</v>
      </c>
      <c r="V18" s="6">
        <f>ASIN(SQRT(U18/100))</f>
        <v>0.8474334282556893</v>
      </c>
      <c r="W18" s="2" t="s">
        <v>22</v>
      </c>
    </row>
    <row r="19" spans="1:22" ht="15">
      <c r="A19" s="2" t="s">
        <v>19</v>
      </c>
      <c r="B19" s="2" t="s">
        <v>20</v>
      </c>
      <c r="C19" s="2">
        <v>2010</v>
      </c>
      <c r="D19" s="3">
        <v>73</v>
      </c>
      <c r="E19" s="5">
        <v>2</v>
      </c>
      <c r="F19" s="5" t="s">
        <v>28</v>
      </c>
      <c r="G19" s="2">
        <v>3</v>
      </c>
      <c r="H19" s="6">
        <f t="shared" si="0"/>
        <v>0.17408301063648043</v>
      </c>
      <c r="I19" s="2">
        <v>5</v>
      </c>
      <c r="J19" s="6">
        <f t="shared" si="1"/>
        <v>0.2255134058981312</v>
      </c>
      <c r="K19" s="3">
        <v>3</v>
      </c>
      <c r="L19" s="6">
        <f t="shared" si="2"/>
        <v>0.17408301063648043</v>
      </c>
      <c r="M19" s="5">
        <v>15</v>
      </c>
      <c r="N19" s="2">
        <f t="shared" si="3"/>
        <v>3.872983346207417</v>
      </c>
      <c r="O19" s="1">
        <v>0.0413</v>
      </c>
      <c r="P19" s="2">
        <f t="shared" si="4"/>
        <v>-1.3839448050234138</v>
      </c>
      <c r="Q19" s="1">
        <v>0.168</v>
      </c>
      <c r="R19" s="2">
        <f t="shared" si="5"/>
        <v>-0.7746648681814594</v>
      </c>
      <c r="S19" s="4">
        <f t="shared" si="6"/>
        <v>0.2093</v>
      </c>
      <c r="T19" s="2">
        <f t="shared" si="7"/>
        <v>-0.6792100223011938</v>
      </c>
      <c r="U19" s="7">
        <f>Q19/S19*100</f>
        <v>80.2675585284281</v>
      </c>
      <c r="V19" s="6">
        <f>ASIN(SQRT(U19/100))</f>
        <v>1.110501656144065</v>
      </c>
    </row>
    <row r="20" spans="1:22" ht="15">
      <c r="A20" s="2" t="s">
        <v>19</v>
      </c>
      <c r="B20" s="2" t="s">
        <v>20</v>
      </c>
      <c r="C20" s="2">
        <v>2010</v>
      </c>
      <c r="D20" s="3">
        <v>79</v>
      </c>
      <c r="E20" s="3">
        <v>3</v>
      </c>
      <c r="F20" s="5" t="s">
        <v>26</v>
      </c>
      <c r="G20" s="2">
        <v>5</v>
      </c>
      <c r="H20" s="6">
        <f t="shared" si="0"/>
        <v>0.2255134058981312</v>
      </c>
      <c r="I20" s="2">
        <v>10</v>
      </c>
      <c r="J20" s="6">
        <f t="shared" si="1"/>
        <v>0.32175055439664224</v>
      </c>
      <c r="K20" s="3">
        <v>14</v>
      </c>
      <c r="L20" s="6">
        <f t="shared" si="2"/>
        <v>0.38349700393093333</v>
      </c>
      <c r="M20" s="5">
        <v>57</v>
      </c>
      <c r="N20" s="2">
        <f t="shared" si="3"/>
        <v>7.54983443527075</v>
      </c>
      <c r="O20" s="1">
        <v>0.5354</v>
      </c>
      <c r="P20" s="2">
        <f t="shared" si="4"/>
        <v>-0.27131352163571004</v>
      </c>
      <c r="Q20" s="1">
        <v>0.3075</v>
      </c>
      <c r="R20" s="2">
        <f t="shared" si="5"/>
        <v>-0.5121407567204227</v>
      </c>
      <c r="S20" s="4">
        <f t="shared" si="6"/>
        <v>0.8429</v>
      </c>
      <c r="T20" s="2">
        <f t="shared" si="7"/>
        <v>-0.07421879380940712</v>
      </c>
      <c r="U20" s="7">
        <f>Q20/S20*100</f>
        <v>36.48119587139637</v>
      </c>
      <c r="V20" s="6">
        <f>ASIN(SQRT(U20/100))</f>
        <v>0.6485063425032458</v>
      </c>
    </row>
    <row r="21" spans="1:23" ht="15">
      <c r="A21" s="2" t="s">
        <v>19</v>
      </c>
      <c r="B21" s="2" t="s">
        <v>20</v>
      </c>
      <c r="C21" s="2">
        <v>2010</v>
      </c>
      <c r="D21" s="3">
        <v>83</v>
      </c>
      <c r="E21" s="5">
        <v>8</v>
      </c>
      <c r="F21" s="5" t="s">
        <v>29</v>
      </c>
      <c r="G21" s="2">
        <v>1</v>
      </c>
      <c r="H21" s="6">
        <f t="shared" si="0"/>
        <v>0.1001674211615598</v>
      </c>
      <c r="I21" s="2">
        <v>1</v>
      </c>
      <c r="J21" s="6">
        <f t="shared" si="1"/>
        <v>0.1001674211615598</v>
      </c>
      <c r="K21" s="3">
        <v>3</v>
      </c>
      <c r="L21" s="6">
        <f t="shared" si="2"/>
        <v>0.17408301063648043</v>
      </c>
      <c r="M21" s="5">
        <v>0</v>
      </c>
      <c r="N21" s="2">
        <f t="shared" si="3"/>
        <v>0</v>
      </c>
      <c r="O21" s="1">
        <v>0</v>
      </c>
      <c r="P21" s="2">
        <f t="shared" si="4"/>
        <v>-5</v>
      </c>
      <c r="Q21" s="1">
        <v>0</v>
      </c>
      <c r="R21" s="2">
        <f t="shared" si="5"/>
        <v>-5</v>
      </c>
      <c r="S21" s="4">
        <f t="shared" si="6"/>
        <v>0</v>
      </c>
      <c r="T21" s="2">
        <f t="shared" si="7"/>
        <v>-5</v>
      </c>
      <c r="U21" s="7"/>
      <c r="W21" s="2" t="s">
        <v>22</v>
      </c>
    </row>
    <row r="22" spans="1:22" ht="15">
      <c r="A22" s="2" t="s">
        <v>19</v>
      </c>
      <c r="B22" s="2" t="s">
        <v>20</v>
      </c>
      <c r="C22" s="2">
        <v>2010</v>
      </c>
      <c r="D22" s="3">
        <v>85</v>
      </c>
      <c r="E22" s="3">
        <v>6</v>
      </c>
      <c r="F22" s="5" t="s">
        <v>21</v>
      </c>
      <c r="G22" s="2">
        <v>2</v>
      </c>
      <c r="H22" s="6">
        <f t="shared" si="0"/>
        <v>0.1418970546041639</v>
      </c>
      <c r="I22" s="2">
        <v>7</v>
      </c>
      <c r="J22" s="6">
        <f t="shared" si="1"/>
        <v>0.2677633271571939</v>
      </c>
      <c r="K22" s="3">
        <v>15</v>
      </c>
      <c r="L22" s="6">
        <f t="shared" si="2"/>
        <v>0.3976994150920718</v>
      </c>
      <c r="M22" s="5">
        <v>18</v>
      </c>
      <c r="N22" s="2">
        <f t="shared" si="3"/>
        <v>4.242640687119285</v>
      </c>
      <c r="O22" s="1">
        <v>0.21860000000000002</v>
      </c>
      <c r="P22" s="2">
        <f t="shared" si="4"/>
        <v>-0.6603299757555445</v>
      </c>
      <c r="Q22" s="1">
        <v>0.0553</v>
      </c>
      <c r="R22" s="2">
        <f t="shared" si="5"/>
        <v>-1.2571963415308345</v>
      </c>
      <c r="S22" s="4">
        <f t="shared" si="6"/>
        <v>0.27390000000000003</v>
      </c>
      <c r="T22" s="2">
        <f t="shared" si="7"/>
        <v>-0.562392112085063</v>
      </c>
      <c r="U22" s="7">
        <f>Q22/S22*100</f>
        <v>20.189850310332236</v>
      </c>
      <c r="V22" s="6">
        <f>ASIN(SQRT(U22/100))</f>
        <v>0.4660165378824623</v>
      </c>
    </row>
    <row r="23" spans="1:22" ht="15">
      <c r="A23" s="2" t="s">
        <v>19</v>
      </c>
      <c r="B23" s="2" t="s">
        <v>20</v>
      </c>
      <c r="C23" s="2">
        <v>2010</v>
      </c>
      <c r="D23" s="3">
        <v>92</v>
      </c>
      <c r="E23" s="5">
        <v>2</v>
      </c>
      <c r="F23" s="5" t="s">
        <v>28</v>
      </c>
      <c r="G23" s="2">
        <v>4</v>
      </c>
      <c r="H23" s="6">
        <f t="shared" si="0"/>
        <v>0.20135792079033082</v>
      </c>
      <c r="I23" s="2">
        <v>4</v>
      </c>
      <c r="J23" s="6">
        <f t="shared" si="1"/>
        <v>0.20135792079033082</v>
      </c>
      <c r="K23" s="3">
        <v>4</v>
      </c>
      <c r="L23" s="6">
        <f t="shared" si="2"/>
        <v>0.20135792079033082</v>
      </c>
      <c r="M23" s="5">
        <v>23</v>
      </c>
      <c r="N23" s="2">
        <f t="shared" si="3"/>
        <v>4.795831523312719</v>
      </c>
      <c r="O23" s="1">
        <v>0.5028</v>
      </c>
      <c r="P23" s="2">
        <f t="shared" si="4"/>
        <v>-0.2985960935524442</v>
      </c>
      <c r="Q23" s="1">
        <v>0.1293</v>
      </c>
      <c r="R23" s="2">
        <f t="shared" si="5"/>
        <v>-0.8883678882913998</v>
      </c>
      <c r="S23" s="4">
        <f t="shared" si="6"/>
        <v>0.6321</v>
      </c>
      <c r="T23" s="2">
        <f t="shared" si="7"/>
        <v>-0.19920733906558324</v>
      </c>
      <c r="U23" s="7">
        <f>Q23/S23*100</f>
        <v>20.45562411010916</v>
      </c>
      <c r="V23" s="6">
        <f>ASIN(SQRT(U23/100))</f>
        <v>0.4693189095044412</v>
      </c>
    </row>
    <row r="24" spans="1:22" ht="15">
      <c r="A24" s="2" t="s">
        <v>19</v>
      </c>
      <c r="B24" s="2" t="s">
        <v>20</v>
      </c>
      <c r="C24" s="2">
        <v>2010</v>
      </c>
      <c r="D24" s="3">
        <v>93</v>
      </c>
      <c r="E24" s="5">
        <v>8</v>
      </c>
      <c r="F24" s="5" t="s">
        <v>29</v>
      </c>
      <c r="G24" s="2">
        <v>10</v>
      </c>
      <c r="H24" s="6">
        <f t="shared" si="0"/>
        <v>0.32175055439664224</v>
      </c>
      <c r="I24" s="2">
        <v>10</v>
      </c>
      <c r="J24" s="6">
        <f t="shared" si="1"/>
        <v>0.32175055439664224</v>
      </c>
      <c r="K24" s="3">
        <v>27</v>
      </c>
      <c r="L24" s="6">
        <f t="shared" si="2"/>
        <v>0.5464005641379722</v>
      </c>
      <c r="M24" s="5">
        <v>78</v>
      </c>
      <c r="N24" s="2">
        <f t="shared" si="3"/>
        <v>8.831760866327848</v>
      </c>
      <c r="O24" s="1">
        <v>1.0941</v>
      </c>
      <c r="P24" s="2">
        <f t="shared" si="4"/>
        <v>0.03906098743749466</v>
      </c>
      <c r="Q24" s="1">
        <v>0.9071</v>
      </c>
      <c r="R24" s="2">
        <f t="shared" si="5"/>
        <v>-0.042340045358481466</v>
      </c>
      <c r="S24" s="4">
        <f t="shared" si="6"/>
        <v>2.0012</v>
      </c>
      <c r="T24" s="2">
        <f t="shared" si="7"/>
        <v>0.3012926643762567</v>
      </c>
      <c r="U24" s="7">
        <f>Q24/S24*100</f>
        <v>45.327803318009195</v>
      </c>
      <c r="V24" s="6">
        <f>ASIN(SQRT(U24/100))</f>
        <v>0.7386079337763111</v>
      </c>
    </row>
    <row r="25" spans="1:24" ht="15">
      <c r="A25" s="2" t="s">
        <v>19</v>
      </c>
      <c r="B25" s="2" t="s">
        <v>20</v>
      </c>
      <c r="C25" s="2">
        <v>2010</v>
      </c>
      <c r="D25" s="3">
        <v>100</v>
      </c>
      <c r="E25" s="5">
        <v>7</v>
      </c>
      <c r="F25" s="5" t="s">
        <v>23</v>
      </c>
      <c r="G25" s="2">
        <v>10</v>
      </c>
      <c r="H25" s="6">
        <f t="shared" si="0"/>
        <v>0.32175055439664224</v>
      </c>
      <c r="I25" s="2">
        <v>20</v>
      </c>
      <c r="J25" s="6">
        <f t="shared" si="1"/>
        <v>0.4636476090008061</v>
      </c>
      <c r="K25" s="3">
        <v>39</v>
      </c>
      <c r="L25" s="6">
        <f t="shared" si="2"/>
        <v>0.6744909281490511</v>
      </c>
      <c r="M25" s="5"/>
      <c r="O25" s="1"/>
      <c r="P25" s="2"/>
      <c r="Q25" s="1"/>
      <c r="R25" s="2"/>
      <c r="S25" s="4"/>
      <c r="T25" s="2"/>
      <c r="U25" s="7"/>
      <c r="V25" s="6"/>
      <c r="W25" s="2" t="s">
        <v>22</v>
      </c>
      <c r="X25" s="2" t="s">
        <v>35</v>
      </c>
    </row>
    <row r="26" spans="1:24" ht="15">
      <c r="A26" s="2" t="s">
        <v>19</v>
      </c>
      <c r="B26" s="2" t="s">
        <v>20</v>
      </c>
      <c r="C26" s="2">
        <v>2010</v>
      </c>
      <c r="D26" s="3">
        <v>101</v>
      </c>
      <c r="E26" s="3">
        <v>3</v>
      </c>
      <c r="F26" s="5" t="s">
        <v>26</v>
      </c>
      <c r="H26" s="6"/>
      <c r="J26" s="6"/>
      <c r="L26" s="6"/>
      <c r="M26" s="10"/>
      <c r="P26" s="2"/>
      <c r="R26" s="2"/>
      <c r="S26" s="4"/>
      <c r="T26" s="2"/>
      <c r="U26" s="7"/>
      <c r="W26" s="10"/>
      <c r="X26" s="2" t="s">
        <v>33</v>
      </c>
    </row>
    <row r="27" spans="1:22" ht="15">
      <c r="A27" s="2" t="s">
        <v>19</v>
      </c>
      <c r="B27" s="2" t="s">
        <v>20</v>
      </c>
      <c r="C27" s="2">
        <v>2010</v>
      </c>
      <c r="D27" s="3">
        <v>102</v>
      </c>
      <c r="E27" s="5">
        <v>1</v>
      </c>
      <c r="F27" s="5" t="s">
        <v>25</v>
      </c>
      <c r="G27" s="2">
        <v>2</v>
      </c>
      <c r="H27" s="6">
        <f aca="true" t="shared" si="10" ref="H27:H63">ASIN(SQRT(G27/100))</f>
        <v>0.1418970546041639</v>
      </c>
      <c r="I27" s="2">
        <v>3</v>
      </c>
      <c r="J27" s="6">
        <f aca="true" t="shared" si="11" ref="J27:J63">ASIN(SQRT(I27/100))</f>
        <v>0.17408301063648043</v>
      </c>
      <c r="K27" s="3">
        <v>2</v>
      </c>
      <c r="L27" s="6">
        <f aca="true" t="shared" si="12" ref="L27:L63">ASIN(SQRT(K27/100))</f>
        <v>0.1418970546041639</v>
      </c>
      <c r="M27" s="5">
        <v>12</v>
      </c>
      <c r="N27" s="2">
        <f aca="true" t="shared" si="13" ref="N27:N63">SQRT(M27)</f>
        <v>3.4641016151377544</v>
      </c>
      <c r="O27" s="1">
        <v>0.1193</v>
      </c>
      <c r="P27" s="2">
        <f aca="true" t="shared" si="14" ref="P27:P57">LOG10(O27+0.00001)</f>
        <v>-0.9233231542943572</v>
      </c>
      <c r="Q27" s="1">
        <v>0.0958</v>
      </c>
      <c r="R27" s="2">
        <f aca="true" t="shared" si="15" ref="R27:R57">LOG10(Q27+0.00001)</f>
        <v>-1.0185891598341117</v>
      </c>
      <c r="S27" s="4">
        <f aca="true" t="shared" si="16" ref="S27:S57">O27+Q27</f>
        <v>0.2151</v>
      </c>
      <c r="T27" s="2">
        <f aca="true" t="shared" si="17" ref="T27:T57">LOG10(S27+0.00001)</f>
        <v>-0.667339399729365</v>
      </c>
      <c r="U27" s="7">
        <f aca="true" t="shared" si="18" ref="U27:U32">Q27/S27*100</f>
        <v>44.53742445374244</v>
      </c>
      <c r="V27" s="6">
        <f aca="true" t="shared" si="19" ref="V27:V32">ASIN(SQRT(U27/100))</f>
        <v>0.7306631522237679</v>
      </c>
    </row>
    <row r="28" spans="1:22" ht="15">
      <c r="A28" s="2" t="s">
        <v>19</v>
      </c>
      <c r="B28" s="2" t="s">
        <v>20</v>
      </c>
      <c r="C28" s="2">
        <v>2010</v>
      </c>
      <c r="D28" s="3">
        <v>103</v>
      </c>
      <c r="E28" s="3">
        <v>5</v>
      </c>
      <c r="F28" s="5" t="s">
        <v>24</v>
      </c>
      <c r="G28" s="2">
        <v>1</v>
      </c>
      <c r="H28" s="6">
        <f t="shared" si="10"/>
        <v>0.1001674211615598</v>
      </c>
      <c r="I28" s="2">
        <v>3</v>
      </c>
      <c r="J28" s="6">
        <f t="shared" si="11"/>
        <v>0.17408301063648043</v>
      </c>
      <c r="K28" s="3">
        <v>2</v>
      </c>
      <c r="L28" s="6">
        <f t="shared" si="12"/>
        <v>0.1418970546041639</v>
      </c>
      <c r="M28" s="5">
        <v>8</v>
      </c>
      <c r="N28" s="2">
        <f t="shared" si="13"/>
        <v>2.8284271247461903</v>
      </c>
      <c r="O28" s="1">
        <v>0.1208</v>
      </c>
      <c r="P28" s="2">
        <f t="shared" si="14"/>
        <v>-0.917897115672906</v>
      </c>
      <c r="Q28" s="1">
        <v>0.0405</v>
      </c>
      <c r="R28" s="2">
        <f t="shared" si="15"/>
        <v>-1.3924377568164117</v>
      </c>
      <c r="S28" s="4">
        <f t="shared" si="16"/>
        <v>0.1613</v>
      </c>
      <c r="T28" s="2">
        <f t="shared" si="17"/>
        <v>-0.7923387088032183</v>
      </c>
      <c r="U28" s="7">
        <f t="shared" si="18"/>
        <v>25.108493490390575</v>
      </c>
      <c r="V28" s="6">
        <f t="shared" si="19"/>
        <v>0.5248506470113881</v>
      </c>
    </row>
    <row r="29" spans="1:22" ht="15">
      <c r="A29" s="2" t="s">
        <v>19</v>
      </c>
      <c r="B29" s="2" t="s">
        <v>20</v>
      </c>
      <c r="C29" s="2">
        <v>2010</v>
      </c>
      <c r="D29" s="3">
        <v>104</v>
      </c>
      <c r="E29" s="5">
        <v>8</v>
      </c>
      <c r="F29" s="5" t="s">
        <v>29</v>
      </c>
      <c r="G29" s="2">
        <v>4</v>
      </c>
      <c r="H29" s="6">
        <f t="shared" si="10"/>
        <v>0.20135792079033082</v>
      </c>
      <c r="I29" s="2">
        <v>6</v>
      </c>
      <c r="J29" s="6">
        <f t="shared" si="11"/>
        <v>0.24746706317044773</v>
      </c>
      <c r="K29" s="3">
        <v>8</v>
      </c>
      <c r="L29" s="6">
        <f t="shared" si="12"/>
        <v>0.2867565522115484</v>
      </c>
      <c r="M29" s="5">
        <v>2</v>
      </c>
      <c r="N29" s="2">
        <f t="shared" si="13"/>
        <v>1.4142135623730951</v>
      </c>
      <c r="O29" s="1">
        <v>0.0362</v>
      </c>
      <c r="P29" s="2">
        <f t="shared" si="14"/>
        <v>-1.4411714751829883</v>
      </c>
      <c r="Q29" s="1">
        <v>0.0084</v>
      </c>
      <c r="R29" s="2">
        <f t="shared" si="15"/>
        <v>-2.075204004202088</v>
      </c>
      <c r="S29" s="4">
        <f t="shared" si="16"/>
        <v>0.0446</v>
      </c>
      <c r="T29" s="2">
        <f t="shared" si="17"/>
        <v>-1.3505677767583832</v>
      </c>
      <c r="U29" s="7">
        <f t="shared" si="18"/>
        <v>18.83408071748879</v>
      </c>
      <c r="V29" s="6">
        <f t="shared" si="19"/>
        <v>0.4489085657116605</v>
      </c>
    </row>
    <row r="30" spans="1:22" ht="15">
      <c r="A30" s="2" t="s">
        <v>19</v>
      </c>
      <c r="B30" s="2" t="s">
        <v>20</v>
      </c>
      <c r="C30" s="2">
        <v>2010</v>
      </c>
      <c r="D30" s="3">
        <v>105</v>
      </c>
      <c r="E30" s="5">
        <v>1</v>
      </c>
      <c r="F30" s="5" t="s">
        <v>25</v>
      </c>
      <c r="G30" s="2">
        <v>2</v>
      </c>
      <c r="H30" s="6">
        <f t="shared" si="10"/>
        <v>0.1418970546041639</v>
      </c>
      <c r="I30" s="2">
        <v>4</v>
      </c>
      <c r="J30" s="6">
        <f t="shared" si="11"/>
        <v>0.20135792079033082</v>
      </c>
      <c r="K30" s="3">
        <v>4</v>
      </c>
      <c r="L30" s="6">
        <f t="shared" si="12"/>
        <v>0.20135792079033082</v>
      </c>
      <c r="M30" s="5">
        <v>11</v>
      </c>
      <c r="N30" s="2">
        <f t="shared" si="13"/>
        <v>3.3166247903554</v>
      </c>
      <c r="O30" s="1">
        <v>0.1522</v>
      </c>
      <c r="P30" s="2">
        <f t="shared" si="14"/>
        <v>-0.8175568140427588</v>
      </c>
      <c r="Q30" s="1">
        <v>0.0837</v>
      </c>
      <c r="R30" s="2">
        <f t="shared" si="15"/>
        <v>-1.077222658071202</v>
      </c>
      <c r="S30" s="4">
        <f t="shared" si="16"/>
        <v>0.2359</v>
      </c>
      <c r="T30" s="2">
        <f t="shared" si="17"/>
        <v>-0.6272536493951545</v>
      </c>
      <c r="U30" s="7">
        <f t="shared" si="18"/>
        <v>35.48113607460788</v>
      </c>
      <c r="V30" s="6">
        <f t="shared" si="19"/>
        <v>0.6380876230235589</v>
      </c>
    </row>
    <row r="31" spans="1:22" ht="15">
      <c r="A31" s="2" t="s">
        <v>19</v>
      </c>
      <c r="B31" s="2" t="s">
        <v>20</v>
      </c>
      <c r="C31" s="2">
        <v>2010</v>
      </c>
      <c r="D31" s="3">
        <v>106</v>
      </c>
      <c r="E31" s="3">
        <v>3</v>
      </c>
      <c r="F31" s="5" t="s">
        <v>26</v>
      </c>
      <c r="G31" s="2">
        <v>8</v>
      </c>
      <c r="H31" s="6">
        <f t="shared" si="10"/>
        <v>0.2867565522115484</v>
      </c>
      <c r="I31" s="2">
        <v>9</v>
      </c>
      <c r="J31" s="6">
        <f t="shared" si="11"/>
        <v>0.3046926540153975</v>
      </c>
      <c r="K31" s="3">
        <v>12</v>
      </c>
      <c r="L31" s="6">
        <f t="shared" si="12"/>
        <v>0.3537416058896715</v>
      </c>
      <c r="M31" s="5">
        <v>97</v>
      </c>
      <c r="N31" s="2">
        <f t="shared" si="13"/>
        <v>9.848857801796104</v>
      </c>
      <c r="O31" s="1">
        <v>0.5292</v>
      </c>
      <c r="P31" s="2">
        <f t="shared" si="14"/>
        <v>-0.2763719579392108</v>
      </c>
      <c r="Q31" s="1">
        <v>0.6001</v>
      </c>
      <c r="R31" s="2">
        <f t="shared" si="15"/>
        <v>-0.22176913625900896</v>
      </c>
      <c r="S31" s="4">
        <f t="shared" si="16"/>
        <v>1.1293</v>
      </c>
      <c r="T31" s="2">
        <f t="shared" si="17"/>
        <v>0.05281317381982344</v>
      </c>
      <c r="U31" s="7">
        <f t="shared" si="18"/>
        <v>53.139112724696716</v>
      </c>
      <c r="V31" s="6">
        <f t="shared" si="19"/>
        <v>0.8168099492460326</v>
      </c>
    </row>
    <row r="32" spans="1:22" ht="15">
      <c r="A32" s="2" t="s">
        <v>19</v>
      </c>
      <c r="B32" s="2" t="s">
        <v>20</v>
      </c>
      <c r="C32" s="2">
        <v>2010</v>
      </c>
      <c r="D32" s="3">
        <v>107</v>
      </c>
      <c r="E32" s="3">
        <v>3</v>
      </c>
      <c r="F32" s="5" t="s">
        <v>26</v>
      </c>
      <c r="G32" s="2">
        <v>7</v>
      </c>
      <c r="H32" s="6">
        <f t="shared" si="10"/>
        <v>0.2677633271571939</v>
      </c>
      <c r="I32" s="2">
        <v>10</v>
      </c>
      <c r="J32" s="6">
        <f t="shared" si="11"/>
        <v>0.32175055439664224</v>
      </c>
      <c r="K32" s="3">
        <v>13</v>
      </c>
      <c r="L32" s="6">
        <f t="shared" si="12"/>
        <v>0.36886298422662445</v>
      </c>
      <c r="M32" s="5">
        <v>54</v>
      </c>
      <c r="N32" s="2">
        <f t="shared" si="13"/>
        <v>7.3484692283495345</v>
      </c>
      <c r="O32" s="1">
        <v>0.3374</v>
      </c>
      <c r="P32" s="2">
        <f t="shared" si="14"/>
        <v>-0.47184205013912445</v>
      </c>
      <c r="Q32" s="1">
        <v>0.3696</v>
      </c>
      <c r="R32" s="2">
        <f t="shared" si="15"/>
        <v>-0.4322562872190626</v>
      </c>
      <c r="S32" s="4">
        <f t="shared" si="16"/>
        <v>0.707</v>
      </c>
      <c r="T32" s="2">
        <f t="shared" si="17"/>
        <v>-0.15057444346744941</v>
      </c>
      <c r="U32" s="7">
        <f t="shared" si="18"/>
        <v>52.27722772277228</v>
      </c>
      <c r="V32" s="6">
        <f t="shared" si="19"/>
        <v>0.8081783207632288</v>
      </c>
    </row>
    <row r="33" spans="1:21" ht="15">
      <c r="A33" s="2" t="s">
        <v>19</v>
      </c>
      <c r="B33" s="2" t="s">
        <v>20</v>
      </c>
      <c r="C33" s="2">
        <v>2010</v>
      </c>
      <c r="D33" s="3">
        <v>110</v>
      </c>
      <c r="E33" s="3">
        <v>4</v>
      </c>
      <c r="F33" s="5" t="s">
        <v>27</v>
      </c>
      <c r="G33" s="2">
        <v>1</v>
      </c>
      <c r="H33" s="6">
        <f t="shared" si="10"/>
        <v>0.1001674211615598</v>
      </c>
      <c r="I33" s="2">
        <v>1</v>
      </c>
      <c r="J33" s="6">
        <f t="shared" si="11"/>
        <v>0.1001674211615598</v>
      </c>
      <c r="K33" s="3">
        <v>5</v>
      </c>
      <c r="L33" s="6">
        <f t="shared" si="12"/>
        <v>0.2255134058981312</v>
      </c>
      <c r="M33" s="5">
        <v>0</v>
      </c>
      <c r="N33" s="2">
        <f t="shared" si="13"/>
        <v>0</v>
      </c>
      <c r="O33" s="1">
        <v>0</v>
      </c>
      <c r="P33" s="2">
        <f t="shared" si="14"/>
        <v>-5</v>
      </c>
      <c r="Q33" s="1">
        <v>0</v>
      </c>
      <c r="R33" s="2">
        <f t="shared" si="15"/>
        <v>-5</v>
      </c>
      <c r="S33" s="4">
        <f t="shared" si="16"/>
        <v>0</v>
      </c>
      <c r="T33" s="2">
        <f t="shared" si="17"/>
        <v>-5</v>
      </c>
      <c r="U33" s="7"/>
    </row>
    <row r="34" spans="1:22" ht="15">
      <c r="A34" s="2" t="s">
        <v>19</v>
      </c>
      <c r="B34" s="2" t="s">
        <v>20</v>
      </c>
      <c r="C34" s="2">
        <v>2010</v>
      </c>
      <c r="D34" s="3">
        <v>111</v>
      </c>
      <c r="E34" s="5">
        <v>8</v>
      </c>
      <c r="F34" s="5" t="s">
        <v>29</v>
      </c>
      <c r="G34" s="2">
        <v>5</v>
      </c>
      <c r="H34" s="6">
        <f t="shared" si="10"/>
        <v>0.2255134058981312</v>
      </c>
      <c r="I34" s="2">
        <v>13</v>
      </c>
      <c r="J34" s="6">
        <f t="shared" si="11"/>
        <v>0.36886298422662445</v>
      </c>
      <c r="K34" s="3">
        <v>20</v>
      </c>
      <c r="L34" s="6">
        <f t="shared" si="12"/>
        <v>0.4636476090008061</v>
      </c>
      <c r="M34" s="5">
        <v>8</v>
      </c>
      <c r="N34" s="2">
        <f t="shared" si="13"/>
        <v>2.8284271247461903</v>
      </c>
      <c r="O34" s="1">
        <v>0.0436</v>
      </c>
      <c r="P34" s="2">
        <f t="shared" si="14"/>
        <v>-1.3604139133265736</v>
      </c>
      <c r="Q34" s="1">
        <v>0.0409</v>
      </c>
      <c r="R34" s="2">
        <f t="shared" si="15"/>
        <v>-1.3881705205016261</v>
      </c>
      <c r="S34" s="4">
        <f t="shared" si="16"/>
        <v>0.08449999999999999</v>
      </c>
      <c r="T34" s="2">
        <f t="shared" si="17"/>
        <v>-1.0730918982945643</v>
      </c>
      <c r="U34" s="7">
        <f>Q34/S34*100</f>
        <v>48.40236686390533</v>
      </c>
      <c r="V34" s="6">
        <f>ASIN(SQRT(U34/100))</f>
        <v>0.769419112220489</v>
      </c>
    </row>
    <row r="35" spans="1:21" ht="15">
      <c r="A35" s="2" t="s">
        <v>19</v>
      </c>
      <c r="B35" s="2" t="s">
        <v>20</v>
      </c>
      <c r="C35" s="2">
        <v>2010</v>
      </c>
      <c r="D35" s="3">
        <v>113</v>
      </c>
      <c r="E35" s="3">
        <v>4</v>
      </c>
      <c r="F35" s="5" t="s">
        <v>27</v>
      </c>
      <c r="G35" s="2">
        <v>4</v>
      </c>
      <c r="H35" s="6">
        <f t="shared" si="10"/>
        <v>0.20135792079033082</v>
      </c>
      <c r="I35" s="2">
        <v>8</v>
      </c>
      <c r="J35" s="6">
        <f t="shared" si="11"/>
        <v>0.2867565522115484</v>
      </c>
      <c r="K35" s="3">
        <v>13</v>
      </c>
      <c r="L35" s="6">
        <f t="shared" si="12"/>
        <v>0.36886298422662445</v>
      </c>
      <c r="M35" s="5">
        <v>0</v>
      </c>
      <c r="N35" s="2">
        <f t="shared" si="13"/>
        <v>0</v>
      </c>
      <c r="O35" s="1">
        <v>0</v>
      </c>
      <c r="P35" s="2">
        <f t="shared" si="14"/>
        <v>-5</v>
      </c>
      <c r="Q35" s="1">
        <v>0</v>
      </c>
      <c r="R35" s="2">
        <f t="shared" si="15"/>
        <v>-5</v>
      </c>
      <c r="S35" s="4">
        <f t="shared" si="16"/>
        <v>0</v>
      </c>
      <c r="T35" s="2">
        <f t="shared" si="17"/>
        <v>-5</v>
      </c>
      <c r="U35" s="7"/>
    </row>
    <row r="36" spans="1:22" ht="15">
      <c r="A36" s="2" t="s">
        <v>19</v>
      </c>
      <c r="B36" s="2" t="s">
        <v>20</v>
      </c>
      <c r="C36" s="2">
        <v>2010</v>
      </c>
      <c r="D36" s="3">
        <v>114</v>
      </c>
      <c r="E36" s="5">
        <v>2</v>
      </c>
      <c r="F36" s="5" t="s">
        <v>28</v>
      </c>
      <c r="G36" s="2">
        <v>10</v>
      </c>
      <c r="H36" s="6">
        <f t="shared" si="10"/>
        <v>0.32175055439664224</v>
      </c>
      <c r="I36" s="2">
        <v>35</v>
      </c>
      <c r="J36" s="6">
        <f t="shared" si="11"/>
        <v>0.6330518363897495</v>
      </c>
      <c r="K36" s="3">
        <v>57</v>
      </c>
      <c r="L36" s="6">
        <f t="shared" si="12"/>
        <v>0.8556288707523763</v>
      </c>
      <c r="M36" s="5">
        <v>480</v>
      </c>
      <c r="N36" s="2">
        <f t="shared" si="13"/>
        <v>21.908902300206645</v>
      </c>
      <c r="O36" s="1">
        <v>12.485999999999997</v>
      </c>
      <c r="P36" s="2">
        <f t="shared" si="14"/>
        <v>1.0964236784202808</v>
      </c>
      <c r="Q36" s="1">
        <v>2.5339999999999994</v>
      </c>
      <c r="R36" s="2">
        <f t="shared" si="15"/>
        <v>0.40380832441334574</v>
      </c>
      <c r="S36" s="4">
        <f t="shared" si="16"/>
        <v>15.019999999999996</v>
      </c>
      <c r="T36" s="2">
        <f t="shared" si="17"/>
        <v>1.1766702218121823</v>
      </c>
      <c r="U36" s="7">
        <f aca="true" t="shared" si="20" ref="U36:U41">Q36/S36*100</f>
        <v>16.870838881491345</v>
      </c>
      <c r="V36" s="6">
        <f aca="true" t="shared" si="21" ref="V36:V41">ASIN(SQRT(U36/100))</f>
        <v>0.423266927868816</v>
      </c>
    </row>
    <row r="37" spans="1:22" ht="15">
      <c r="A37" s="2" t="s">
        <v>19</v>
      </c>
      <c r="B37" s="2" t="s">
        <v>20</v>
      </c>
      <c r="C37" s="2">
        <v>2010</v>
      </c>
      <c r="D37" s="3">
        <v>115</v>
      </c>
      <c r="E37" s="3">
        <v>6</v>
      </c>
      <c r="F37" s="5" t="s">
        <v>21</v>
      </c>
      <c r="G37" s="2">
        <v>10</v>
      </c>
      <c r="H37" s="6">
        <f t="shared" si="10"/>
        <v>0.32175055439664224</v>
      </c>
      <c r="I37" s="2">
        <v>15</v>
      </c>
      <c r="J37" s="6">
        <f t="shared" si="11"/>
        <v>0.3976994150920718</v>
      </c>
      <c r="K37" s="3">
        <v>15</v>
      </c>
      <c r="L37" s="6">
        <f t="shared" si="12"/>
        <v>0.3976994150920718</v>
      </c>
      <c r="M37" s="5">
        <v>87</v>
      </c>
      <c r="N37" s="2">
        <f t="shared" si="13"/>
        <v>9.327379053088816</v>
      </c>
      <c r="O37" s="1">
        <v>1.9478</v>
      </c>
      <c r="P37" s="2">
        <f t="shared" si="14"/>
        <v>0.28954659115863446</v>
      </c>
      <c r="Q37" s="1">
        <v>0.578</v>
      </c>
      <c r="R37" s="2">
        <f t="shared" si="15"/>
        <v>-0.23806464789910642</v>
      </c>
      <c r="S37" s="4">
        <f t="shared" si="16"/>
        <v>2.5258</v>
      </c>
      <c r="T37" s="2">
        <f t="shared" si="17"/>
        <v>0.4024006783432039</v>
      </c>
      <c r="U37" s="7">
        <f t="shared" si="20"/>
        <v>22.883838783751685</v>
      </c>
      <c r="V37" s="6">
        <f t="shared" si="21"/>
        <v>0.49879824672457795</v>
      </c>
    </row>
    <row r="38" spans="1:22" ht="15">
      <c r="A38" s="2" t="s">
        <v>19</v>
      </c>
      <c r="B38" s="2" t="s">
        <v>20</v>
      </c>
      <c r="C38" s="2">
        <v>2010</v>
      </c>
      <c r="D38" s="3">
        <v>121</v>
      </c>
      <c r="E38" s="5">
        <v>7</v>
      </c>
      <c r="F38" s="5" t="s">
        <v>23</v>
      </c>
      <c r="G38" s="2">
        <v>2</v>
      </c>
      <c r="H38" s="6">
        <f t="shared" si="10"/>
        <v>0.1418970546041639</v>
      </c>
      <c r="I38" s="2">
        <v>5</v>
      </c>
      <c r="J38" s="6">
        <f t="shared" si="11"/>
        <v>0.2255134058981312</v>
      </c>
      <c r="K38" s="3">
        <v>3</v>
      </c>
      <c r="L38" s="6">
        <f t="shared" si="12"/>
        <v>0.17408301063648043</v>
      </c>
      <c r="M38" s="5">
        <v>31</v>
      </c>
      <c r="N38" s="2">
        <f t="shared" si="13"/>
        <v>5.5677643628300215</v>
      </c>
      <c r="O38" s="1">
        <v>0.0115</v>
      </c>
      <c r="P38" s="2">
        <f t="shared" si="14"/>
        <v>-1.9389246763702082</v>
      </c>
      <c r="Q38" s="1">
        <v>0.1895</v>
      </c>
      <c r="R38" s="2">
        <f t="shared" si="15"/>
        <v>-0.7223678683859696</v>
      </c>
      <c r="S38" s="4">
        <f t="shared" si="16"/>
        <v>0.201</v>
      </c>
      <c r="T38" s="2">
        <f t="shared" si="17"/>
        <v>-0.6967823364263311</v>
      </c>
      <c r="U38" s="7">
        <f t="shared" si="20"/>
        <v>94.27860696517413</v>
      </c>
      <c r="V38" s="6">
        <f t="shared" si="21"/>
        <v>1.3292603109543528</v>
      </c>
    </row>
    <row r="39" spans="1:22" ht="15">
      <c r="A39" s="2" t="s">
        <v>19</v>
      </c>
      <c r="B39" s="2" t="s">
        <v>20</v>
      </c>
      <c r="C39" s="2">
        <v>2010</v>
      </c>
      <c r="D39" s="3">
        <v>124</v>
      </c>
      <c r="E39" s="5">
        <v>1</v>
      </c>
      <c r="F39" s="5" t="s">
        <v>25</v>
      </c>
      <c r="G39" s="2">
        <v>5</v>
      </c>
      <c r="H39" s="6">
        <f t="shared" si="10"/>
        <v>0.2255134058981312</v>
      </c>
      <c r="I39" s="2">
        <v>18</v>
      </c>
      <c r="J39" s="6">
        <f t="shared" si="11"/>
        <v>0.4381490305841703</v>
      </c>
      <c r="K39" s="3">
        <v>12</v>
      </c>
      <c r="L39" s="6">
        <f t="shared" si="12"/>
        <v>0.3537416058896715</v>
      </c>
      <c r="M39" s="5">
        <v>33</v>
      </c>
      <c r="N39" s="2">
        <f t="shared" si="13"/>
        <v>5.744562646538029</v>
      </c>
      <c r="O39" s="1">
        <v>1.0107</v>
      </c>
      <c r="P39" s="2">
        <f t="shared" si="14"/>
        <v>0.004626562646794667</v>
      </c>
      <c r="Q39" s="1">
        <v>0.1664</v>
      </c>
      <c r="R39" s="2">
        <f t="shared" si="15"/>
        <v>-0.7788205794015021</v>
      </c>
      <c r="S39" s="4">
        <f t="shared" si="16"/>
        <v>1.1770999999999998</v>
      </c>
      <c r="T39" s="2">
        <f t="shared" si="17"/>
        <v>0.07081704921624145</v>
      </c>
      <c r="U39" s="7">
        <f t="shared" si="20"/>
        <v>14.136437006201682</v>
      </c>
      <c r="V39" s="6">
        <f t="shared" si="21"/>
        <v>0.3854590395923465</v>
      </c>
    </row>
    <row r="40" spans="1:22" ht="15">
      <c r="A40" s="2" t="s">
        <v>19</v>
      </c>
      <c r="B40" s="2" t="s">
        <v>20</v>
      </c>
      <c r="C40" s="2">
        <v>2010</v>
      </c>
      <c r="D40" s="3">
        <v>125</v>
      </c>
      <c r="E40" s="5">
        <v>8</v>
      </c>
      <c r="F40" s="5" t="s">
        <v>29</v>
      </c>
      <c r="G40" s="2">
        <v>7</v>
      </c>
      <c r="H40" s="6">
        <f t="shared" si="10"/>
        <v>0.2677633271571939</v>
      </c>
      <c r="I40" s="2">
        <v>10</v>
      </c>
      <c r="J40" s="6">
        <f t="shared" si="11"/>
        <v>0.32175055439664224</v>
      </c>
      <c r="K40" s="3">
        <v>8</v>
      </c>
      <c r="L40" s="6">
        <f t="shared" si="12"/>
        <v>0.2867565522115484</v>
      </c>
      <c r="M40" s="5">
        <v>5</v>
      </c>
      <c r="N40" s="2">
        <f t="shared" si="13"/>
        <v>2.23606797749979</v>
      </c>
      <c r="O40" s="1">
        <v>0</v>
      </c>
      <c r="P40" s="2">
        <f t="shared" si="14"/>
        <v>-5</v>
      </c>
      <c r="Q40" s="1">
        <v>0.0785</v>
      </c>
      <c r="R40" s="2">
        <f t="shared" si="15"/>
        <v>-1.1050750226404567</v>
      </c>
      <c r="S40" s="4">
        <f t="shared" si="16"/>
        <v>0.0785</v>
      </c>
      <c r="T40" s="2">
        <f t="shared" si="17"/>
        <v>-1.1050750226404567</v>
      </c>
      <c r="U40" s="7">
        <f t="shared" si="20"/>
        <v>100</v>
      </c>
      <c r="V40" s="6">
        <f t="shared" si="21"/>
        <v>1.5707963267948966</v>
      </c>
    </row>
    <row r="41" spans="1:22" ht="15">
      <c r="A41" s="2" t="s">
        <v>19</v>
      </c>
      <c r="B41" s="2" t="s">
        <v>20</v>
      </c>
      <c r="C41" s="2">
        <v>2010</v>
      </c>
      <c r="D41" s="3">
        <v>126</v>
      </c>
      <c r="E41" s="5">
        <v>7</v>
      </c>
      <c r="F41" s="5" t="s">
        <v>23</v>
      </c>
      <c r="G41" s="2">
        <v>18</v>
      </c>
      <c r="H41" s="6">
        <f t="shared" si="10"/>
        <v>0.4381490305841703</v>
      </c>
      <c r="I41" s="2">
        <v>25</v>
      </c>
      <c r="J41" s="6">
        <f t="shared" si="11"/>
        <v>0.5235987755982989</v>
      </c>
      <c r="K41" s="3">
        <v>45</v>
      </c>
      <c r="L41" s="6">
        <f t="shared" si="12"/>
        <v>0.7353144528166684</v>
      </c>
      <c r="M41" s="5">
        <v>258</v>
      </c>
      <c r="N41" s="2">
        <f t="shared" si="13"/>
        <v>16.06237840420901</v>
      </c>
      <c r="O41" s="4">
        <v>2.9363</v>
      </c>
      <c r="P41" s="2">
        <f t="shared" si="14"/>
        <v>0.4678019041671637</v>
      </c>
      <c r="Q41" s="1">
        <v>2.1934</v>
      </c>
      <c r="R41" s="2">
        <f t="shared" si="15"/>
        <v>0.3411198191351928</v>
      </c>
      <c r="S41" s="4">
        <f t="shared" si="16"/>
        <v>5.1297</v>
      </c>
      <c r="T41" s="2">
        <f t="shared" si="17"/>
        <v>0.7100928136576746</v>
      </c>
      <c r="U41" s="7">
        <f t="shared" si="20"/>
        <v>42.75883579936448</v>
      </c>
      <c r="V41" s="6">
        <f t="shared" si="21"/>
        <v>0.7127309777425604</v>
      </c>
    </row>
    <row r="42" spans="1:21" ht="15">
      <c r="A42" s="2" t="s">
        <v>19</v>
      </c>
      <c r="B42" s="2" t="s">
        <v>20</v>
      </c>
      <c r="C42" s="2">
        <v>2010</v>
      </c>
      <c r="D42" s="3">
        <v>128</v>
      </c>
      <c r="E42" s="3">
        <v>6</v>
      </c>
      <c r="F42" s="5" t="s">
        <v>21</v>
      </c>
      <c r="G42" s="2">
        <v>2</v>
      </c>
      <c r="H42" s="6">
        <f t="shared" si="10"/>
        <v>0.1418970546041639</v>
      </c>
      <c r="I42" s="2">
        <v>5</v>
      </c>
      <c r="J42" s="6">
        <f t="shared" si="11"/>
        <v>0.2255134058981312</v>
      </c>
      <c r="K42" s="3">
        <v>6</v>
      </c>
      <c r="L42" s="6">
        <f t="shared" si="12"/>
        <v>0.24746706317044773</v>
      </c>
      <c r="M42" s="5">
        <v>0</v>
      </c>
      <c r="N42" s="2">
        <f t="shared" si="13"/>
        <v>0</v>
      </c>
      <c r="O42" s="1">
        <v>0</v>
      </c>
      <c r="P42" s="2">
        <f t="shared" si="14"/>
        <v>-5</v>
      </c>
      <c r="Q42" s="1">
        <v>0</v>
      </c>
      <c r="R42" s="2">
        <f t="shared" si="15"/>
        <v>-5</v>
      </c>
      <c r="S42" s="4">
        <f t="shared" si="16"/>
        <v>0</v>
      </c>
      <c r="T42" s="2">
        <f t="shared" si="17"/>
        <v>-5</v>
      </c>
      <c r="U42" s="7"/>
    </row>
    <row r="43" spans="1:22" ht="15">
      <c r="A43" s="2" t="s">
        <v>19</v>
      </c>
      <c r="B43" s="2" t="s">
        <v>20</v>
      </c>
      <c r="C43" s="2">
        <v>2010</v>
      </c>
      <c r="D43" s="3">
        <v>132</v>
      </c>
      <c r="E43" s="5">
        <v>1</v>
      </c>
      <c r="F43" s="5" t="s">
        <v>25</v>
      </c>
      <c r="G43" s="2">
        <v>1</v>
      </c>
      <c r="H43" s="6">
        <f t="shared" si="10"/>
        <v>0.1001674211615598</v>
      </c>
      <c r="I43" s="2">
        <v>15</v>
      </c>
      <c r="J43" s="6">
        <f t="shared" si="11"/>
        <v>0.3976994150920718</v>
      </c>
      <c r="K43" s="3">
        <v>10</v>
      </c>
      <c r="L43" s="6">
        <f t="shared" si="12"/>
        <v>0.32175055439664224</v>
      </c>
      <c r="M43" s="5">
        <v>59</v>
      </c>
      <c r="N43" s="2">
        <f t="shared" si="13"/>
        <v>7.681145747868608</v>
      </c>
      <c r="O43" s="1">
        <v>1.0119</v>
      </c>
      <c r="P43" s="2">
        <f t="shared" si="14"/>
        <v>0.005141887759204693</v>
      </c>
      <c r="Q43" s="1">
        <v>0.1593</v>
      </c>
      <c r="R43" s="2">
        <f t="shared" si="15"/>
        <v>-0.797756962375194</v>
      </c>
      <c r="S43" s="4">
        <f t="shared" si="16"/>
        <v>1.1712</v>
      </c>
      <c r="T43" s="2">
        <f t="shared" si="17"/>
        <v>0.06863477181393976</v>
      </c>
      <c r="U43" s="7">
        <f aca="true" t="shared" si="22" ref="U43:U48">Q43/S43*100</f>
        <v>13.601434426229508</v>
      </c>
      <c r="V43" s="6">
        <f aca="true" t="shared" si="23" ref="V43:V48">ASIN(SQRT(U43/100))</f>
        <v>0.3777190039546973</v>
      </c>
    </row>
    <row r="44" spans="1:22" ht="15">
      <c r="A44" s="2" t="s">
        <v>19</v>
      </c>
      <c r="B44" s="2" t="s">
        <v>20</v>
      </c>
      <c r="C44" s="2">
        <v>2010</v>
      </c>
      <c r="D44" s="3">
        <v>135</v>
      </c>
      <c r="E44" s="3">
        <v>6</v>
      </c>
      <c r="F44" s="5" t="s">
        <v>21</v>
      </c>
      <c r="G44" s="2">
        <v>5</v>
      </c>
      <c r="H44" s="6">
        <f t="shared" si="10"/>
        <v>0.2255134058981312</v>
      </c>
      <c r="I44" s="2">
        <v>10</v>
      </c>
      <c r="J44" s="6">
        <f t="shared" si="11"/>
        <v>0.32175055439664224</v>
      </c>
      <c r="K44" s="3">
        <v>12</v>
      </c>
      <c r="L44" s="6">
        <f t="shared" si="12"/>
        <v>0.3537416058896715</v>
      </c>
      <c r="M44" s="5">
        <v>15</v>
      </c>
      <c r="N44" s="2">
        <f t="shared" si="13"/>
        <v>3.872983346207417</v>
      </c>
      <c r="O44" s="1">
        <v>0.1341</v>
      </c>
      <c r="P44" s="2">
        <f t="shared" si="14"/>
        <v>-0.8725388374884626</v>
      </c>
      <c r="Q44" s="1">
        <v>0.0648</v>
      </c>
      <c r="R44" s="2">
        <f t="shared" si="15"/>
        <v>-1.188357978546849</v>
      </c>
      <c r="S44" s="4">
        <f t="shared" si="16"/>
        <v>0.1989</v>
      </c>
      <c r="T44" s="2">
        <f t="shared" si="17"/>
        <v>-0.7013433826088544</v>
      </c>
      <c r="U44" s="7">
        <f t="shared" si="22"/>
        <v>32.57918552036199</v>
      </c>
      <c r="V44" s="6">
        <f t="shared" si="23"/>
        <v>0.6074576672379868</v>
      </c>
    </row>
    <row r="45" spans="1:22" ht="15">
      <c r="A45" s="2" t="s">
        <v>19</v>
      </c>
      <c r="B45" s="2" t="s">
        <v>20</v>
      </c>
      <c r="C45" s="2">
        <v>2010</v>
      </c>
      <c r="D45" s="3">
        <v>138</v>
      </c>
      <c r="E45" s="5">
        <v>1</v>
      </c>
      <c r="F45" s="5" t="s">
        <v>25</v>
      </c>
      <c r="G45" s="2">
        <v>1</v>
      </c>
      <c r="H45" s="6">
        <f t="shared" si="10"/>
        <v>0.1001674211615598</v>
      </c>
      <c r="I45" s="2">
        <v>3</v>
      </c>
      <c r="J45" s="6">
        <f t="shared" si="11"/>
        <v>0.17408301063648043</v>
      </c>
      <c r="K45" s="3">
        <v>3</v>
      </c>
      <c r="L45" s="6">
        <f t="shared" si="12"/>
        <v>0.17408301063648043</v>
      </c>
      <c r="M45" s="5">
        <v>3</v>
      </c>
      <c r="N45" s="2">
        <f t="shared" si="13"/>
        <v>1.7320508075688772</v>
      </c>
      <c r="O45" s="1">
        <v>0.0361</v>
      </c>
      <c r="P45" s="2">
        <f t="shared" si="14"/>
        <v>-1.4423725115731734</v>
      </c>
      <c r="Q45" s="1">
        <v>0.0102</v>
      </c>
      <c r="R45" s="2">
        <f t="shared" si="15"/>
        <v>-1.9909742579130898</v>
      </c>
      <c r="S45" s="4">
        <f t="shared" si="16"/>
        <v>0.0463</v>
      </c>
      <c r="T45" s="2">
        <f t="shared" si="17"/>
        <v>-1.3343252190061066</v>
      </c>
      <c r="U45" s="7">
        <f t="shared" si="22"/>
        <v>22.03023758099352</v>
      </c>
      <c r="V45" s="6">
        <f t="shared" si="23"/>
        <v>0.4885701444794876</v>
      </c>
    </row>
    <row r="46" spans="1:22" ht="15">
      <c r="A46" s="2" t="s">
        <v>19</v>
      </c>
      <c r="B46" s="2" t="s">
        <v>20</v>
      </c>
      <c r="C46" s="2">
        <v>2010</v>
      </c>
      <c r="D46" s="3">
        <v>141</v>
      </c>
      <c r="E46" s="5">
        <v>7</v>
      </c>
      <c r="F46" s="5" t="s">
        <v>23</v>
      </c>
      <c r="G46" s="2">
        <v>12</v>
      </c>
      <c r="H46" s="6">
        <f t="shared" si="10"/>
        <v>0.3537416058896715</v>
      </c>
      <c r="I46" s="2">
        <v>18</v>
      </c>
      <c r="J46" s="6">
        <f t="shared" si="11"/>
        <v>0.4381490305841703</v>
      </c>
      <c r="K46" s="3">
        <v>15</v>
      </c>
      <c r="L46" s="6">
        <f t="shared" si="12"/>
        <v>0.3976994150920718</v>
      </c>
      <c r="M46" s="5">
        <v>92</v>
      </c>
      <c r="N46" s="2">
        <f t="shared" si="13"/>
        <v>9.591663046625438</v>
      </c>
      <c r="O46" s="8">
        <v>0.5908</v>
      </c>
      <c r="P46" s="2">
        <f t="shared" si="14"/>
        <v>-0.22855216246627524</v>
      </c>
      <c r="Q46" s="1">
        <v>0.5899</v>
      </c>
      <c r="R46" s="2">
        <f t="shared" si="15"/>
        <v>-0.22921424172200583</v>
      </c>
      <c r="S46" s="4">
        <f t="shared" si="16"/>
        <v>1.1806999999999999</v>
      </c>
      <c r="T46" s="2">
        <f t="shared" si="17"/>
        <v>0.07214324150384428</v>
      </c>
      <c r="U46" s="7">
        <f t="shared" si="22"/>
        <v>49.961887016176846</v>
      </c>
      <c r="V46" s="6">
        <f t="shared" si="23"/>
        <v>0.7850170335223081</v>
      </c>
    </row>
    <row r="47" spans="1:22" ht="15">
      <c r="A47" s="2" t="s">
        <v>19</v>
      </c>
      <c r="B47" s="2" t="s">
        <v>20</v>
      </c>
      <c r="C47" s="2">
        <v>2010</v>
      </c>
      <c r="D47" s="3">
        <v>142</v>
      </c>
      <c r="E47" s="5">
        <v>1</v>
      </c>
      <c r="F47" s="5" t="s">
        <v>25</v>
      </c>
      <c r="G47" s="2">
        <v>10</v>
      </c>
      <c r="H47" s="6">
        <f t="shared" si="10"/>
        <v>0.32175055439664224</v>
      </c>
      <c r="I47" s="2">
        <v>15</v>
      </c>
      <c r="J47" s="6">
        <f t="shared" si="11"/>
        <v>0.3976994150920718</v>
      </c>
      <c r="K47" s="3">
        <v>28</v>
      </c>
      <c r="L47" s="6">
        <f t="shared" si="12"/>
        <v>0.5575988266995368</v>
      </c>
      <c r="M47" s="5">
        <v>103</v>
      </c>
      <c r="N47" s="2">
        <f t="shared" si="13"/>
        <v>10.14889156509222</v>
      </c>
      <c r="O47" s="1">
        <v>2.7831</v>
      </c>
      <c r="P47" s="2">
        <f t="shared" si="14"/>
        <v>0.44453037178460564</v>
      </c>
      <c r="Q47" s="1">
        <v>0.7111</v>
      </c>
      <c r="R47" s="2">
        <f t="shared" si="15"/>
        <v>-0.14806321404109588</v>
      </c>
      <c r="S47" s="4">
        <f t="shared" si="16"/>
        <v>3.4942</v>
      </c>
      <c r="T47" s="2">
        <f t="shared" si="17"/>
        <v>0.5433490022784393</v>
      </c>
      <c r="U47" s="7">
        <f t="shared" si="22"/>
        <v>20.35086715127926</v>
      </c>
      <c r="V47" s="6">
        <f t="shared" si="23"/>
        <v>0.46801917126076786</v>
      </c>
    </row>
    <row r="48" spans="1:22" ht="15">
      <c r="A48" s="2" t="s">
        <v>19</v>
      </c>
      <c r="B48" s="2" t="s">
        <v>20</v>
      </c>
      <c r="C48" s="2">
        <v>2010</v>
      </c>
      <c r="D48" s="3">
        <v>143</v>
      </c>
      <c r="E48" s="5">
        <v>7</v>
      </c>
      <c r="F48" s="5" t="s">
        <v>23</v>
      </c>
      <c r="G48" s="2">
        <v>25</v>
      </c>
      <c r="H48" s="6">
        <f t="shared" si="10"/>
        <v>0.5235987755982989</v>
      </c>
      <c r="I48" s="2">
        <v>60</v>
      </c>
      <c r="J48" s="6">
        <f t="shared" si="11"/>
        <v>0.8860771237926137</v>
      </c>
      <c r="K48" s="3">
        <v>60</v>
      </c>
      <c r="L48" s="6">
        <f t="shared" si="12"/>
        <v>0.8860771237926137</v>
      </c>
      <c r="M48" s="5">
        <v>286</v>
      </c>
      <c r="N48" s="2">
        <f t="shared" si="13"/>
        <v>16.911534525287763</v>
      </c>
      <c r="O48" s="1">
        <v>1.2714</v>
      </c>
      <c r="P48" s="2">
        <f t="shared" si="14"/>
        <v>0.10428562295706194</v>
      </c>
      <c r="Q48" s="1">
        <v>4.9684</v>
      </c>
      <c r="R48" s="2">
        <f t="shared" si="15"/>
        <v>0.6962174272229662</v>
      </c>
      <c r="S48" s="4">
        <f t="shared" si="16"/>
        <v>6.2398</v>
      </c>
      <c r="T48" s="2">
        <f t="shared" si="17"/>
        <v>0.7951713657709112</v>
      </c>
      <c r="U48" s="7">
        <f t="shared" si="22"/>
        <v>79.62434693419661</v>
      </c>
      <c r="V48" s="6">
        <f t="shared" si="23"/>
        <v>1.1024694080018305</v>
      </c>
    </row>
    <row r="49" spans="1:21" ht="15">
      <c r="A49" s="2" t="s">
        <v>19</v>
      </c>
      <c r="B49" s="2" t="s">
        <v>20</v>
      </c>
      <c r="C49" s="2">
        <v>2010</v>
      </c>
      <c r="D49" s="3">
        <v>144</v>
      </c>
      <c r="E49" s="3">
        <v>5</v>
      </c>
      <c r="F49" s="5" t="s">
        <v>24</v>
      </c>
      <c r="G49" s="2">
        <v>2</v>
      </c>
      <c r="H49" s="6">
        <f t="shared" si="10"/>
        <v>0.1418970546041639</v>
      </c>
      <c r="I49" s="2">
        <v>8</v>
      </c>
      <c r="J49" s="6">
        <f t="shared" si="11"/>
        <v>0.2867565522115484</v>
      </c>
      <c r="K49" s="3">
        <v>8</v>
      </c>
      <c r="L49" s="6">
        <f t="shared" si="12"/>
        <v>0.2867565522115484</v>
      </c>
      <c r="M49" s="5">
        <v>0</v>
      </c>
      <c r="N49" s="2">
        <f t="shared" si="13"/>
        <v>0</v>
      </c>
      <c r="O49" s="1">
        <v>0</v>
      </c>
      <c r="P49" s="2">
        <f t="shared" si="14"/>
        <v>-5</v>
      </c>
      <c r="Q49" s="1">
        <v>0</v>
      </c>
      <c r="R49" s="2">
        <f t="shared" si="15"/>
        <v>-5</v>
      </c>
      <c r="S49" s="4">
        <f t="shared" si="16"/>
        <v>0</v>
      </c>
      <c r="T49" s="2">
        <f t="shared" si="17"/>
        <v>-5</v>
      </c>
      <c r="U49" s="7"/>
    </row>
    <row r="50" spans="1:22" ht="15">
      <c r="A50" s="2" t="s">
        <v>19</v>
      </c>
      <c r="B50" s="2" t="s">
        <v>20</v>
      </c>
      <c r="C50" s="2">
        <v>2010</v>
      </c>
      <c r="D50" s="3">
        <v>146</v>
      </c>
      <c r="E50" s="5">
        <v>2</v>
      </c>
      <c r="F50" s="5" t="s">
        <v>28</v>
      </c>
      <c r="G50" s="2">
        <v>3</v>
      </c>
      <c r="H50" s="6">
        <f t="shared" si="10"/>
        <v>0.17408301063648043</v>
      </c>
      <c r="I50" s="2">
        <v>15</v>
      </c>
      <c r="J50" s="6">
        <f t="shared" si="11"/>
        <v>0.3976994150920718</v>
      </c>
      <c r="K50" s="3">
        <v>15</v>
      </c>
      <c r="L50" s="6">
        <f t="shared" si="12"/>
        <v>0.3976994150920718</v>
      </c>
      <c r="M50" s="5">
        <v>140</v>
      </c>
      <c r="N50" s="2">
        <f t="shared" si="13"/>
        <v>11.832159566199232</v>
      </c>
      <c r="O50" s="1">
        <v>1.618</v>
      </c>
      <c r="P50" s="2">
        <f t="shared" si="14"/>
        <v>0.20898120141185203</v>
      </c>
      <c r="Q50" s="1">
        <v>0.6046</v>
      </c>
      <c r="R50" s="2">
        <f t="shared" si="15"/>
        <v>-0.21852467404721335</v>
      </c>
      <c r="S50" s="4">
        <f t="shared" si="16"/>
        <v>2.2226</v>
      </c>
      <c r="T50" s="2">
        <f t="shared" si="17"/>
        <v>0.3468632640003298</v>
      </c>
      <c r="U50" s="7">
        <f>Q50/S50*100</f>
        <v>27.20237559614866</v>
      </c>
      <c r="V50" s="6">
        <f>ASIN(SQRT(U50/100))</f>
        <v>0.5486770996555187</v>
      </c>
    </row>
    <row r="51" spans="1:21" ht="15">
      <c r="A51" s="2" t="s">
        <v>19</v>
      </c>
      <c r="B51" s="2" t="s">
        <v>20</v>
      </c>
      <c r="C51" s="2">
        <v>2010</v>
      </c>
      <c r="D51" s="3">
        <v>147</v>
      </c>
      <c r="E51" s="5">
        <v>8</v>
      </c>
      <c r="F51" s="5" t="s">
        <v>29</v>
      </c>
      <c r="G51" s="2">
        <v>1</v>
      </c>
      <c r="H51" s="6">
        <f t="shared" si="10"/>
        <v>0.1001674211615598</v>
      </c>
      <c r="I51" s="2">
        <v>1</v>
      </c>
      <c r="J51" s="6">
        <f t="shared" si="11"/>
        <v>0.1001674211615598</v>
      </c>
      <c r="K51" s="3">
        <v>1</v>
      </c>
      <c r="L51" s="6">
        <f t="shared" si="12"/>
        <v>0.1001674211615598</v>
      </c>
      <c r="M51" s="5">
        <v>0</v>
      </c>
      <c r="N51" s="2">
        <f t="shared" si="13"/>
        <v>0</v>
      </c>
      <c r="O51" s="1">
        <v>0</v>
      </c>
      <c r="P51" s="2">
        <f t="shared" si="14"/>
        <v>-5</v>
      </c>
      <c r="Q51" s="1">
        <v>0</v>
      </c>
      <c r="R51" s="2">
        <f t="shared" si="15"/>
        <v>-5</v>
      </c>
      <c r="S51" s="4">
        <f t="shared" si="16"/>
        <v>0</v>
      </c>
      <c r="T51" s="2">
        <f t="shared" si="17"/>
        <v>-5</v>
      </c>
      <c r="U51" s="7"/>
    </row>
    <row r="52" spans="1:22" ht="15">
      <c r="A52" s="2" t="s">
        <v>19</v>
      </c>
      <c r="B52" s="2" t="s">
        <v>20</v>
      </c>
      <c r="C52" s="2">
        <v>2010</v>
      </c>
      <c r="D52" s="3">
        <v>163</v>
      </c>
      <c r="E52" s="3">
        <v>6</v>
      </c>
      <c r="F52" s="5" t="s">
        <v>21</v>
      </c>
      <c r="G52" s="2">
        <v>9</v>
      </c>
      <c r="H52" s="6">
        <f t="shared" si="10"/>
        <v>0.3046926540153975</v>
      </c>
      <c r="I52" s="2">
        <v>15</v>
      </c>
      <c r="J52" s="6">
        <f t="shared" si="11"/>
        <v>0.3976994150920718</v>
      </c>
      <c r="K52" s="3">
        <v>12</v>
      </c>
      <c r="L52" s="6">
        <f t="shared" si="12"/>
        <v>0.3537416058896715</v>
      </c>
      <c r="M52" s="5">
        <v>15</v>
      </c>
      <c r="N52" s="2">
        <f t="shared" si="13"/>
        <v>3.872983346207417</v>
      </c>
      <c r="O52" s="1">
        <v>0.1302</v>
      </c>
      <c r="P52" s="2">
        <f t="shared" si="14"/>
        <v>-0.8853556610977207</v>
      </c>
      <c r="Q52" s="1">
        <v>0.0472</v>
      </c>
      <c r="R52" s="2">
        <f t="shared" si="15"/>
        <v>-1.3259659995687452</v>
      </c>
      <c r="S52" s="4">
        <f t="shared" si="16"/>
        <v>0.1774</v>
      </c>
      <c r="T52" s="2">
        <f t="shared" si="17"/>
        <v>-0.7510219041073465</v>
      </c>
      <c r="U52" s="7">
        <f aca="true" t="shared" si="24" ref="U52:U57">Q52/S52*100</f>
        <v>26.606538895152198</v>
      </c>
      <c r="V52" s="6">
        <f aca="true" t="shared" si="25" ref="V52:V57">ASIN(SQRT(U52/100))</f>
        <v>0.5419590127964685</v>
      </c>
    </row>
    <row r="53" spans="1:22" ht="15">
      <c r="A53" s="2" t="s">
        <v>19</v>
      </c>
      <c r="B53" s="2" t="s">
        <v>20</v>
      </c>
      <c r="C53" s="2">
        <v>2010</v>
      </c>
      <c r="D53" s="3">
        <v>164</v>
      </c>
      <c r="E53" s="5">
        <v>1</v>
      </c>
      <c r="F53" s="5" t="s">
        <v>25</v>
      </c>
      <c r="G53" s="2">
        <v>10</v>
      </c>
      <c r="H53" s="6">
        <f t="shared" si="10"/>
        <v>0.32175055439664224</v>
      </c>
      <c r="I53" s="2">
        <v>18</v>
      </c>
      <c r="J53" s="6">
        <f t="shared" si="11"/>
        <v>0.4381490305841703</v>
      </c>
      <c r="K53" s="3">
        <v>15</v>
      </c>
      <c r="L53" s="6">
        <f t="shared" si="12"/>
        <v>0.3976994150920718</v>
      </c>
      <c r="M53" s="5">
        <v>170</v>
      </c>
      <c r="N53" s="2">
        <f t="shared" si="13"/>
        <v>13.038404810405298</v>
      </c>
      <c r="O53" s="1">
        <v>5.0939</v>
      </c>
      <c r="P53" s="2">
        <f t="shared" si="14"/>
        <v>0.7070512675124289</v>
      </c>
      <c r="Q53" s="1">
        <v>1.1798</v>
      </c>
      <c r="R53" s="2">
        <f t="shared" si="15"/>
        <v>0.07181207290315234</v>
      </c>
      <c r="S53" s="4">
        <f t="shared" si="16"/>
        <v>6.2737</v>
      </c>
      <c r="T53" s="2">
        <f t="shared" si="17"/>
        <v>0.7975244397186599</v>
      </c>
      <c r="U53" s="7">
        <f t="shared" si="24"/>
        <v>18.805489583499373</v>
      </c>
      <c r="V53" s="6">
        <f t="shared" si="25"/>
        <v>0.44854282863896044</v>
      </c>
    </row>
    <row r="54" spans="1:22" ht="15">
      <c r="A54" s="2" t="s">
        <v>19</v>
      </c>
      <c r="B54" s="2" t="s">
        <v>20</v>
      </c>
      <c r="C54" s="2">
        <v>2010</v>
      </c>
      <c r="D54" s="3">
        <v>170</v>
      </c>
      <c r="E54" s="3">
        <v>6</v>
      </c>
      <c r="F54" s="5" t="s">
        <v>21</v>
      </c>
      <c r="G54" s="2">
        <v>15</v>
      </c>
      <c r="H54" s="6">
        <f t="shared" si="10"/>
        <v>0.3976994150920718</v>
      </c>
      <c r="I54" s="2">
        <v>18</v>
      </c>
      <c r="J54" s="6">
        <f t="shared" si="11"/>
        <v>0.4381490305841703</v>
      </c>
      <c r="K54" s="3">
        <v>15</v>
      </c>
      <c r="L54" s="6">
        <f t="shared" si="12"/>
        <v>0.3976994150920718</v>
      </c>
      <c r="M54" s="5">
        <v>116</v>
      </c>
      <c r="N54" s="2">
        <f t="shared" si="13"/>
        <v>10.770329614269007</v>
      </c>
      <c r="O54" s="1">
        <v>0.9203</v>
      </c>
      <c r="P54" s="2">
        <f t="shared" si="14"/>
        <v>-0.036065858945707185</v>
      </c>
      <c r="Q54" s="1">
        <v>0.4311</v>
      </c>
      <c r="R54" s="2">
        <f t="shared" si="15"/>
        <v>-0.36541190316223504</v>
      </c>
      <c r="S54" s="4">
        <f t="shared" si="16"/>
        <v>1.3514</v>
      </c>
      <c r="T54" s="2">
        <f t="shared" si="17"/>
        <v>0.1307871282405404</v>
      </c>
      <c r="U54" s="7">
        <f t="shared" si="24"/>
        <v>31.900251590942723</v>
      </c>
      <c r="V54" s="6">
        <f t="shared" si="25"/>
        <v>0.6001946049604475</v>
      </c>
    </row>
    <row r="55" spans="1:22" ht="15">
      <c r="A55" s="2" t="s">
        <v>19</v>
      </c>
      <c r="B55" s="2" t="s">
        <v>20</v>
      </c>
      <c r="C55" s="2">
        <v>2010</v>
      </c>
      <c r="D55" s="3">
        <v>177</v>
      </c>
      <c r="E55" s="3">
        <v>5</v>
      </c>
      <c r="F55" s="5" t="s">
        <v>24</v>
      </c>
      <c r="G55" s="2">
        <v>18</v>
      </c>
      <c r="H55" s="6">
        <f t="shared" si="10"/>
        <v>0.4381490305841703</v>
      </c>
      <c r="I55" s="2">
        <v>20</v>
      </c>
      <c r="J55" s="6">
        <f t="shared" si="11"/>
        <v>0.4636476090008061</v>
      </c>
      <c r="K55" s="3">
        <v>30</v>
      </c>
      <c r="L55" s="6">
        <f t="shared" si="12"/>
        <v>0.5796397403637042</v>
      </c>
      <c r="M55" s="5">
        <v>182</v>
      </c>
      <c r="N55" s="2">
        <f t="shared" si="13"/>
        <v>13.490737563232042</v>
      </c>
      <c r="O55" s="1">
        <v>1.9176</v>
      </c>
      <c r="P55" s="2">
        <f t="shared" si="14"/>
        <v>0.2827602858010955</v>
      </c>
      <c r="Q55" s="1">
        <v>1.7872</v>
      </c>
      <c r="R55" s="2">
        <f t="shared" si="15"/>
        <v>0.25217558579205135</v>
      </c>
      <c r="S55" s="4">
        <f t="shared" si="16"/>
        <v>3.7047999999999996</v>
      </c>
      <c r="T55" s="2">
        <f t="shared" si="17"/>
        <v>0.5687659402323705</v>
      </c>
      <c r="U55" s="7">
        <f t="shared" si="24"/>
        <v>48.24012092420644</v>
      </c>
      <c r="V55" s="6">
        <f t="shared" si="25"/>
        <v>0.7677957368439878</v>
      </c>
    </row>
    <row r="56" spans="1:22" ht="15">
      <c r="A56" s="2" t="s">
        <v>19</v>
      </c>
      <c r="B56" s="2" t="s">
        <v>20</v>
      </c>
      <c r="C56" s="2">
        <v>2010</v>
      </c>
      <c r="D56" s="3">
        <v>179</v>
      </c>
      <c r="E56" s="3">
        <v>5</v>
      </c>
      <c r="F56" s="5" t="s">
        <v>24</v>
      </c>
      <c r="G56" s="2">
        <v>14</v>
      </c>
      <c r="H56" s="6">
        <f t="shared" si="10"/>
        <v>0.38349700393093333</v>
      </c>
      <c r="I56" s="2">
        <v>13</v>
      </c>
      <c r="J56" s="6">
        <f t="shared" si="11"/>
        <v>0.36886298422662445</v>
      </c>
      <c r="K56" s="3">
        <v>12</v>
      </c>
      <c r="L56" s="6">
        <f t="shared" si="12"/>
        <v>0.3537416058896715</v>
      </c>
      <c r="M56" s="5">
        <v>32</v>
      </c>
      <c r="N56" s="2">
        <f t="shared" si="13"/>
        <v>5.656854249492381</v>
      </c>
      <c r="O56" s="1">
        <v>0.3132</v>
      </c>
      <c r="P56" s="2">
        <f t="shared" si="14"/>
        <v>-0.5041643804726872</v>
      </c>
      <c r="Q56" s="1">
        <v>0.414</v>
      </c>
      <c r="R56" s="2">
        <f t="shared" si="15"/>
        <v>-0.38298916880091544</v>
      </c>
      <c r="S56" s="4">
        <f t="shared" si="16"/>
        <v>0.7272</v>
      </c>
      <c r="T56" s="2">
        <f t="shared" si="17"/>
        <v>-0.13834015768081045</v>
      </c>
      <c r="U56" s="7">
        <f t="shared" si="24"/>
        <v>56.930693069306926</v>
      </c>
      <c r="V56" s="6">
        <f t="shared" si="25"/>
        <v>0.8549289768961681</v>
      </c>
    </row>
    <row r="57" spans="1:22" ht="15">
      <c r="A57" s="2" t="s">
        <v>19</v>
      </c>
      <c r="B57" s="2" t="s">
        <v>20</v>
      </c>
      <c r="C57" s="2">
        <v>2010</v>
      </c>
      <c r="D57" s="3">
        <v>181</v>
      </c>
      <c r="E57" s="3">
        <v>5</v>
      </c>
      <c r="F57" s="5" t="s">
        <v>24</v>
      </c>
      <c r="G57" s="2">
        <v>10</v>
      </c>
      <c r="H57" s="6">
        <f t="shared" si="10"/>
        <v>0.32175055439664224</v>
      </c>
      <c r="I57" s="2">
        <v>30</v>
      </c>
      <c r="J57" s="6">
        <f t="shared" si="11"/>
        <v>0.5796397403637042</v>
      </c>
      <c r="K57" s="3">
        <v>66</v>
      </c>
      <c r="L57" s="6">
        <f t="shared" si="12"/>
        <v>0.9482629070447635</v>
      </c>
      <c r="M57" s="5">
        <v>316</v>
      </c>
      <c r="N57" s="2">
        <f t="shared" si="13"/>
        <v>17.776388834631177</v>
      </c>
      <c r="O57" s="1">
        <v>7.1707</v>
      </c>
      <c r="P57" s="2">
        <f t="shared" si="14"/>
        <v>0.8555621589894492</v>
      </c>
      <c r="Q57" s="13">
        <v>0.9252</v>
      </c>
      <c r="R57" s="2">
        <f t="shared" si="15"/>
        <v>-0.03375968186623782</v>
      </c>
      <c r="S57" s="4">
        <f t="shared" si="16"/>
        <v>8.0959</v>
      </c>
      <c r="T57" s="2">
        <f t="shared" si="17"/>
        <v>0.9082656715905081</v>
      </c>
      <c r="U57" s="7">
        <f t="shared" si="24"/>
        <v>11.42800676885831</v>
      </c>
      <c r="V57" s="6">
        <f t="shared" si="25"/>
        <v>0.3448477030004843</v>
      </c>
    </row>
    <row r="58" spans="1:24" ht="15">
      <c r="A58" s="2" t="s">
        <v>19</v>
      </c>
      <c r="B58" s="2" t="s">
        <v>20</v>
      </c>
      <c r="C58" s="2">
        <v>2010</v>
      </c>
      <c r="D58" s="3">
        <v>185</v>
      </c>
      <c r="E58" s="3">
        <v>4</v>
      </c>
      <c r="F58" s="5" t="s">
        <v>27</v>
      </c>
      <c r="G58" s="2">
        <v>30</v>
      </c>
      <c r="H58" s="6">
        <f t="shared" si="10"/>
        <v>0.5796397403637042</v>
      </c>
      <c r="I58" s="2">
        <v>65</v>
      </c>
      <c r="J58" s="6">
        <f t="shared" si="11"/>
        <v>0.9377444904051472</v>
      </c>
      <c r="K58" s="3">
        <v>59</v>
      </c>
      <c r="L58" s="6">
        <f t="shared" si="12"/>
        <v>0.8758913890207222</v>
      </c>
      <c r="M58" s="5">
        <v>284</v>
      </c>
      <c r="N58" s="2">
        <f t="shared" si="13"/>
        <v>16.852299546352718</v>
      </c>
      <c r="O58" s="1"/>
      <c r="P58" s="2"/>
      <c r="Q58" s="1"/>
      <c r="R58" s="2"/>
      <c r="S58" s="4"/>
      <c r="T58" s="2"/>
      <c r="U58" s="7"/>
      <c r="V58" s="6"/>
      <c r="X58" s="2" t="s">
        <v>34</v>
      </c>
    </row>
    <row r="59" spans="1:22" ht="15">
      <c r="A59" s="2" t="s">
        <v>19</v>
      </c>
      <c r="B59" s="2" t="s">
        <v>20</v>
      </c>
      <c r="C59" s="2">
        <v>2010</v>
      </c>
      <c r="D59" s="3">
        <v>186</v>
      </c>
      <c r="E59" s="3">
        <v>4</v>
      </c>
      <c r="F59" s="5" t="s">
        <v>27</v>
      </c>
      <c r="G59" s="2">
        <v>15</v>
      </c>
      <c r="H59" s="6">
        <f t="shared" si="10"/>
        <v>0.3976994150920718</v>
      </c>
      <c r="I59" s="2">
        <v>25</v>
      </c>
      <c r="J59" s="6">
        <f t="shared" si="11"/>
        <v>0.5235987755982989</v>
      </c>
      <c r="K59" s="3">
        <v>21</v>
      </c>
      <c r="L59" s="6">
        <f t="shared" si="12"/>
        <v>0.4760338180613228</v>
      </c>
      <c r="M59" s="5">
        <v>46</v>
      </c>
      <c r="N59" s="2">
        <f t="shared" si="13"/>
        <v>6.782329983125268</v>
      </c>
      <c r="O59" s="1">
        <v>0.0266</v>
      </c>
      <c r="P59" s="2">
        <f>LOG10(O59+0.00001)</f>
        <v>-1.5749551254486112</v>
      </c>
      <c r="Q59" s="1">
        <v>0.3869</v>
      </c>
      <c r="R59" s="2">
        <f>LOG10(Q59+0.00001)</f>
        <v>-0.4123900454436682</v>
      </c>
      <c r="S59" s="4">
        <f>O59+Q59</f>
        <v>0.41350000000000003</v>
      </c>
      <c r="T59" s="2">
        <f>LOG10(S59+0.00001)</f>
        <v>-0.38351398334890624</v>
      </c>
      <c r="U59" s="7">
        <f>Q59/S59*100</f>
        <v>93.5671100362757</v>
      </c>
      <c r="V59" s="6">
        <f>ASIN(SQRT(U59/100))</f>
        <v>1.3143637257280505</v>
      </c>
    </row>
    <row r="60" spans="1:22" ht="15">
      <c r="A60" s="2" t="s">
        <v>19</v>
      </c>
      <c r="B60" s="2" t="s">
        <v>20</v>
      </c>
      <c r="C60" s="2">
        <v>2010</v>
      </c>
      <c r="D60" s="3">
        <v>187</v>
      </c>
      <c r="E60" s="5">
        <v>2</v>
      </c>
      <c r="F60" s="5" t="s">
        <v>28</v>
      </c>
      <c r="G60" s="2">
        <v>4</v>
      </c>
      <c r="H60" s="6">
        <f t="shared" si="10"/>
        <v>0.20135792079033082</v>
      </c>
      <c r="I60" s="2">
        <v>15</v>
      </c>
      <c r="J60" s="6">
        <f t="shared" si="11"/>
        <v>0.3976994150920718</v>
      </c>
      <c r="K60" s="3">
        <v>10</v>
      </c>
      <c r="L60" s="6">
        <f t="shared" si="12"/>
        <v>0.32175055439664224</v>
      </c>
      <c r="M60" s="5">
        <v>85</v>
      </c>
      <c r="N60" s="2">
        <f t="shared" si="13"/>
        <v>9.219544457292887</v>
      </c>
      <c r="O60" s="1">
        <v>1.6303</v>
      </c>
      <c r="P60" s="2">
        <f>LOG10(O60+0.00001)</f>
        <v>0.21227019243380515</v>
      </c>
      <c r="Q60" s="1">
        <v>0.4922</v>
      </c>
      <c r="R60" s="2">
        <f>LOG10(Q60+0.00001)</f>
        <v>-0.30784956718603634</v>
      </c>
      <c r="S60" s="4">
        <f>O60+Q60</f>
        <v>2.1225</v>
      </c>
      <c r="T60" s="2">
        <f>LOG10(S60+0.00001)</f>
        <v>0.3268497450571391</v>
      </c>
      <c r="U60" s="7">
        <f>Q60/S60*100</f>
        <v>23.189634864546527</v>
      </c>
      <c r="V60" s="6">
        <f>ASIN(SQRT(U60/100))</f>
        <v>0.5024294606135254</v>
      </c>
    </row>
    <row r="61" spans="1:22" ht="15">
      <c r="A61" s="2" t="s">
        <v>19</v>
      </c>
      <c r="B61" s="2" t="s">
        <v>20</v>
      </c>
      <c r="C61" s="2">
        <v>2010</v>
      </c>
      <c r="D61" s="3">
        <v>188</v>
      </c>
      <c r="E61" s="3">
        <v>5</v>
      </c>
      <c r="F61" s="5" t="s">
        <v>24</v>
      </c>
      <c r="G61" s="2">
        <v>15</v>
      </c>
      <c r="H61" s="6">
        <f t="shared" si="10"/>
        <v>0.3976994150920718</v>
      </c>
      <c r="I61" s="2">
        <v>32</v>
      </c>
      <c r="J61" s="6">
        <f t="shared" si="11"/>
        <v>0.6012642166791282</v>
      </c>
      <c r="K61" s="3">
        <v>20</v>
      </c>
      <c r="L61" s="6">
        <f t="shared" si="12"/>
        <v>0.4636476090008061</v>
      </c>
      <c r="M61" s="5">
        <v>207</v>
      </c>
      <c r="N61" s="2">
        <f t="shared" si="13"/>
        <v>14.38749456993816</v>
      </c>
      <c r="O61" s="1">
        <v>3.1447</v>
      </c>
      <c r="P61" s="2">
        <f>LOG10(O61+0.00001)</f>
        <v>0.49758060170280993</v>
      </c>
      <c r="Q61" s="1">
        <v>0.7899</v>
      </c>
      <c r="R61" s="2">
        <f>LOG10(Q61+0.00001)</f>
        <v>-0.10242238811460515</v>
      </c>
      <c r="S61" s="4">
        <f>O61+Q61</f>
        <v>3.9345999999999997</v>
      </c>
      <c r="T61" s="2">
        <f>LOG10(S61+0.00001)</f>
        <v>0.594901691398536</v>
      </c>
      <c r="U61" s="7">
        <f>Q61/S61*100</f>
        <v>20.075738321557466</v>
      </c>
      <c r="V61" s="6">
        <f>ASIN(SQRT(U61/100))</f>
        <v>0.46459366731522195</v>
      </c>
    </row>
    <row r="62" spans="1:22" ht="15">
      <c r="A62" s="2" t="s">
        <v>19</v>
      </c>
      <c r="B62" s="2" t="s">
        <v>20</v>
      </c>
      <c r="C62" s="2">
        <v>2010</v>
      </c>
      <c r="D62" s="3">
        <v>193</v>
      </c>
      <c r="E62" s="3">
        <v>3</v>
      </c>
      <c r="F62" s="5" t="s">
        <v>26</v>
      </c>
      <c r="G62" s="2">
        <v>4</v>
      </c>
      <c r="H62" s="6">
        <f t="shared" si="10"/>
        <v>0.20135792079033082</v>
      </c>
      <c r="I62" s="2">
        <v>5</v>
      </c>
      <c r="J62" s="6">
        <f t="shared" si="11"/>
        <v>0.2255134058981312</v>
      </c>
      <c r="K62" s="3">
        <v>5</v>
      </c>
      <c r="L62" s="6">
        <f t="shared" si="12"/>
        <v>0.2255134058981312</v>
      </c>
      <c r="M62" s="5">
        <v>17</v>
      </c>
      <c r="N62" s="2">
        <f t="shared" si="13"/>
        <v>4.123105625617661</v>
      </c>
      <c r="O62" s="4">
        <v>0.0041</v>
      </c>
      <c r="P62" s="2">
        <f>LOG10(O62+0.00001)</f>
        <v>-2.3861581781239307</v>
      </c>
      <c r="Q62" s="1">
        <v>0.3896</v>
      </c>
      <c r="R62" s="2">
        <f>LOG10(Q62+0.00001)</f>
        <v>-0.4093699047475185</v>
      </c>
      <c r="S62" s="4">
        <f>O62+Q62</f>
        <v>0.3937</v>
      </c>
      <c r="T62" s="2">
        <f>LOG10(S62+0.00001)</f>
        <v>-0.4048235542479608</v>
      </c>
      <c r="U62" s="7">
        <f>Q62/S62*100</f>
        <v>98.95859791719583</v>
      </c>
      <c r="V62" s="6">
        <f>ASIN(SQRT(U62/100))</f>
        <v>1.4685692580805592</v>
      </c>
    </row>
    <row r="63" spans="1:21" ht="15">
      <c r="A63" s="2" t="s">
        <v>19</v>
      </c>
      <c r="B63" s="2" t="s">
        <v>20</v>
      </c>
      <c r="C63" s="2">
        <v>2010</v>
      </c>
      <c r="D63" s="3">
        <v>198</v>
      </c>
      <c r="E63" s="5">
        <v>8</v>
      </c>
      <c r="F63" s="5" t="s">
        <v>29</v>
      </c>
      <c r="G63" s="2">
        <v>2</v>
      </c>
      <c r="H63" s="6">
        <f t="shared" si="10"/>
        <v>0.1418970546041639</v>
      </c>
      <c r="I63" s="2">
        <v>4</v>
      </c>
      <c r="J63" s="6">
        <f t="shared" si="11"/>
        <v>0.20135792079033082</v>
      </c>
      <c r="K63" s="3">
        <v>6</v>
      </c>
      <c r="L63" s="6">
        <f t="shared" si="12"/>
        <v>0.24746706317044773</v>
      </c>
      <c r="M63" s="5">
        <v>0</v>
      </c>
      <c r="N63" s="2">
        <f t="shared" si="13"/>
        <v>0</v>
      </c>
      <c r="O63" s="1">
        <v>0</v>
      </c>
      <c r="P63" s="2">
        <f>LOG10(O63+0.00001)</f>
        <v>-5</v>
      </c>
      <c r="Q63" s="1">
        <v>0</v>
      </c>
      <c r="R63" s="2">
        <f>LOG10(Q63+0.00001)</f>
        <v>-5</v>
      </c>
      <c r="S63" s="4">
        <f>O63+Q63</f>
        <v>0</v>
      </c>
      <c r="T63" s="2">
        <f>LOG10(S63+0.00001)</f>
        <v>-5</v>
      </c>
      <c r="U63" s="7"/>
    </row>
    <row r="64" spans="1:24" ht="15">
      <c r="A64" s="2" t="s">
        <v>19</v>
      </c>
      <c r="B64" s="2" t="s">
        <v>20</v>
      </c>
      <c r="C64" s="2">
        <v>2010</v>
      </c>
      <c r="D64" s="3">
        <v>199</v>
      </c>
      <c r="E64" s="3">
        <v>5</v>
      </c>
      <c r="F64" s="5" t="s">
        <v>24</v>
      </c>
      <c r="H64" s="6"/>
      <c r="J64" s="6"/>
      <c r="L64" s="6"/>
      <c r="M64" s="5"/>
      <c r="O64" s="1"/>
      <c r="P64" s="2"/>
      <c r="Q64" s="1"/>
      <c r="R64" s="2"/>
      <c r="S64" s="4"/>
      <c r="T64" s="2"/>
      <c r="U64" s="7"/>
      <c r="X64" s="2" t="s">
        <v>32</v>
      </c>
    </row>
    <row r="65" spans="1:22" ht="15">
      <c r="A65" s="2" t="s">
        <v>19</v>
      </c>
      <c r="B65" s="2" t="s">
        <v>20</v>
      </c>
      <c r="C65" s="2">
        <v>2010</v>
      </c>
      <c r="D65" s="3">
        <v>200</v>
      </c>
      <c r="E65" s="3">
        <v>6</v>
      </c>
      <c r="F65" s="5" t="s">
        <v>21</v>
      </c>
      <c r="G65" s="2">
        <v>5</v>
      </c>
      <c r="H65" s="6">
        <f aca="true" t="shared" si="26" ref="H65:H96">ASIN(SQRT(G65/100))</f>
        <v>0.2255134058981312</v>
      </c>
      <c r="I65" s="2">
        <v>15</v>
      </c>
      <c r="J65" s="6">
        <f aca="true" t="shared" si="27" ref="J65:J96">ASIN(SQRT(I65/100))</f>
        <v>0.3976994150920718</v>
      </c>
      <c r="K65" s="3">
        <v>25</v>
      </c>
      <c r="L65" s="6">
        <f aca="true" t="shared" si="28" ref="L65:L96">ASIN(SQRT(K65/100))</f>
        <v>0.5235987755982989</v>
      </c>
      <c r="M65" s="5">
        <v>75</v>
      </c>
      <c r="N65" s="2">
        <f aca="true" t="shared" si="29" ref="N65:N96">SQRT(M65)</f>
        <v>8.660254037844387</v>
      </c>
      <c r="O65" s="1">
        <v>0.9958</v>
      </c>
      <c r="P65" s="2">
        <f aca="true" t="shared" si="30" ref="P65:P96">LOG10(O65+0.00001)</f>
        <v>-0.0018235168203375076</v>
      </c>
      <c r="Q65" s="1">
        <v>0.6731</v>
      </c>
      <c r="R65" s="2">
        <f aca="true" t="shared" si="31" ref="R65:R96">LOG10(Q65+0.00001)</f>
        <v>-0.17191395733723927</v>
      </c>
      <c r="S65" s="4">
        <f aca="true" t="shared" si="32" ref="S65:S96">O65+Q65</f>
        <v>1.6689</v>
      </c>
      <c r="T65" s="2">
        <f aca="true" t="shared" si="33" ref="T65:T96">LOG10(S65+0.00001)</f>
        <v>0.22243291693253053</v>
      </c>
      <c r="U65" s="7">
        <f aca="true" t="shared" si="34" ref="U65:U76">Q65/S65*100</f>
        <v>40.33195518005872</v>
      </c>
      <c r="V65" s="6">
        <f aca="true" t="shared" si="35" ref="V65:V76">ASIN(SQRT(U65/100))</f>
        <v>0.6881048924004258</v>
      </c>
    </row>
    <row r="66" spans="1:23" ht="15">
      <c r="A66" s="2" t="s">
        <v>19</v>
      </c>
      <c r="B66" s="2" t="s">
        <v>30</v>
      </c>
      <c r="C66" s="2">
        <v>2010</v>
      </c>
      <c r="D66" s="2">
        <v>206</v>
      </c>
      <c r="E66" s="2">
        <v>7</v>
      </c>
      <c r="F66" s="2" t="s">
        <v>23</v>
      </c>
      <c r="G66" s="2">
        <v>25</v>
      </c>
      <c r="H66" s="6">
        <f t="shared" si="26"/>
        <v>0.5235987755982989</v>
      </c>
      <c r="I66" s="2">
        <v>18</v>
      </c>
      <c r="J66" s="6">
        <f t="shared" si="27"/>
        <v>0.4381490305841703</v>
      </c>
      <c r="K66" s="3">
        <v>28</v>
      </c>
      <c r="L66" s="6">
        <f t="shared" si="28"/>
        <v>0.5575988266995368</v>
      </c>
      <c r="M66" s="2">
        <v>163</v>
      </c>
      <c r="N66" s="2">
        <f t="shared" si="29"/>
        <v>12.767145334803704</v>
      </c>
      <c r="O66" s="4">
        <v>0.1398</v>
      </c>
      <c r="P66" s="2">
        <f t="shared" si="30"/>
        <v>-0.8544617642877668</v>
      </c>
      <c r="Q66" s="4">
        <v>4.1928</v>
      </c>
      <c r="R66" s="2">
        <f t="shared" si="31"/>
        <v>0.622505182503457</v>
      </c>
      <c r="S66" s="4">
        <f t="shared" si="32"/>
        <v>4.3326</v>
      </c>
      <c r="T66" s="2">
        <f t="shared" si="33"/>
        <v>0.6367495977648493</v>
      </c>
      <c r="U66" s="7">
        <f t="shared" si="34"/>
        <v>96.77330009693948</v>
      </c>
      <c r="V66" s="6">
        <f t="shared" si="35"/>
        <v>1.3901858305148678</v>
      </c>
      <c r="W66" s="2" t="s">
        <v>22</v>
      </c>
    </row>
    <row r="67" spans="1:23" ht="15">
      <c r="A67" s="2" t="s">
        <v>19</v>
      </c>
      <c r="B67" s="2" t="s">
        <v>30</v>
      </c>
      <c r="C67" s="2">
        <v>2010</v>
      </c>
      <c r="D67" s="2">
        <v>210</v>
      </c>
      <c r="E67" s="2">
        <v>4</v>
      </c>
      <c r="F67" s="2" t="s">
        <v>27</v>
      </c>
      <c r="G67" s="2">
        <v>10</v>
      </c>
      <c r="H67" s="6">
        <f t="shared" si="26"/>
        <v>0.32175055439664224</v>
      </c>
      <c r="I67" s="2">
        <v>8</v>
      </c>
      <c r="J67" s="6">
        <f t="shared" si="27"/>
        <v>0.2867565522115484</v>
      </c>
      <c r="K67" s="3">
        <v>7</v>
      </c>
      <c r="L67" s="6">
        <f t="shared" si="28"/>
        <v>0.2677633271571939</v>
      </c>
      <c r="M67" s="2">
        <v>16</v>
      </c>
      <c r="N67" s="2">
        <f t="shared" si="29"/>
        <v>4</v>
      </c>
      <c r="O67" s="4">
        <v>0</v>
      </c>
      <c r="P67" s="2">
        <f t="shared" si="30"/>
        <v>-5</v>
      </c>
      <c r="Q67" s="4">
        <v>0.1198</v>
      </c>
      <c r="R67" s="2">
        <f t="shared" si="31"/>
        <v>-0.921506931833427</v>
      </c>
      <c r="S67" s="4">
        <f t="shared" si="32"/>
        <v>0.1198</v>
      </c>
      <c r="T67" s="2">
        <f t="shared" si="33"/>
        <v>-0.921506931833427</v>
      </c>
      <c r="U67" s="7">
        <f t="shared" si="34"/>
        <v>100</v>
      </c>
      <c r="V67" s="6">
        <f t="shared" si="35"/>
        <v>1.5707963267948966</v>
      </c>
      <c r="W67" s="2" t="s">
        <v>22</v>
      </c>
    </row>
    <row r="68" spans="1:22" ht="15">
      <c r="A68" s="2" t="s">
        <v>19</v>
      </c>
      <c r="B68" s="2" t="s">
        <v>30</v>
      </c>
      <c r="C68" s="2">
        <v>2010</v>
      </c>
      <c r="D68" s="2">
        <v>217</v>
      </c>
      <c r="E68" s="2">
        <v>6</v>
      </c>
      <c r="F68" s="2" t="s">
        <v>21</v>
      </c>
      <c r="G68" s="2">
        <v>20</v>
      </c>
      <c r="H68" s="6">
        <f t="shared" si="26"/>
        <v>0.4636476090008061</v>
      </c>
      <c r="I68" s="2">
        <v>18</v>
      </c>
      <c r="J68" s="6">
        <f t="shared" si="27"/>
        <v>0.4381490305841703</v>
      </c>
      <c r="K68" s="3">
        <v>26</v>
      </c>
      <c r="L68" s="6">
        <f t="shared" si="28"/>
        <v>0.5350708071951543</v>
      </c>
      <c r="M68" s="2">
        <v>19</v>
      </c>
      <c r="N68" s="2">
        <f t="shared" si="29"/>
        <v>4.358898943540674</v>
      </c>
      <c r="O68" s="4">
        <v>0.1478</v>
      </c>
      <c r="P68" s="2">
        <f t="shared" si="30"/>
        <v>-0.8302961830054285</v>
      </c>
      <c r="Q68" s="4">
        <v>0.2175</v>
      </c>
      <c r="R68" s="2">
        <f t="shared" si="31"/>
        <v>-0.6625207716059679</v>
      </c>
      <c r="S68" s="4">
        <f t="shared" si="32"/>
        <v>0.36529999999999996</v>
      </c>
      <c r="T68" s="2">
        <f t="shared" si="33"/>
        <v>-0.4373384392433898</v>
      </c>
      <c r="U68" s="7">
        <f t="shared" si="34"/>
        <v>59.54010402408979</v>
      </c>
      <c r="V68" s="6">
        <f t="shared" si="35"/>
        <v>0.8813877501001854</v>
      </c>
    </row>
    <row r="69" spans="1:22" ht="15">
      <c r="A69" s="2" t="s">
        <v>19</v>
      </c>
      <c r="B69" s="2" t="s">
        <v>30</v>
      </c>
      <c r="C69" s="2">
        <v>2010</v>
      </c>
      <c r="D69" s="2">
        <v>224</v>
      </c>
      <c r="E69" s="2">
        <v>3</v>
      </c>
      <c r="F69" s="2" t="s">
        <v>26</v>
      </c>
      <c r="G69" s="2">
        <v>9</v>
      </c>
      <c r="H69" s="6">
        <f t="shared" si="26"/>
        <v>0.3046926540153975</v>
      </c>
      <c r="I69" s="2">
        <v>10</v>
      </c>
      <c r="J69" s="6">
        <f t="shared" si="27"/>
        <v>0.32175055439664224</v>
      </c>
      <c r="K69" s="3">
        <v>5</v>
      </c>
      <c r="L69" s="6">
        <f t="shared" si="28"/>
        <v>0.2255134058981312</v>
      </c>
      <c r="M69" s="2">
        <v>123</v>
      </c>
      <c r="N69" s="2">
        <f t="shared" si="29"/>
        <v>11.090536506409418</v>
      </c>
      <c r="O69" s="4">
        <v>2.2843</v>
      </c>
      <c r="P69" s="2">
        <f t="shared" si="30"/>
        <v>0.35875504097209415</v>
      </c>
      <c r="Q69" s="4">
        <v>0.705</v>
      </c>
      <c r="R69" s="2">
        <f t="shared" si="31"/>
        <v>-0.15180472284687327</v>
      </c>
      <c r="S69" s="4">
        <f t="shared" si="32"/>
        <v>2.9893</v>
      </c>
      <c r="T69" s="2">
        <f t="shared" si="33"/>
        <v>0.4755709549550799</v>
      </c>
      <c r="U69" s="7">
        <f t="shared" si="34"/>
        <v>23.584116682835447</v>
      </c>
      <c r="V69" s="6">
        <f t="shared" si="35"/>
        <v>0.5070892119364474</v>
      </c>
    </row>
    <row r="70" spans="1:22" ht="15">
      <c r="A70" s="2" t="s">
        <v>19</v>
      </c>
      <c r="B70" s="2" t="s">
        <v>30</v>
      </c>
      <c r="C70" s="2">
        <v>2010</v>
      </c>
      <c r="D70" s="2">
        <v>225</v>
      </c>
      <c r="E70" s="2">
        <v>2</v>
      </c>
      <c r="F70" s="2" t="s">
        <v>28</v>
      </c>
      <c r="G70" s="2">
        <v>17</v>
      </c>
      <c r="H70" s="6">
        <f t="shared" si="26"/>
        <v>0.4249887829624035</v>
      </c>
      <c r="I70" s="2">
        <v>25</v>
      </c>
      <c r="J70" s="6">
        <f t="shared" si="27"/>
        <v>0.5235987755982989</v>
      </c>
      <c r="K70" s="3">
        <v>35</v>
      </c>
      <c r="L70" s="6">
        <f t="shared" si="28"/>
        <v>0.6330518363897495</v>
      </c>
      <c r="M70" s="2">
        <v>109</v>
      </c>
      <c r="N70" s="2">
        <f t="shared" si="29"/>
        <v>10.44030650891055</v>
      </c>
      <c r="O70" s="4">
        <v>2.9081</v>
      </c>
      <c r="P70" s="2">
        <f t="shared" si="30"/>
        <v>0.4636108297968684</v>
      </c>
      <c r="Q70" s="4">
        <v>0.4486</v>
      </c>
      <c r="R70" s="2">
        <f t="shared" si="31"/>
        <v>-0.3481310497534652</v>
      </c>
      <c r="S70" s="4">
        <f t="shared" si="32"/>
        <v>3.3567</v>
      </c>
      <c r="T70" s="2">
        <f t="shared" si="33"/>
        <v>0.5259138223799559</v>
      </c>
      <c r="U70" s="7">
        <f t="shared" si="34"/>
        <v>13.36431614383174</v>
      </c>
      <c r="V70" s="6">
        <f t="shared" si="35"/>
        <v>0.3742476682865261</v>
      </c>
    </row>
    <row r="71" spans="1:22" ht="15">
      <c r="A71" s="2" t="s">
        <v>19</v>
      </c>
      <c r="B71" s="2" t="s">
        <v>30</v>
      </c>
      <c r="C71" s="2">
        <v>2010</v>
      </c>
      <c r="D71" s="2">
        <v>255</v>
      </c>
      <c r="E71" s="2">
        <v>6</v>
      </c>
      <c r="F71" s="2" t="s">
        <v>21</v>
      </c>
      <c r="G71" s="2">
        <v>28</v>
      </c>
      <c r="H71" s="6">
        <f t="shared" si="26"/>
        <v>0.5575988266995368</v>
      </c>
      <c r="I71" s="2">
        <v>45</v>
      </c>
      <c r="J71" s="6">
        <f t="shared" si="27"/>
        <v>0.7353144528166684</v>
      </c>
      <c r="K71" s="3">
        <v>43</v>
      </c>
      <c r="L71" s="6">
        <f t="shared" si="28"/>
        <v>0.7151674560425204</v>
      </c>
      <c r="M71" s="2">
        <v>94</v>
      </c>
      <c r="N71" s="2">
        <f t="shared" si="29"/>
        <v>9.695359714832659</v>
      </c>
      <c r="O71" s="4">
        <v>1.372</v>
      </c>
      <c r="P71" s="2">
        <f t="shared" si="30"/>
        <v>0.13735727677087292</v>
      </c>
      <c r="Q71" s="4">
        <v>2.6053</v>
      </c>
      <c r="R71" s="2">
        <f t="shared" si="31"/>
        <v>0.4158594064375911</v>
      </c>
      <c r="S71" s="4">
        <f t="shared" si="32"/>
        <v>3.9773000000000005</v>
      </c>
      <c r="T71" s="2">
        <f t="shared" si="33"/>
        <v>0.5995894421407526</v>
      </c>
      <c r="U71" s="7">
        <f t="shared" si="34"/>
        <v>65.504236542378</v>
      </c>
      <c r="V71" s="6">
        <f t="shared" si="35"/>
        <v>0.9430392408993903</v>
      </c>
    </row>
    <row r="72" spans="1:23" ht="15">
      <c r="A72" s="2" t="s">
        <v>19</v>
      </c>
      <c r="B72" s="2" t="s">
        <v>30</v>
      </c>
      <c r="C72" s="2">
        <v>2010</v>
      </c>
      <c r="D72" s="2">
        <v>258</v>
      </c>
      <c r="E72" s="2">
        <v>1</v>
      </c>
      <c r="F72" s="2" t="s">
        <v>25</v>
      </c>
      <c r="G72" s="2">
        <v>23</v>
      </c>
      <c r="H72" s="6">
        <f t="shared" si="26"/>
        <v>0.5001796086974873</v>
      </c>
      <c r="I72" s="2">
        <v>55</v>
      </c>
      <c r="J72" s="6">
        <f t="shared" si="27"/>
        <v>0.8354818739782282</v>
      </c>
      <c r="K72" s="3">
        <v>50</v>
      </c>
      <c r="L72" s="6">
        <f t="shared" si="28"/>
        <v>0.7853981633974484</v>
      </c>
      <c r="M72" s="2">
        <v>259</v>
      </c>
      <c r="N72" s="2">
        <f t="shared" si="29"/>
        <v>16.09347693943108</v>
      </c>
      <c r="O72" s="4">
        <v>2.8755</v>
      </c>
      <c r="P72" s="2">
        <f t="shared" si="30"/>
        <v>0.4587148822579544</v>
      </c>
      <c r="Q72" s="4">
        <v>2.3312</v>
      </c>
      <c r="R72" s="2">
        <f t="shared" si="31"/>
        <v>0.36758139738726714</v>
      </c>
      <c r="S72" s="4">
        <f t="shared" si="32"/>
        <v>5.2067</v>
      </c>
      <c r="T72" s="2">
        <f t="shared" si="33"/>
        <v>0.7165633892933032</v>
      </c>
      <c r="U72" s="7">
        <f t="shared" si="34"/>
        <v>44.77308083815085</v>
      </c>
      <c r="V72" s="6">
        <f t="shared" si="35"/>
        <v>0.7330332985293571</v>
      </c>
      <c r="W72" s="2" t="s">
        <v>22</v>
      </c>
    </row>
    <row r="73" spans="1:22" ht="15">
      <c r="A73" s="2" t="s">
        <v>19</v>
      </c>
      <c r="B73" s="2" t="s">
        <v>30</v>
      </c>
      <c r="C73" s="2">
        <v>2010</v>
      </c>
      <c r="D73" s="2">
        <v>260</v>
      </c>
      <c r="E73" s="2">
        <v>2</v>
      </c>
      <c r="F73" s="2" t="s">
        <v>28</v>
      </c>
      <c r="G73" s="2">
        <v>42</v>
      </c>
      <c r="H73" s="6">
        <f t="shared" si="26"/>
        <v>0.7050528369214929</v>
      </c>
      <c r="I73" s="2">
        <v>85</v>
      </c>
      <c r="J73" s="6">
        <f t="shared" si="27"/>
        <v>1.173096911702825</v>
      </c>
      <c r="K73" s="3">
        <v>84</v>
      </c>
      <c r="L73" s="6">
        <f t="shared" si="28"/>
        <v>1.1592794807274085</v>
      </c>
      <c r="M73" s="2">
        <v>668</v>
      </c>
      <c r="N73" s="2">
        <f t="shared" si="29"/>
        <v>25.84569596664017</v>
      </c>
      <c r="O73" s="4">
        <v>14.9349</v>
      </c>
      <c r="P73" s="2">
        <f t="shared" si="30"/>
        <v>1.1742026098245701</v>
      </c>
      <c r="Q73" s="4">
        <v>3.5385</v>
      </c>
      <c r="R73" s="2">
        <f t="shared" si="31"/>
        <v>0.5488204272801723</v>
      </c>
      <c r="S73" s="4">
        <f t="shared" si="32"/>
        <v>18.4734</v>
      </c>
      <c r="T73" s="2">
        <f t="shared" si="33"/>
        <v>1.2665470690997653</v>
      </c>
      <c r="U73" s="7">
        <f t="shared" si="34"/>
        <v>19.15456818993796</v>
      </c>
      <c r="V73" s="6">
        <f t="shared" si="35"/>
        <v>0.45299378039758365</v>
      </c>
    </row>
    <row r="74" spans="1:22" ht="15">
      <c r="A74" s="2" t="s">
        <v>19</v>
      </c>
      <c r="B74" s="2" t="s">
        <v>30</v>
      </c>
      <c r="C74" s="2">
        <v>2010</v>
      </c>
      <c r="D74" s="2">
        <v>261</v>
      </c>
      <c r="E74" s="2">
        <v>4</v>
      </c>
      <c r="F74" s="2" t="s">
        <v>27</v>
      </c>
      <c r="G74" s="2">
        <v>6</v>
      </c>
      <c r="H74" s="6">
        <f t="shared" si="26"/>
        <v>0.24746706317044773</v>
      </c>
      <c r="I74" s="2">
        <v>6</v>
      </c>
      <c r="J74" s="6">
        <f t="shared" si="27"/>
        <v>0.24746706317044773</v>
      </c>
      <c r="K74" s="3">
        <v>5</v>
      </c>
      <c r="L74" s="6">
        <f t="shared" si="28"/>
        <v>0.2255134058981312</v>
      </c>
      <c r="M74" s="2">
        <v>16</v>
      </c>
      <c r="N74" s="2">
        <f t="shared" si="29"/>
        <v>4</v>
      </c>
      <c r="O74" s="4">
        <v>0.0112</v>
      </c>
      <c r="P74" s="2">
        <f t="shared" si="30"/>
        <v>-1.950394387405027</v>
      </c>
      <c r="Q74" s="4">
        <v>0.134</v>
      </c>
      <c r="R74" s="2">
        <f t="shared" si="31"/>
        <v>-0.8728627928084989</v>
      </c>
      <c r="S74" s="4">
        <f t="shared" si="32"/>
        <v>0.1452</v>
      </c>
      <c r="T74" s="2">
        <f t="shared" si="33"/>
        <v>-0.8380034745775542</v>
      </c>
      <c r="U74" s="7">
        <f t="shared" si="34"/>
        <v>92.28650137741047</v>
      </c>
      <c r="V74" s="6">
        <f t="shared" si="35"/>
        <v>1.2893640518068534</v>
      </c>
    </row>
    <row r="75" spans="1:22" ht="15">
      <c r="A75" s="2" t="s">
        <v>19</v>
      </c>
      <c r="B75" s="2" t="s">
        <v>30</v>
      </c>
      <c r="C75" s="2">
        <v>2010</v>
      </c>
      <c r="D75" s="2">
        <v>265</v>
      </c>
      <c r="E75" s="2">
        <v>5</v>
      </c>
      <c r="F75" s="2" t="s">
        <v>24</v>
      </c>
      <c r="G75" s="2">
        <v>10</v>
      </c>
      <c r="H75" s="6">
        <f t="shared" si="26"/>
        <v>0.32175055439664224</v>
      </c>
      <c r="I75" s="2">
        <v>23</v>
      </c>
      <c r="J75" s="6">
        <f t="shared" si="27"/>
        <v>0.5001796086974873</v>
      </c>
      <c r="K75" s="3">
        <v>17</v>
      </c>
      <c r="L75" s="6">
        <f t="shared" si="28"/>
        <v>0.4249887829624035</v>
      </c>
      <c r="M75" s="2">
        <v>62</v>
      </c>
      <c r="N75" s="2">
        <f t="shared" si="29"/>
        <v>7.874007874011811</v>
      </c>
      <c r="O75" s="4">
        <v>0.9372</v>
      </c>
      <c r="P75" s="2">
        <f t="shared" si="30"/>
        <v>-0.028163086142457043</v>
      </c>
      <c r="Q75" s="4">
        <v>0.2746</v>
      </c>
      <c r="R75" s="2">
        <f t="shared" si="31"/>
        <v>-0.5612836518562072</v>
      </c>
      <c r="S75" s="4">
        <f t="shared" si="32"/>
        <v>1.2118</v>
      </c>
      <c r="T75" s="2">
        <f t="shared" si="33"/>
        <v>0.08343453202492737</v>
      </c>
      <c r="U75" s="7">
        <f t="shared" si="34"/>
        <v>22.660505033833967</v>
      </c>
      <c r="V75" s="6">
        <f t="shared" si="35"/>
        <v>0.4961354599744828</v>
      </c>
    </row>
    <row r="76" spans="1:22" ht="15">
      <c r="A76" s="2" t="s">
        <v>19</v>
      </c>
      <c r="B76" s="2" t="s">
        <v>30</v>
      </c>
      <c r="C76" s="2">
        <v>2010</v>
      </c>
      <c r="D76" s="2">
        <v>274</v>
      </c>
      <c r="E76" s="2">
        <v>3</v>
      </c>
      <c r="F76" s="2" t="s">
        <v>26</v>
      </c>
      <c r="G76" s="2">
        <v>2</v>
      </c>
      <c r="H76" s="6">
        <f t="shared" si="26"/>
        <v>0.1418970546041639</v>
      </c>
      <c r="I76" s="2">
        <v>4</v>
      </c>
      <c r="J76" s="6">
        <f t="shared" si="27"/>
        <v>0.20135792079033082</v>
      </c>
      <c r="K76" s="3">
        <v>7</v>
      </c>
      <c r="L76" s="6">
        <f t="shared" si="28"/>
        <v>0.2677633271571939</v>
      </c>
      <c r="M76" s="2">
        <v>6</v>
      </c>
      <c r="N76" s="2">
        <f t="shared" si="29"/>
        <v>2.449489742783178</v>
      </c>
      <c r="O76" s="4">
        <v>0</v>
      </c>
      <c r="P76" s="2">
        <f t="shared" si="30"/>
        <v>-5</v>
      </c>
      <c r="Q76" s="4">
        <v>0.0366</v>
      </c>
      <c r="R76" s="2">
        <f t="shared" si="31"/>
        <v>-1.436400271118469</v>
      </c>
      <c r="S76" s="4">
        <f t="shared" si="32"/>
        <v>0.0366</v>
      </c>
      <c r="T76" s="2">
        <f t="shared" si="33"/>
        <v>-1.436400271118469</v>
      </c>
      <c r="U76" s="7">
        <f t="shared" si="34"/>
        <v>100</v>
      </c>
      <c r="V76" s="6">
        <f t="shared" si="35"/>
        <v>1.5707963267948966</v>
      </c>
    </row>
    <row r="77" spans="1:21" ht="15">
      <c r="A77" s="2" t="s">
        <v>19</v>
      </c>
      <c r="B77" s="2" t="s">
        <v>30</v>
      </c>
      <c r="C77" s="2">
        <v>2010</v>
      </c>
      <c r="D77" s="2">
        <v>275</v>
      </c>
      <c r="E77" s="2">
        <v>4</v>
      </c>
      <c r="F77" s="2" t="s">
        <v>27</v>
      </c>
      <c r="G77" s="2">
        <v>12</v>
      </c>
      <c r="H77" s="6">
        <f t="shared" si="26"/>
        <v>0.3537416058896715</v>
      </c>
      <c r="I77" s="2">
        <v>16</v>
      </c>
      <c r="J77" s="6">
        <f t="shared" si="27"/>
        <v>0.411516846067488</v>
      </c>
      <c r="K77" s="3">
        <v>13</v>
      </c>
      <c r="L77" s="6">
        <f t="shared" si="28"/>
        <v>0.36886298422662445</v>
      </c>
      <c r="M77" s="2">
        <v>0</v>
      </c>
      <c r="N77" s="2">
        <f t="shared" si="29"/>
        <v>0</v>
      </c>
      <c r="O77" s="4">
        <v>0</v>
      </c>
      <c r="P77" s="2">
        <f t="shared" si="30"/>
        <v>-5</v>
      </c>
      <c r="Q77" s="4">
        <v>0</v>
      </c>
      <c r="R77" s="2">
        <f t="shared" si="31"/>
        <v>-5</v>
      </c>
      <c r="S77" s="4">
        <f t="shared" si="32"/>
        <v>0</v>
      </c>
      <c r="T77" s="2">
        <f t="shared" si="33"/>
        <v>-5</v>
      </c>
      <c r="U77" s="7"/>
    </row>
    <row r="78" spans="1:21" ht="15">
      <c r="A78" s="2" t="s">
        <v>19</v>
      </c>
      <c r="B78" s="2" t="s">
        <v>30</v>
      </c>
      <c r="C78" s="2">
        <v>2010</v>
      </c>
      <c r="D78" s="2">
        <v>278</v>
      </c>
      <c r="E78" s="2">
        <v>4</v>
      </c>
      <c r="F78" s="2" t="s">
        <v>27</v>
      </c>
      <c r="G78" s="2">
        <v>2</v>
      </c>
      <c r="H78" s="6">
        <f t="shared" si="26"/>
        <v>0.1418970546041639</v>
      </c>
      <c r="I78" s="2">
        <v>2</v>
      </c>
      <c r="J78" s="6">
        <f t="shared" si="27"/>
        <v>0.1418970546041639</v>
      </c>
      <c r="K78" s="3">
        <v>1</v>
      </c>
      <c r="L78" s="6">
        <f t="shared" si="28"/>
        <v>0.1001674211615598</v>
      </c>
      <c r="M78" s="2">
        <v>0</v>
      </c>
      <c r="N78" s="2">
        <f t="shared" si="29"/>
        <v>0</v>
      </c>
      <c r="O78" s="4">
        <v>0</v>
      </c>
      <c r="P78" s="2">
        <f t="shared" si="30"/>
        <v>-5</v>
      </c>
      <c r="Q78" s="4">
        <v>0</v>
      </c>
      <c r="R78" s="2">
        <f t="shared" si="31"/>
        <v>-5</v>
      </c>
      <c r="S78" s="4">
        <f t="shared" si="32"/>
        <v>0</v>
      </c>
      <c r="T78" s="2">
        <f t="shared" si="33"/>
        <v>-5</v>
      </c>
      <c r="U78" s="7"/>
    </row>
    <row r="79" spans="1:23" ht="15">
      <c r="A79" s="2" t="s">
        <v>19</v>
      </c>
      <c r="B79" s="2" t="s">
        <v>30</v>
      </c>
      <c r="C79" s="2">
        <v>2010</v>
      </c>
      <c r="D79" s="2">
        <v>281</v>
      </c>
      <c r="E79" s="2">
        <v>6</v>
      </c>
      <c r="F79" s="2" t="s">
        <v>21</v>
      </c>
      <c r="G79" s="2">
        <v>12</v>
      </c>
      <c r="H79" s="6">
        <f t="shared" si="26"/>
        <v>0.3537416058896715</v>
      </c>
      <c r="I79" s="2">
        <v>17</v>
      </c>
      <c r="J79" s="6">
        <f t="shared" si="27"/>
        <v>0.4249887829624035</v>
      </c>
      <c r="K79" s="3">
        <v>14</v>
      </c>
      <c r="L79" s="6">
        <f t="shared" si="28"/>
        <v>0.38349700393093333</v>
      </c>
      <c r="M79" s="2">
        <v>20</v>
      </c>
      <c r="N79" s="2">
        <f t="shared" si="29"/>
        <v>4.47213595499958</v>
      </c>
      <c r="O79" s="4">
        <v>0.0403</v>
      </c>
      <c r="P79" s="2">
        <f t="shared" si="30"/>
        <v>-1.3945872018469487</v>
      </c>
      <c r="Q79" s="4">
        <v>0.1075</v>
      </c>
      <c r="R79" s="2">
        <f t="shared" si="31"/>
        <v>-0.9685511381406166</v>
      </c>
      <c r="S79" s="4">
        <f t="shared" si="32"/>
        <v>0.1478</v>
      </c>
      <c r="T79" s="2">
        <f t="shared" si="33"/>
        <v>-0.8302961830054285</v>
      </c>
      <c r="U79" s="7">
        <f>Q79/S79*100</f>
        <v>72.73342354533153</v>
      </c>
      <c r="V79" s="6">
        <f>ASIN(SQRT(U79/100))</f>
        <v>1.021398138647395</v>
      </c>
      <c r="W79" s="2" t="s">
        <v>22</v>
      </c>
    </row>
    <row r="80" spans="1:22" ht="15">
      <c r="A80" s="2" t="s">
        <v>19</v>
      </c>
      <c r="B80" s="2" t="s">
        <v>30</v>
      </c>
      <c r="C80" s="2">
        <v>2010</v>
      </c>
      <c r="D80" s="2">
        <v>287</v>
      </c>
      <c r="E80" s="2">
        <v>7</v>
      </c>
      <c r="F80" s="2" t="s">
        <v>23</v>
      </c>
      <c r="G80" s="2">
        <v>2</v>
      </c>
      <c r="H80" s="6">
        <f t="shared" si="26"/>
        <v>0.1418970546041639</v>
      </c>
      <c r="I80" s="2">
        <v>5</v>
      </c>
      <c r="J80" s="6">
        <f t="shared" si="27"/>
        <v>0.2255134058981312</v>
      </c>
      <c r="K80" s="3">
        <v>4</v>
      </c>
      <c r="L80" s="6">
        <f t="shared" si="28"/>
        <v>0.20135792079033082</v>
      </c>
      <c r="M80" s="2">
        <v>7</v>
      </c>
      <c r="N80" s="2">
        <f t="shared" si="29"/>
        <v>2.6457513110645907</v>
      </c>
      <c r="O80" s="4">
        <v>0</v>
      </c>
      <c r="P80" s="2">
        <f t="shared" si="30"/>
        <v>-5</v>
      </c>
      <c r="Q80" s="4">
        <v>0.0335</v>
      </c>
      <c r="R80" s="2">
        <f t="shared" si="31"/>
        <v>-1.4748255721647285</v>
      </c>
      <c r="S80" s="4">
        <f t="shared" si="32"/>
        <v>0.0335</v>
      </c>
      <c r="T80" s="2">
        <f t="shared" si="33"/>
        <v>-1.4748255721647285</v>
      </c>
      <c r="U80" s="7">
        <f>Q80/S80*100</f>
        <v>100</v>
      </c>
      <c r="V80" s="6">
        <f>ASIN(SQRT(U80/100))</f>
        <v>1.5707963267948966</v>
      </c>
    </row>
    <row r="81" spans="1:23" ht="15">
      <c r="A81" s="2" t="s">
        <v>19</v>
      </c>
      <c r="B81" s="2" t="s">
        <v>30</v>
      </c>
      <c r="C81" s="2">
        <v>2010</v>
      </c>
      <c r="D81" s="2">
        <v>297</v>
      </c>
      <c r="E81" s="2">
        <v>6</v>
      </c>
      <c r="F81" s="2" t="s">
        <v>21</v>
      </c>
      <c r="G81" s="2">
        <v>1</v>
      </c>
      <c r="H81" s="6">
        <f t="shared" si="26"/>
        <v>0.1001674211615598</v>
      </c>
      <c r="I81" s="2">
        <v>1</v>
      </c>
      <c r="J81" s="6">
        <f t="shared" si="27"/>
        <v>0.1001674211615598</v>
      </c>
      <c r="K81" s="3">
        <v>1</v>
      </c>
      <c r="L81" s="6">
        <f t="shared" si="28"/>
        <v>0.1001674211615598</v>
      </c>
      <c r="M81" s="2">
        <v>0</v>
      </c>
      <c r="N81" s="2">
        <f t="shared" si="29"/>
        <v>0</v>
      </c>
      <c r="O81" s="4">
        <v>0</v>
      </c>
      <c r="P81" s="2">
        <f t="shared" si="30"/>
        <v>-5</v>
      </c>
      <c r="Q81" s="4">
        <v>0</v>
      </c>
      <c r="R81" s="2">
        <f t="shared" si="31"/>
        <v>-5</v>
      </c>
      <c r="S81" s="4">
        <f t="shared" si="32"/>
        <v>0</v>
      </c>
      <c r="T81" s="2">
        <f t="shared" si="33"/>
        <v>-5</v>
      </c>
      <c r="U81" s="7"/>
      <c r="W81" s="2" t="s">
        <v>22</v>
      </c>
    </row>
    <row r="82" spans="1:22" ht="15">
      <c r="A82" s="2" t="s">
        <v>19</v>
      </c>
      <c r="B82" s="2" t="s">
        <v>30</v>
      </c>
      <c r="C82" s="2">
        <v>2010</v>
      </c>
      <c r="D82" s="2">
        <v>300</v>
      </c>
      <c r="E82" s="2">
        <v>2</v>
      </c>
      <c r="F82" s="2" t="s">
        <v>28</v>
      </c>
      <c r="G82" s="2">
        <v>5</v>
      </c>
      <c r="H82" s="6">
        <f t="shared" si="26"/>
        <v>0.2255134058981312</v>
      </c>
      <c r="I82" s="2">
        <v>7</v>
      </c>
      <c r="J82" s="6">
        <f t="shared" si="27"/>
        <v>0.2677633271571939</v>
      </c>
      <c r="K82" s="3">
        <v>5</v>
      </c>
      <c r="L82" s="6">
        <f t="shared" si="28"/>
        <v>0.2255134058981312</v>
      </c>
      <c r="M82" s="2">
        <v>12</v>
      </c>
      <c r="N82" s="2">
        <f t="shared" si="29"/>
        <v>3.4641016151377544</v>
      </c>
      <c r="O82" s="4">
        <v>0.06</v>
      </c>
      <c r="P82" s="2">
        <f t="shared" si="30"/>
        <v>-1.2217763732339035</v>
      </c>
      <c r="Q82" s="4">
        <v>0.0495</v>
      </c>
      <c r="R82" s="2">
        <f t="shared" si="31"/>
        <v>-1.305307073668516</v>
      </c>
      <c r="S82" s="4">
        <f t="shared" si="32"/>
        <v>0.1095</v>
      </c>
      <c r="T82" s="2">
        <f t="shared" si="33"/>
        <v>-0.9605462210382636</v>
      </c>
      <c r="U82" s="7">
        <f aca="true" t="shared" si="36" ref="U82:U103">Q82/S82*100</f>
        <v>45.205479452054796</v>
      </c>
      <c r="V82" s="6">
        <f aca="true" t="shared" si="37" ref="V82:V103">ASIN(SQRT(U82/100))</f>
        <v>0.7373791764250491</v>
      </c>
    </row>
    <row r="83" spans="1:22" ht="15">
      <c r="A83" s="2" t="s">
        <v>19</v>
      </c>
      <c r="B83" s="2" t="s">
        <v>30</v>
      </c>
      <c r="C83" s="2">
        <v>2010</v>
      </c>
      <c r="D83" s="2">
        <v>301</v>
      </c>
      <c r="E83" s="2">
        <v>5</v>
      </c>
      <c r="F83" s="2" t="s">
        <v>24</v>
      </c>
      <c r="G83" s="2">
        <v>10</v>
      </c>
      <c r="H83" s="6">
        <f t="shared" si="26"/>
        <v>0.32175055439664224</v>
      </c>
      <c r="I83" s="2">
        <v>15</v>
      </c>
      <c r="J83" s="6">
        <f t="shared" si="27"/>
        <v>0.3976994150920718</v>
      </c>
      <c r="K83" s="3">
        <v>25</v>
      </c>
      <c r="L83" s="6">
        <f t="shared" si="28"/>
        <v>0.5235987755982989</v>
      </c>
      <c r="M83" s="2">
        <v>200</v>
      </c>
      <c r="N83" s="2">
        <f t="shared" si="29"/>
        <v>14.142135623730951</v>
      </c>
      <c r="O83" s="4">
        <v>2.397</v>
      </c>
      <c r="P83" s="2">
        <f t="shared" si="30"/>
        <v>0.37966984585499713</v>
      </c>
      <c r="Q83" s="4">
        <v>1.4402</v>
      </c>
      <c r="R83" s="2">
        <f t="shared" si="31"/>
        <v>0.15842582208949402</v>
      </c>
      <c r="S83" s="4">
        <f t="shared" si="32"/>
        <v>3.8371999999999997</v>
      </c>
      <c r="T83" s="2">
        <f t="shared" si="33"/>
        <v>0.5840155675969456</v>
      </c>
      <c r="U83" s="7">
        <f t="shared" si="36"/>
        <v>37.53257583654748</v>
      </c>
      <c r="V83" s="6">
        <f t="shared" si="37"/>
        <v>0.6593944484237024</v>
      </c>
    </row>
    <row r="84" spans="1:22" ht="15">
      <c r="A84" s="2" t="s">
        <v>19</v>
      </c>
      <c r="B84" s="2" t="s">
        <v>30</v>
      </c>
      <c r="C84" s="2">
        <v>2010</v>
      </c>
      <c r="D84" s="2">
        <v>302</v>
      </c>
      <c r="E84" s="2">
        <v>3</v>
      </c>
      <c r="F84" s="2" t="s">
        <v>26</v>
      </c>
      <c r="G84" s="2">
        <v>42</v>
      </c>
      <c r="H84" s="6">
        <f t="shared" si="26"/>
        <v>0.7050528369214929</v>
      </c>
      <c r="I84" s="2">
        <v>65</v>
      </c>
      <c r="J84" s="6">
        <f t="shared" si="27"/>
        <v>0.9377444904051472</v>
      </c>
      <c r="K84" s="3">
        <v>60</v>
      </c>
      <c r="L84" s="6">
        <f t="shared" si="28"/>
        <v>0.8860771237926137</v>
      </c>
      <c r="M84" s="2">
        <v>513</v>
      </c>
      <c r="N84" s="2">
        <f t="shared" si="29"/>
        <v>22.64950330581225</v>
      </c>
      <c r="O84" s="4">
        <v>0.5215</v>
      </c>
      <c r="P84" s="2">
        <f t="shared" si="30"/>
        <v>-0.28273735952281837</v>
      </c>
      <c r="Q84" s="4">
        <v>8.773</v>
      </c>
      <c r="R84" s="2">
        <f t="shared" si="31"/>
        <v>0.9431486243935958</v>
      </c>
      <c r="S84" s="4">
        <f t="shared" si="32"/>
        <v>9.2945</v>
      </c>
      <c r="T84" s="2">
        <f t="shared" si="33"/>
        <v>0.9682264990131911</v>
      </c>
      <c r="U84" s="7">
        <f t="shared" si="36"/>
        <v>94.38915487653989</v>
      </c>
      <c r="V84" s="6">
        <f t="shared" si="37"/>
        <v>1.331651141657676</v>
      </c>
    </row>
    <row r="85" spans="1:22" ht="15">
      <c r="A85" s="2" t="s">
        <v>19</v>
      </c>
      <c r="B85" s="2" t="s">
        <v>30</v>
      </c>
      <c r="C85" s="2">
        <v>2010</v>
      </c>
      <c r="D85" s="2">
        <v>303</v>
      </c>
      <c r="E85" s="2">
        <v>7</v>
      </c>
      <c r="F85" s="2" t="s">
        <v>23</v>
      </c>
      <c r="G85" s="2">
        <v>10</v>
      </c>
      <c r="H85" s="6">
        <f t="shared" si="26"/>
        <v>0.32175055439664224</v>
      </c>
      <c r="I85" s="2">
        <v>5</v>
      </c>
      <c r="J85" s="6">
        <f t="shared" si="27"/>
        <v>0.2255134058981312</v>
      </c>
      <c r="K85" s="3">
        <v>7</v>
      </c>
      <c r="L85" s="6">
        <f t="shared" si="28"/>
        <v>0.2677633271571939</v>
      </c>
      <c r="M85" s="2">
        <v>4</v>
      </c>
      <c r="N85" s="2">
        <f t="shared" si="29"/>
        <v>2</v>
      </c>
      <c r="O85" s="4">
        <v>0</v>
      </c>
      <c r="P85" s="2">
        <f t="shared" si="30"/>
        <v>-5</v>
      </c>
      <c r="Q85" s="4">
        <v>0.0217</v>
      </c>
      <c r="R85" s="2">
        <f t="shared" si="31"/>
        <v>-1.66334017654558</v>
      </c>
      <c r="S85" s="4">
        <f t="shared" si="32"/>
        <v>0.0217</v>
      </c>
      <c r="T85" s="2">
        <f t="shared" si="33"/>
        <v>-1.66334017654558</v>
      </c>
      <c r="U85" s="7">
        <f t="shared" si="36"/>
        <v>100</v>
      </c>
      <c r="V85" s="6">
        <f t="shared" si="37"/>
        <v>1.5707963267948966</v>
      </c>
    </row>
    <row r="86" spans="1:22" ht="15">
      <c r="A86" s="2" t="s">
        <v>19</v>
      </c>
      <c r="B86" s="2" t="s">
        <v>30</v>
      </c>
      <c r="C86" s="2">
        <v>2010</v>
      </c>
      <c r="D86" s="2">
        <v>304</v>
      </c>
      <c r="E86" s="2">
        <v>6</v>
      </c>
      <c r="F86" s="2" t="s">
        <v>21</v>
      </c>
      <c r="G86" s="2">
        <v>23</v>
      </c>
      <c r="H86" s="6">
        <f t="shared" si="26"/>
        <v>0.5001796086974873</v>
      </c>
      <c r="I86" s="2">
        <v>20</v>
      </c>
      <c r="J86" s="6">
        <f t="shared" si="27"/>
        <v>0.4636476090008061</v>
      </c>
      <c r="K86" s="3">
        <v>10</v>
      </c>
      <c r="L86" s="6">
        <f t="shared" si="28"/>
        <v>0.32175055439664224</v>
      </c>
      <c r="M86" s="2">
        <v>16</v>
      </c>
      <c r="N86" s="2">
        <f t="shared" si="29"/>
        <v>4</v>
      </c>
      <c r="O86" s="4">
        <v>0.0416</v>
      </c>
      <c r="P86" s="2">
        <f t="shared" si="30"/>
        <v>-1.3808022842070526</v>
      </c>
      <c r="Q86" s="4">
        <v>0.2148</v>
      </c>
      <c r="R86" s="2">
        <f t="shared" si="31"/>
        <v>-0.667945504891805</v>
      </c>
      <c r="S86" s="4">
        <f t="shared" si="32"/>
        <v>0.25639999999999996</v>
      </c>
      <c r="T86" s="2">
        <f t="shared" si="33"/>
        <v>-0.5910650413211983</v>
      </c>
      <c r="U86" s="7">
        <f t="shared" si="36"/>
        <v>83.77535101404057</v>
      </c>
      <c r="V86" s="6">
        <f t="shared" si="37"/>
        <v>1.156224217136421</v>
      </c>
    </row>
    <row r="87" spans="1:22" ht="15">
      <c r="A87" s="2" t="s">
        <v>19</v>
      </c>
      <c r="B87" s="2" t="s">
        <v>30</v>
      </c>
      <c r="C87" s="2">
        <v>2010</v>
      </c>
      <c r="D87" s="2">
        <v>305</v>
      </c>
      <c r="E87" s="2">
        <v>7</v>
      </c>
      <c r="F87" s="2" t="s">
        <v>23</v>
      </c>
      <c r="G87" s="2">
        <v>9</v>
      </c>
      <c r="H87" s="6">
        <f t="shared" si="26"/>
        <v>0.3046926540153975</v>
      </c>
      <c r="I87" s="2">
        <v>16</v>
      </c>
      <c r="J87" s="6">
        <f t="shared" si="27"/>
        <v>0.411516846067488</v>
      </c>
      <c r="K87" s="3">
        <v>13</v>
      </c>
      <c r="L87" s="6">
        <f t="shared" si="28"/>
        <v>0.36886298422662445</v>
      </c>
      <c r="M87" s="2">
        <v>14</v>
      </c>
      <c r="N87" s="2">
        <f t="shared" si="29"/>
        <v>3.7416573867739413</v>
      </c>
      <c r="O87" s="4">
        <v>0.0286</v>
      </c>
      <c r="P87" s="2">
        <f t="shared" si="30"/>
        <v>-1.5434821421947373</v>
      </c>
      <c r="Q87" s="4">
        <v>0.0944</v>
      </c>
      <c r="R87" s="2">
        <f t="shared" si="31"/>
        <v>-1.0249820023671172</v>
      </c>
      <c r="S87" s="4">
        <f t="shared" si="32"/>
        <v>0.123</v>
      </c>
      <c r="T87" s="2">
        <f t="shared" si="33"/>
        <v>-0.9100595815013652</v>
      </c>
      <c r="U87" s="7">
        <f t="shared" si="36"/>
        <v>76.7479674796748</v>
      </c>
      <c r="V87" s="6">
        <f t="shared" si="37"/>
        <v>1.0676279796241046</v>
      </c>
    </row>
    <row r="88" spans="1:22" ht="15">
      <c r="A88" s="2" t="s">
        <v>19</v>
      </c>
      <c r="B88" s="2" t="s">
        <v>30</v>
      </c>
      <c r="C88" s="2">
        <v>2010</v>
      </c>
      <c r="D88" s="2">
        <v>306</v>
      </c>
      <c r="E88" s="2">
        <v>5</v>
      </c>
      <c r="F88" s="2" t="s">
        <v>24</v>
      </c>
      <c r="G88" s="2">
        <v>27</v>
      </c>
      <c r="H88" s="6">
        <f t="shared" si="26"/>
        <v>0.5464005641379722</v>
      </c>
      <c r="I88" s="2">
        <v>50</v>
      </c>
      <c r="J88" s="6">
        <f t="shared" si="27"/>
        <v>0.7853981633974484</v>
      </c>
      <c r="K88" s="3">
        <v>55</v>
      </c>
      <c r="L88" s="6">
        <f t="shared" si="28"/>
        <v>0.8354818739782282</v>
      </c>
      <c r="M88" s="2">
        <v>542</v>
      </c>
      <c r="N88" s="2">
        <f t="shared" si="29"/>
        <v>23.280893453645632</v>
      </c>
      <c r="O88" s="4">
        <v>3.5943</v>
      </c>
      <c r="P88" s="2">
        <f t="shared" si="30"/>
        <v>0.555615531171236</v>
      </c>
      <c r="Q88" s="4">
        <v>5.681</v>
      </c>
      <c r="R88" s="2">
        <f t="shared" si="31"/>
        <v>0.7544255537449573</v>
      </c>
      <c r="S88" s="4">
        <f t="shared" si="32"/>
        <v>9.2753</v>
      </c>
      <c r="T88" s="2">
        <f t="shared" si="33"/>
        <v>0.9673284335474109</v>
      </c>
      <c r="U88" s="7">
        <f t="shared" si="36"/>
        <v>61.248692764654514</v>
      </c>
      <c r="V88" s="6">
        <f t="shared" si="37"/>
        <v>0.8988562651626121</v>
      </c>
    </row>
    <row r="89" spans="1:22" ht="15">
      <c r="A89" s="2" t="s">
        <v>19</v>
      </c>
      <c r="B89" s="2" t="s">
        <v>30</v>
      </c>
      <c r="C89" s="2">
        <v>2010</v>
      </c>
      <c r="D89" s="2">
        <v>311</v>
      </c>
      <c r="E89" s="2">
        <v>3</v>
      </c>
      <c r="F89" s="2" t="s">
        <v>26</v>
      </c>
      <c r="G89" s="2">
        <v>37</v>
      </c>
      <c r="H89" s="6">
        <f t="shared" si="26"/>
        <v>0.6538870619432138</v>
      </c>
      <c r="I89" s="2">
        <v>60</v>
      </c>
      <c r="J89" s="6">
        <f t="shared" si="27"/>
        <v>0.8860771237926137</v>
      </c>
      <c r="K89" s="3">
        <v>65</v>
      </c>
      <c r="L89" s="6">
        <f t="shared" si="28"/>
        <v>0.9377444904051472</v>
      </c>
      <c r="M89" s="2">
        <v>425</v>
      </c>
      <c r="N89" s="2">
        <f t="shared" si="29"/>
        <v>20.615528128088304</v>
      </c>
      <c r="O89" s="4">
        <v>0.8818</v>
      </c>
      <c r="P89" s="2">
        <f t="shared" si="30"/>
        <v>-0.054624980447104066</v>
      </c>
      <c r="Q89" s="4">
        <v>8.132</v>
      </c>
      <c r="R89" s="2">
        <f t="shared" si="31"/>
        <v>0.9101979040218481</v>
      </c>
      <c r="S89" s="4">
        <f t="shared" si="32"/>
        <v>9.0138</v>
      </c>
      <c r="T89" s="2">
        <f t="shared" si="33"/>
        <v>0.9549083994392827</v>
      </c>
      <c r="U89" s="7">
        <f t="shared" si="36"/>
        <v>90.21722248108456</v>
      </c>
      <c r="V89" s="6">
        <f t="shared" si="37"/>
        <v>1.2526838263546638</v>
      </c>
    </row>
    <row r="90" spans="1:22" ht="15">
      <c r="A90" s="2" t="s">
        <v>19</v>
      </c>
      <c r="B90" s="2" t="s">
        <v>30</v>
      </c>
      <c r="C90" s="2">
        <v>2010</v>
      </c>
      <c r="D90" s="2">
        <v>314</v>
      </c>
      <c r="E90" s="2">
        <v>3</v>
      </c>
      <c r="F90" s="2" t="s">
        <v>26</v>
      </c>
      <c r="G90" s="2">
        <v>20</v>
      </c>
      <c r="H90" s="6">
        <f t="shared" si="26"/>
        <v>0.4636476090008061</v>
      </c>
      <c r="I90" s="2">
        <v>28</v>
      </c>
      <c r="J90" s="6">
        <f t="shared" si="27"/>
        <v>0.5575988266995368</v>
      </c>
      <c r="K90" s="3">
        <v>30</v>
      </c>
      <c r="L90" s="6">
        <f t="shared" si="28"/>
        <v>0.5796397403637042</v>
      </c>
      <c r="M90" s="2">
        <v>406</v>
      </c>
      <c r="N90" s="2">
        <f t="shared" si="29"/>
        <v>20.149441679609886</v>
      </c>
      <c r="O90" s="4">
        <v>0.6593</v>
      </c>
      <c r="P90" s="2">
        <f t="shared" si="30"/>
        <v>-0.18091033710039967</v>
      </c>
      <c r="Q90" s="4">
        <v>6.8841</v>
      </c>
      <c r="R90" s="2">
        <f t="shared" si="31"/>
        <v>0.8378478012271865</v>
      </c>
      <c r="S90" s="4">
        <f t="shared" si="32"/>
        <v>7.5434</v>
      </c>
      <c r="T90" s="2">
        <f t="shared" si="33"/>
        <v>0.8775677131645065</v>
      </c>
      <c r="U90" s="7">
        <f t="shared" si="36"/>
        <v>91.25990932470769</v>
      </c>
      <c r="V90" s="6">
        <f t="shared" si="37"/>
        <v>1.2706746533589468</v>
      </c>
    </row>
    <row r="91" spans="1:22" ht="15">
      <c r="A91" s="2" t="s">
        <v>19</v>
      </c>
      <c r="B91" s="2" t="s">
        <v>30</v>
      </c>
      <c r="C91" s="2">
        <v>2010</v>
      </c>
      <c r="D91" s="2">
        <v>315</v>
      </c>
      <c r="E91" s="2">
        <v>4</v>
      </c>
      <c r="F91" s="2" t="s">
        <v>27</v>
      </c>
      <c r="G91" s="2">
        <v>45</v>
      </c>
      <c r="H91" s="6">
        <f t="shared" si="26"/>
        <v>0.7353144528166684</v>
      </c>
      <c r="I91" s="2">
        <v>62</v>
      </c>
      <c r="J91" s="6">
        <f t="shared" si="27"/>
        <v>0.9065810889169299</v>
      </c>
      <c r="K91" s="3">
        <v>54</v>
      </c>
      <c r="L91" s="6">
        <f t="shared" si="28"/>
        <v>0.8254409534142778</v>
      </c>
      <c r="M91" s="2">
        <v>336</v>
      </c>
      <c r="N91" s="2">
        <f t="shared" si="29"/>
        <v>18.33030277982336</v>
      </c>
      <c r="O91" s="4">
        <v>0.6384</v>
      </c>
      <c r="P91" s="2">
        <f t="shared" si="30"/>
        <v>-0.1949003188521812</v>
      </c>
      <c r="Q91" s="4">
        <v>4.7752</v>
      </c>
      <c r="R91" s="2">
        <f t="shared" si="31"/>
        <v>0.6789924753618118</v>
      </c>
      <c r="S91" s="4">
        <f t="shared" si="32"/>
        <v>5.4136</v>
      </c>
      <c r="T91" s="2">
        <f t="shared" si="33"/>
        <v>0.7334869657032845</v>
      </c>
      <c r="U91" s="7">
        <f t="shared" si="36"/>
        <v>88.20747746416433</v>
      </c>
      <c r="V91" s="6">
        <f t="shared" si="37"/>
        <v>1.2202590886506601</v>
      </c>
    </row>
    <row r="92" spans="1:22" ht="15">
      <c r="A92" s="2" t="s">
        <v>19</v>
      </c>
      <c r="B92" s="2" t="s">
        <v>30</v>
      </c>
      <c r="C92" s="2">
        <v>2010</v>
      </c>
      <c r="D92" s="2">
        <v>318</v>
      </c>
      <c r="E92" s="2">
        <v>1</v>
      </c>
      <c r="F92" s="2" t="s">
        <v>25</v>
      </c>
      <c r="G92" s="2">
        <v>45</v>
      </c>
      <c r="H92" s="6">
        <f t="shared" si="26"/>
        <v>0.7353144528166684</v>
      </c>
      <c r="I92" s="2">
        <v>46</v>
      </c>
      <c r="J92" s="6">
        <f t="shared" si="27"/>
        <v>0.7453553733806187</v>
      </c>
      <c r="K92" s="3">
        <v>68</v>
      </c>
      <c r="L92" s="6">
        <f t="shared" si="28"/>
        <v>0.9695321101157683</v>
      </c>
      <c r="M92" s="2">
        <v>899</v>
      </c>
      <c r="N92" s="2">
        <f t="shared" si="29"/>
        <v>29.9833287011299</v>
      </c>
      <c r="O92" s="4">
        <v>31.4147</v>
      </c>
      <c r="P92" s="2">
        <f t="shared" si="30"/>
        <v>1.4971330549486292</v>
      </c>
      <c r="Q92" s="4">
        <v>5.7248</v>
      </c>
      <c r="R92" s="2">
        <f t="shared" si="31"/>
        <v>0.7577610775060999</v>
      </c>
      <c r="S92" s="4">
        <f t="shared" si="32"/>
        <v>37.1395</v>
      </c>
      <c r="T92" s="2">
        <f t="shared" si="33"/>
        <v>1.5698361695787766</v>
      </c>
      <c r="U92" s="7">
        <f t="shared" si="36"/>
        <v>15.414316293972727</v>
      </c>
      <c r="V92" s="6">
        <f t="shared" si="37"/>
        <v>0.40346850869141876</v>
      </c>
    </row>
    <row r="93" spans="1:22" ht="15">
      <c r="A93" s="2" t="s">
        <v>19</v>
      </c>
      <c r="B93" s="2" t="s">
        <v>30</v>
      </c>
      <c r="C93" s="2">
        <v>2010</v>
      </c>
      <c r="D93" s="2">
        <v>321</v>
      </c>
      <c r="E93" s="2">
        <v>1</v>
      </c>
      <c r="F93" s="2" t="s">
        <v>25</v>
      </c>
      <c r="G93" s="2">
        <v>18</v>
      </c>
      <c r="H93" s="6">
        <f t="shared" si="26"/>
        <v>0.4381490305841703</v>
      </c>
      <c r="I93" s="2">
        <v>30</v>
      </c>
      <c r="J93" s="6">
        <f t="shared" si="27"/>
        <v>0.5796397403637042</v>
      </c>
      <c r="K93" s="3">
        <v>26</v>
      </c>
      <c r="L93" s="6">
        <f t="shared" si="28"/>
        <v>0.5350708071951543</v>
      </c>
      <c r="M93" s="2">
        <v>175</v>
      </c>
      <c r="N93" s="2">
        <f t="shared" si="29"/>
        <v>13.228756555322953</v>
      </c>
      <c r="O93" s="4">
        <v>5.296200000000001</v>
      </c>
      <c r="P93" s="2">
        <f t="shared" si="30"/>
        <v>0.7239651969816915</v>
      </c>
      <c r="Q93" s="4">
        <v>0.9365999999999999</v>
      </c>
      <c r="R93" s="2">
        <f t="shared" si="31"/>
        <v>-0.02844120965277028</v>
      </c>
      <c r="S93" s="4">
        <f t="shared" si="32"/>
        <v>6.232800000000001</v>
      </c>
      <c r="T93" s="2">
        <f t="shared" si="33"/>
        <v>0.7946838881290834</v>
      </c>
      <c r="U93" s="7">
        <f t="shared" si="36"/>
        <v>15.02695417789757</v>
      </c>
      <c r="V93" s="6">
        <f t="shared" si="37"/>
        <v>0.39807670958077934</v>
      </c>
    </row>
    <row r="94" spans="1:22" ht="15">
      <c r="A94" s="2" t="s">
        <v>19</v>
      </c>
      <c r="B94" s="2" t="s">
        <v>30</v>
      </c>
      <c r="C94" s="2">
        <v>2010</v>
      </c>
      <c r="D94" s="2">
        <v>324</v>
      </c>
      <c r="E94" s="2">
        <v>5</v>
      </c>
      <c r="F94" s="2" t="s">
        <v>24</v>
      </c>
      <c r="G94" s="2">
        <v>12</v>
      </c>
      <c r="H94" s="6">
        <f t="shared" si="26"/>
        <v>0.3537416058896715</v>
      </c>
      <c r="I94" s="2">
        <v>23</v>
      </c>
      <c r="J94" s="6">
        <f t="shared" si="27"/>
        <v>0.5001796086974873</v>
      </c>
      <c r="K94" s="3">
        <v>24</v>
      </c>
      <c r="L94" s="6">
        <f t="shared" si="28"/>
        <v>0.5119726880494763</v>
      </c>
      <c r="M94" s="2">
        <v>56</v>
      </c>
      <c r="N94" s="2">
        <f t="shared" si="29"/>
        <v>7.483314773547883</v>
      </c>
      <c r="O94" s="4">
        <v>1.0723</v>
      </c>
      <c r="P94" s="2">
        <f t="shared" si="30"/>
        <v>0.03032035609076634</v>
      </c>
      <c r="Q94" s="4">
        <v>0.3360000000000001</v>
      </c>
      <c r="R94" s="2">
        <f t="shared" si="31"/>
        <v>-0.4736477973714857</v>
      </c>
      <c r="S94" s="4">
        <f t="shared" si="32"/>
        <v>1.4083</v>
      </c>
      <c r="T94" s="2">
        <f t="shared" si="33"/>
        <v>0.14869826309490666</v>
      </c>
      <c r="U94" s="7">
        <f t="shared" si="36"/>
        <v>23.858552865156575</v>
      </c>
      <c r="V94" s="6">
        <f t="shared" si="37"/>
        <v>0.5103150449736701</v>
      </c>
    </row>
    <row r="95" spans="1:22" ht="15">
      <c r="A95" s="2" t="s">
        <v>19</v>
      </c>
      <c r="B95" s="2" t="s">
        <v>30</v>
      </c>
      <c r="C95" s="2">
        <v>2010</v>
      </c>
      <c r="D95" s="2">
        <v>325</v>
      </c>
      <c r="E95" s="2">
        <v>6</v>
      </c>
      <c r="F95" s="2" t="s">
        <v>21</v>
      </c>
      <c r="G95" s="2">
        <v>18</v>
      </c>
      <c r="H95" s="6">
        <f t="shared" si="26"/>
        <v>0.4381490305841703</v>
      </c>
      <c r="I95" s="2">
        <v>27</v>
      </c>
      <c r="J95" s="6">
        <f t="shared" si="27"/>
        <v>0.5464005641379722</v>
      </c>
      <c r="K95" s="3">
        <v>25</v>
      </c>
      <c r="L95" s="6">
        <f t="shared" si="28"/>
        <v>0.5235987755982989</v>
      </c>
      <c r="M95" s="2">
        <v>50</v>
      </c>
      <c r="N95" s="2">
        <f t="shared" si="29"/>
        <v>7.0710678118654755</v>
      </c>
      <c r="O95" s="4">
        <v>0.0939</v>
      </c>
      <c r="P95" s="2">
        <f t="shared" si="30"/>
        <v>-1.0272881594529335</v>
      </c>
      <c r="Q95" s="4">
        <v>0.374</v>
      </c>
      <c r="R95" s="2">
        <f t="shared" si="31"/>
        <v>-0.4271167858028372</v>
      </c>
      <c r="S95" s="4">
        <f t="shared" si="32"/>
        <v>0.4679</v>
      </c>
      <c r="T95" s="2">
        <f t="shared" si="33"/>
        <v>-0.3298376731270957</v>
      </c>
      <c r="U95" s="7">
        <f t="shared" si="36"/>
        <v>79.93160931823039</v>
      </c>
      <c r="V95" s="6">
        <f t="shared" si="37"/>
        <v>1.106294381274289</v>
      </c>
    </row>
    <row r="96" spans="1:22" ht="15">
      <c r="A96" s="2" t="s">
        <v>19</v>
      </c>
      <c r="B96" s="2" t="s">
        <v>30</v>
      </c>
      <c r="C96" s="2">
        <v>2010</v>
      </c>
      <c r="D96" s="2">
        <v>326</v>
      </c>
      <c r="E96" s="2">
        <v>2</v>
      </c>
      <c r="F96" s="2" t="s">
        <v>28</v>
      </c>
      <c r="G96" s="2">
        <v>48</v>
      </c>
      <c r="H96" s="6">
        <f t="shared" si="26"/>
        <v>0.7653928262204538</v>
      </c>
      <c r="I96" s="2">
        <v>60</v>
      </c>
      <c r="J96" s="6">
        <f t="shared" si="27"/>
        <v>0.8860771237926137</v>
      </c>
      <c r="K96" s="3">
        <v>60</v>
      </c>
      <c r="L96" s="6">
        <f t="shared" si="28"/>
        <v>0.8860771237926137</v>
      </c>
      <c r="M96" s="2">
        <v>702</v>
      </c>
      <c r="N96" s="2">
        <f t="shared" si="29"/>
        <v>26.49528259898354</v>
      </c>
      <c r="O96" s="4">
        <v>18.709</v>
      </c>
      <c r="P96" s="2">
        <f t="shared" si="30"/>
        <v>1.272050807119867</v>
      </c>
      <c r="Q96" s="4">
        <v>2.0241</v>
      </c>
      <c r="R96" s="2">
        <f t="shared" si="31"/>
        <v>0.3062341104873729</v>
      </c>
      <c r="S96" s="4">
        <f t="shared" si="32"/>
        <v>20.7331</v>
      </c>
      <c r="T96" s="2">
        <f t="shared" si="33"/>
        <v>1.3166644518542745</v>
      </c>
      <c r="U96" s="7">
        <f t="shared" si="36"/>
        <v>9.762650061978189</v>
      </c>
      <c r="V96" s="6">
        <f t="shared" si="37"/>
        <v>0.3177735919669991</v>
      </c>
    </row>
    <row r="97" spans="1:22" ht="15">
      <c r="A97" s="2" t="s">
        <v>19</v>
      </c>
      <c r="B97" s="2" t="s">
        <v>30</v>
      </c>
      <c r="C97" s="2">
        <v>2010</v>
      </c>
      <c r="D97" s="2">
        <v>328</v>
      </c>
      <c r="E97" s="2">
        <v>2</v>
      </c>
      <c r="F97" s="2" t="s">
        <v>28</v>
      </c>
      <c r="G97" s="2">
        <v>12</v>
      </c>
      <c r="H97" s="6">
        <f aca="true" t="shared" si="38" ref="H97:H128">ASIN(SQRT(G97/100))</f>
        <v>0.3537416058896715</v>
      </c>
      <c r="I97" s="2">
        <v>15</v>
      </c>
      <c r="J97" s="6">
        <f aca="true" t="shared" si="39" ref="J97:J128">ASIN(SQRT(I97/100))</f>
        <v>0.3976994150920718</v>
      </c>
      <c r="K97" s="3">
        <v>15</v>
      </c>
      <c r="L97" s="6">
        <f aca="true" t="shared" si="40" ref="L97:L128">ASIN(SQRT(K97/100))</f>
        <v>0.3976994150920718</v>
      </c>
      <c r="M97" s="2">
        <v>17</v>
      </c>
      <c r="N97" s="2">
        <f aca="true" t="shared" si="41" ref="N97:N122">SQRT(M97)</f>
        <v>4.123105625617661</v>
      </c>
      <c r="O97" s="4">
        <v>0.2876</v>
      </c>
      <c r="P97" s="2">
        <f aca="true" t="shared" si="42" ref="P97:P122">LOG10(O97+0.00001)</f>
        <v>-0.5411960179090521</v>
      </c>
      <c r="Q97" s="4">
        <v>0.0408</v>
      </c>
      <c r="R97" s="2">
        <f aca="true" t="shared" si="43" ref="R97:R122">LOG10(Q97+0.00001)</f>
        <v>-1.389233405226729</v>
      </c>
      <c r="S97" s="4">
        <f aca="true" t="shared" si="44" ref="S97:S122">O97+Q97</f>
        <v>0.3284</v>
      </c>
      <c r="T97" s="2">
        <f aca="true" t="shared" si="45" ref="T97:T122">LOG10(S97+0.00001)</f>
        <v>-0.4835836271960268</v>
      </c>
      <c r="U97" s="7">
        <f t="shared" si="36"/>
        <v>12.423873325213155</v>
      </c>
      <c r="V97" s="6">
        <f t="shared" si="37"/>
        <v>0.3602146898175366</v>
      </c>
    </row>
    <row r="98" spans="1:22" ht="15">
      <c r="A98" s="2" t="s">
        <v>19</v>
      </c>
      <c r="B98" s="2" t="s">
        <v>30</v>
      </c>
      <c r="C98" s="2">
        <v>2010</v>
      </c>
      <c r="D98" s="2">
        <v>329</v>
      </c>
      <c r="E98" s="2">
        <v>6</v>
      </c>
      <c r="F98" s="2" t="s">
        <v>21</v>
      </c>
      <c r="G98" s="2">
        <v>7</v>
      </c>
      <c r="H98" s="6">
        <f t="shared" si="38"/>
        <v>0.2677633271571939</v>
      </c>
      <c r="I98" s="2">
        <v>5</v>
      </c>
      <c r="J98" s="6">
        <f t="shared" si="39"/>
        <v>0.2255134058981312</v>
      </c>
      <c r="K98" s="3">
        <v>4</v>
      </c>
      <c r="L98" s="6">
        <f t="shared" si="40"/>
        <v>0.20135792079033082</v>
      </c>
      <c r="M98" s="2">
        <v>11</v>
      </c>
      <c r="N98" s="2">
        <f t="shared" si="41"/>
        <v>3.3166247903554</v>
      </c>
      <c r="O98" s="4">
        <v>0</v>
      </c>
      <c r="P98" s="2">
        <f t="shared" si="42"/>
        <v>-5</v>
      </c>
      <c r="Q98" s="4">
        <v>0.1843</v>
      </c>
      <c r="R98" s="2">
        <f t="shared" si="43"/>
        <v>-0.734451100879675</v>
      </c>
      <c r="S98" s="4">
        <f t="shared" si="44"/>
        <v>0.1843</v>
      </c>
      <c r="T98" s="2">
        <f t="shared" si="45"/>
        <v>-0.734451100879675</v>
      </c>
      <c r="U98" s="7">
        <f t="shared" si="36"/>
        <v>100</v>
      </c>
      <c r="V98" s="6">
        <f t="shared" si="37"/>
        <v>1.5707963267948966</v>
      </c>
    </row>
    <row r="99" spans="1:22" ht="15">
      <c r="A99" s="2" t="s">
        <v>19</v>
      </c>
      <c r="B99" s="2" t="s">
        <v>30</v>
      </c>
      <c r="C99" s="2">
        <v>2010</v>
      </c>
      <c r="D99" s="2">
        <v>330</v>
      </c>
      <c r="E99" s="2">
        <v>2</v>
      </c>
      <c r="F99" s="2" t="s">
        <v>28</v>
      </c>
      <c r="G99" s="2">
        <v>4</v>
      </c>
      <c r="H99" s="6">
        <f t="shared" si="38"/>
        <v>0.20135792079033082</v>
      </c>
      <c r="I99" s="2">
        <v>4</v>
      </c>
      <c r="J99" s="6">
        <f t="shared" si="39"/>
        <v>0.20135792079033082</v>
      </c>
      <c r="K99" s="3">
        <v>3</v>
      </c>
      <c r="L99" s="6">
        <f t="shared" si="40"/>
        <v>0.17408301063648043</v>
      </c>
      <c r="M99" s="2">
        <v>14</v>
      </c>
      <c r="N99" s="2">
        <f t="shared" si="41"/>
        <v>3.7416573867739413</v>
      </c>
      <c r="O99" s="4">
        <v>0.2738</v>
      </c>
      <c r="P99" s="2">
        <f t="shared" si="42"/>
        <v>-0.5625506947501944</v>
      </c>
      <c r="Q99" s="4">
        <v>0.0243</v>
      </c>
      <c r="R99" s="2">
        <f t="shared" si="43"/>
        <v>-1.6142150411566643</v>
      </c>
      <c r="S99" s="4">
        <f t="shared" si="44"/>
        <v>0.2981</v>
      </c>
      <c r="T99" s="2">
        <f t="shared" si="45"/>
        <v>-0.5256234554602344</v>
      </c>
      <c r="U99" s="7">
        <f t="shared" si="36"/>
        <v>8.151626970815162</v>
      </c>
      <c r="V99" s="6">
        <f t="shared" si="37"/>
        <v>0.289539102144693</v>
      </c>
    </row>
    <row r="100" spans="1:22" ht="15">
      <c r="A100" s="2" t="s">
        <v>19</v>
      </c>
      <c r="B100" s="2" t="s">
        <v>30</v>
      </c>
      <c r="C100" s="2">
        <v>2010</v>
      </c>
      <c r="D100" s="2">
        <v>331</v>
      </c>
      <c r="E100" s="2">
        <v>5</v>
      </c>
      <c r="F100" s="2" t="s">
        <v>24</v>
      </c>
      <c r="G100" s="2">
        <v>18</v>
      </c>
      <c r="H100" s="6">
        <f t="shared" si="38"/>
        <v>0.4381490305841703</v>
      </c>
      <c r="I100" s="2">
        <v>45</v>
      </c>
      <c r="J100" s="6">
        <f t="shared" si="39"/>
        <v>0.7353144528166684</v>
      </c>
      <c r="K100" s="3">
        <v>10</v>
      </c>
      <c r="L100" s="6">
        <f t="shared" si="40"/>
        <v>0.32175055439664224</v>
      </c>
      <c r="M100" s="2">
        <v>91</v>
      </c>
      <c r="N100" s="2">
        <f t="shared" si="41"/>
        <v>9.539392014169456</v>
      </c>
      <c r="O100" s="4">
        <v>1.1474</v>
      </c>
      <c r="P100" s="2">
        <f t="shared" si="42"/>
        <v>0.05971863056114592</v>
      </c>
      <c r="Q100" s="4">
        <v>0.6654</v>
      </c>
      <c r="R100" s="2">
        <f t="shared" si="43"/>
        <v>-0.17691067669805707</v>
      </c>
      <c r="S100" s="4">
        <f t="shared" si="44"/>
        <v>1.8128</v>
      </c>
      <c r="T100" s="2">
        <f t="shared" si="45"/>
        <v>0.2583522882236692</v>
      </c>
      <c r="U100" s="7">
        <f t="shared" si="36"/>
        <v>36.705648720211826</v>
      </c>
      <c r="V100" s="6">
        <f t="shared" si="37"/>
        <v>0.6508361870250344</v>
      </c>
    </row>
    <row r="101" spans="1:22" ht="15">
      <c r="A101" s="2" t="s">
        <v>19</v>
      </c>
      <c r="B101" s="2" t="s">
        <v>30</v>
      </c>
      <c r="C101" s="2">
        <v>2010</v>
      </c>
      <c r="D101" s="2">
        <v>334</v>
      </c>
      <c r="E101" s="2">
        <v>4</v>
      </c>
      <c r="F101" s="2" t="s">
        <v>27</v>
      </c>
      <c r="G101" s="2">
        <v>17</v>
      </c>
      <c r="H101" s="6">
        <f t="shared" si="38"/>
        <v>0.4249887829624035</v>
      </c>
      <c r="I101" s="2">
        <v>27</v>
      </c>
      <c r="J101" s="6">
        <f t="shared" si="39"/>
        <v>0.5464005641379722</v>
      </c>
      <c r="K101" s="3">
        <v>27</v>
      </c>
      <c r="L101" s="6">
        <f t="shared" si="40"/>
        <v>0.5464005641379722</v>
      </c>
      <c r="M101" s="2">
        <v>120</v>
      </c>
      <c r="N101" s="2">
        <f t="shared" si="41"/>
        <v>10.954451150103322</v>
      </c>
      <c r="O101" s="4">
        <v>0.0466</v>
      </c>
      <c r="P101" s="2">
        <f t="shared" si="42"/>
        <v>-1.3315208970674144</v>
      </c>
      <c r="Q101" s="4">
        <v>1.789</v>
      </c>
      <c r="R101" s="2">
        <f t="shared" si="43"/>
        <v>0.25261276814293543</v>
      </c>
      <c r="S101" s="4">
        <f t="shared" si="44"/>
        <v>1.8356</v>
      </c>
      <c r="T101" s="2">
        <f t="shared" si="45"/>
        <v>0.26378041496999005</v>
      </c>
      <c r="U101" s="7">
        <f t="shared" si="36"/>
        <v>97.46132054913926</v>
      </c>
      <c r="V101" s="6">
        <f t="shared" si="37"/>
        <v>1.4107820107300417</v>
      </c>
    </row>
    <row r="102" spans="1:22" ht="15">
      <c r="A102" s="2" t="s">
        <v>19</v>
      </c>
      <c r="B102" s="2" t="s">
        <v>30</v>
      </c>
      <c r="C102" s="2">
        <v>2010</v>
      </c>
      <c r="D102" s="2">
        <v>335</v>
      </c>
      <c r="E102" s="2">
        <v>3</v>
      </c>
      <c r="F102" s="2" t="s">
        <v>26</v>
      </c>
      <c r="G102" s="2">
        <v>28</v>
      </c>
      <c r="H102" s="6">
        <f t="shared" si="38"/>
        <v>0.5575988266995368</v>
      </c>
      <c r="I102" s="2">
        <v>35</v>
      </c>
      <c r="J102" s="6">
        <f t="shared" si="39"/>
        <v>0.6330518363897495</v>
      </c>
      <c r="K102" s="3">
        <v>33</v>
      </c>
      <c r="L102" s="6">
        <f t="shared" si="40"/>
        <v>0.6119397146338674</v>
      </c>
      <c r="M102" s="2">
        <v>300</v>
      </c>
      <c r="N102" s="2">
        <f t="shared" si="41"/>
        <v>17.320508075688775</v>
      </c>
      <c r="O102" s="4">
        <v>1.3356</v>
      </c>
      <c r="P102" s="2">
        <f t="shared" si="42"/>
        <v>0.12567966205091707</v>
      </c>
      <c r="Q102" s="4">
        <v>3.6768</v>
      </c>
      <c r="R102" s="2">
        <f t="shared" si="43"/>
        <v>0.5654711881817424</v>
      </c>
      <c r="S102" s="4">
        <f t="shared" si="44"/>
        <v>5.0123999999999995</v>
      </c>
      <c r="T102" s="2">
        <f t="shared" si="45"/>
        <v>0.7000465877520737</v>
      </c>
      <c r="U102" s="7">
        <f t="shared" si="36"/>
        <v>73.35408187694519</v>
      </c>
      <c r="V102" s="6">
        <f t="shared" si="37"/>
        <v>1.0283918506484826</v>
      </c>
    </row>
    <row r="103" spans="1:22" ht="15">
      <c r="A103" s="2" t="s">
        <v>19</v>
      </c>
      <c r="B103" s="2" t="s">
        <v>30</v>
      </c>
      <c r="C103" s="2">
        <v>2010</v>
      </c>
      <c r="D103" s="2">
        <v>341</v>
      </c>
      <c r="E103" s="2">
        <v>8</v>
      </c>
      <c r="F103" s="2" t="s">
        <v>29</v>
      </c>
      <c r="G103" s="2">
        <v>23</v>
      </c>
      <c r="H103" s="6">
        <f t="shared" si="38"/>
        <v>0.5001796086974873</v>
      </c>
      <c r="I103" s="2">
        <v>30</v>
      </c>
      <c r="J103" s="6">
        <f t="shared" si="39"/>
        <v>0.5796397403637042</v>
      </c>
      <c r="K103" s="3">
        <v>25</v>
      </c>
      <c r="L103" s="6">
        <f t="shared" si="40"/>
        <v>0.5235987755982989</v>
      </c>
      <c r="M103" s="2">
        <v>8</v>
      </c>
      <c r="N103" s="2">
        <f t="shared" si="41"/>
        <v>2.8284271247461903</v>
      </c>
      <c r="O103" s="4">
        <v>0</v>
      </c>
      <c r="P103" s="2">
        <f t="shared" si="42"/>
        <v>-5</v>
      </c>
      <c r="Q103" s="4">
        <v>0.1256</v>
      </c>
      <c r="R103" s="2">
        <f t="shared" si="43"/>
        <v>-0.9009757843891071</v>
      </c>
      <c r="S103" s="4">
        <f t="shared" si="44"/>
        <v>0.1256</v>
      </c>
      <c r="T103" s="2">
        <f t="shared" si="45"/>
        <v>-0.9009757843891071</v>
      </c>
      <c r="U103" s="7">
        <f t="shared" si="36"/>
        <v>100</v>
      </c>
      <c r="V103" s="6">
        <f t="shared" si="37"/>
        <v>1.5707963267948966</v>
      </c>
    </row>
    <row r="104" spans="1:21" ht="15">
      <c r="A104" s="2" t="s">
        <v>19</v>
      </c>
      <c r="B104" s="2" t="s">
        <v>30</v>
      </c>
      <c r="C104" s="2">
        <v>2010</v>
      </c>
      <c r="D104" s="2">
        <v>347</v>
      </c>
      <c r="E104" s="2">
        <v>8</v>
      </c>
      <c r="F104" s="2" t="s">
        <v>29</v>
      </c>
      <c r="G104" s="2">
        <v>10</v>
      </c>
      <c r="H104" s="6">
        <f t="shared" si="38"/>
        <v>0.32175055439664224</v>
      </c>
      <c r="I104" s="2">
        <v>10</v>
      </c>
      <c r="J104" s="6">
        <f t="shared" si="39"/>
        <v>0.32175055439664224</v>
      </c>
      <c r="K104" s="3">
        <v>8</v>
      </c>
      <c r="L104" s="6">
        <f t="shared" si="40"/>
        <v>0.2867565522115484</v>
      </c>
      <c r="M104" s="2">
        <v>0</v>
      </c>
      <c r="N104" s="2">
        <f t="shared" si="41"/>
        <v>0</v>
      </c>
      <c r="O104" s="4">
        <v>0</v>
      </c>
      <c r="P104" s="2">
        <f t="shared" si="42"/>
        <v>-5</v>
      </c>
      <c r="Q104" s="4">
        <v>0</v>
      </c>
      <c r="R104" s="2">
        <f t="shared" si="43"/>
        <v>-5</v>
      </c>
      <c r="S104" s="4">
        <f t="shared" si="44"/>
        <v>0</v>
      </c>
      <c r="T104" s="2">
        <f t="shared" si="45"/>
        <v>-5</v>
      </c>
      <c r="U104" s="7"/>
    </row>
    <row r="105" spans="1:22" ht="15">
      <c r="A105" s="2" t="s">
        <v>19</v>
      </c>
      <c r="B105" s="2" t="s">
        <v>30</v>
      </c>
      <c r="C105" s="2">
        <v>2010</v>
      </c>
      <c r="D105" s="2">
        <v>351</v>
      </c>
      <c r="E105" s="2">
        <v>5</v>
      </c>
      <c r="F105" s="2" t="s">
        <v>24</v>
      </c>
      <c r="G105" s="2">
        <v>27</v>
      </c>
      <c r="H105" s="6">
        <f t="shared" si="38"/>
        <v>0.5464005641379722</v>
      </c>
      <c r="I105" s="2">
        <v>48</v>
      </c>
      <c r="J105" s="6">
        <f t="shared" si="39"/>
        <v>0.7653928262204538</v>
      </c>
      <c r="K105" s="3">
        <v>28</v>
      </c>
      <c r="L105" s="6">
        <f t="shared" si="40"/>
        <v>0.5575988266995368</v>
      </c>
      <c r="M105" s="2">
        <v>229</v>
      </c>
      <c r="N105" s="2">
        <f t="shared" si="41"/>
        <v>15.132745950421556</v>
      </c>
      <c r="O105" s="4">
        <v>2.1409</v>
      </c>
      <c r="P105" s="2">
        <f t="shared" si="42"/>
        <v>0.3305984107204435</v>
      </c>
      <c r="Q105" s="4">
        <v>1.1165</v>
      </c>
      <c r="R105" s="2">
        <f t="shared" si="43"/>
        <v>0.047862617174917826</v>
      </c>
      <c r="S105" s="4">
        <f t="shared" si="44"/>
        <v>3.2573999999999996</v>
      </c>
      <c r="T105" s="2">
        <f t="shared" si="45"/>
        <v>0.5128724252922714</v>
      </c>
      <c r="U105" s="7">
        <f aca="true" t="shared" si="46" ref="U105:U122">Q105/S105*100</f>
        <v>34.27580278749924</v>
      </c>
      <c r="V105" s="6">
        <f aca="true" t="shared" si="47" ref="V105:V122">ASIN(SQRT(U105/100))</f>
        <v>0.6254416800916435</v>
      </c>
    </row>
    <row r="106" spans="1:22" ht="15">
      <c r="A106" s="2" t="s">
        <v>19</v>
      </c>
      <c r="B106" s="2" t="s">
        <v>30</v>
      </c>
      <c r="C106" s="2">
        <v>2010</v>
      </c>
      <c r="D106" s="2">
        <v>352</v>
      </c>
      <c r="E106" s="2">
        <v>1</v>
      </c>
      <c r="F106" s="2" t="s">
        <v>25</v>
      </c>
      <c r="G106" s="2">
        <v>10</v>
      </c>
      <c r="H106" s="6">
        <f t="shared" si="38"/>
        <v>0.32175055439664224</v>
      </c>
      <c r="I106" s="2">
        <v>12</v>
      </c>
      <c r="J106" s="6">
        <f t="shared" si="39"/>
        <v>0.3537416058896715</v>
      </c>
      <c r="K106" s="3">
        <v>10</v>
      </c>
      <c r="L106" s="6">
        <f t="shared" si="40"/>
        <v>0.32175055439664224</v>
      </c>
      <c r="M106" s="2">
        <v>86</v>
      </c>
      <c r="N106" s="2">
        <f t="shared" si="41"/>
        <v>9.273618495495704</v>
      </c>
      <c r="O106" s="4">
        <v>3.4434</v>
      </c>
      <c r="P106" s="2">
        <f t="shared" si="42"/>
        <v>0.5369887363661577</v>
      </c>
      <c r="Q106" s="4">
        <v>0.2645</v>
      </c>
      <c r="R106" s="2">
        <f t="shared" si="43"/>
        <v>-0.5775579044880625</v>
      </c>
      <c r="S106" s="4">
        <f t="shared" si="44"/>
        <v>3.7079</v>
      </c>
      <c r="T106" s="2">
        <f t="shared" si="45"/>
        <v>0.5691291842163295</v>
      </c>
      <c r="U106" s="7">
        <f t="shared" si="46"/>
        <v>7.133417837590011</v>
      </c>
      <c r="V106" s="6">
        <f t="shared" si="47"/>
        <v>0.27036644759621276</v>
      </c>
    </row>
    <row r="107" spans="1:22" ht="15">
      <c r="A107" s="2" t="s">
        <v>19</v>
      </c>
      <c r="B107" s="2" t="s">
        <v>30</v>
      </c>
      <c r="C107" s="2">
        <v>2010</v>
      </c>
      <c r="D107" s="2">
        <v>353</v>
      </c>
      <c r="E107" s="2">
        <v>1</v>
      </c>
      <c r="F107" s="2" t="s">
        <v>25</v>
      </c>
      <c r="G107" s="2">
        <v>16</v>
      </c>
      <c r="H107" s="6">
        <f t="shared" si="38"/>
        <v>0.411516846067488</v>
      </c>
      <c r="I107" s="2">
        <v>32</v>
      </c>
      <c r="J107" s="6">
        <f t="shared" si="39"/>
        <v>0.6012642166791282</v>
      </c>
      <c r="K107" s="3">
        <v>30</v>
      </c>
      <c r="L107" s="6">
        <f t="shared" si="40"/>
        <v>0.5796397403637042</v>
      </c>
      <c r="M107" s="2">
        <v>320</v>
      </c>
      <c r="N107" s="2">
        <f t="shared" si="41"/>
        <v>17.88854381999832</v>
      </c>
      <c r="O107" s="4">
        <v>4.7618</v>
      </c>
      <c r="P107" s="2">
        <f t="shared" si="42"/>
        <v>0.6777720627198972</v>
      </c>
      <c r="Q107" s="4">
        <v>3.4081</v>
      </c>
      <c r="R107" s="2">
        <f t="shared" si="43"/>
        <v>0.5325136035893959</v>
      </c>
      <c r="S107" s="4">
        <f t="shared" si="44"/>
        <v>8.1699</v>
      </c>
      <c r="T107" s="2">
        <f t="shared" si="45"/>
        <v>0.912217272356325</v>
      </c>
      <c r="U107" s="7">
        <f t="shared" si="46"/>
        <v>41.715320872960504</v>
      </c>
      <c r="V107" s="6">
        <f t="shared" si="47"/>
        <v>0.702167526431288</v>
      </c>
    </row>
    <row r="108" spans="1:22" ht="15">
      <c r="A108" s="2" t="s">
        <v>19</v>
      </c>
      <c r="B108" s="2" t="s">
        <v>30</v>
      </c>
      <c r="C108" s="2">
        <v>2010</v>
      </c>
      <c r="D108" s="2">
        <v>354</v>
      </c>
      <c r="E108" s="2">
        <v>4</v>
      </c>
      <c r="F108" s="2" t="s">
        <v>27</v>
      </c>
      <c r="G108" s="2">
        <v>25</v>
      </c>
      <c r="H108" s="6">
        <f t="shared" si="38"/>
        <v>0.5235987755982989</v>
      </c>
      <c r="I108" s="2">
        <v>38</v>
      </c>
      <c r="J108" s="6">
        <f t="shared" si="39"/>
        <v>0.6642152378779667</v>
      </c>
      <c r="K108" s="3">
        <v>37</v>
      </c>
      <c r="L108" s="6">
        <f t="shared" si="40"/>
        <v>0.6538870619432138</v>
      </c>
      <c r="M108" s="2">
        <v>179</v>
      </c>
      <c r="N108" s="2">
        <f t="shared" si="41"/>
        <v>13.379088160259652</v>
      </c>
      <c r="O108" s="4">
        <v>0.1046</v>
      </c>
      <c r="P108" s="2">
        <f t="shared" si="42"/>
        <v>-0.980426797904361</v>
      </c>
      <c r="Q108" s="4">
        <v>1.4578</v>
      </c>
      <c r="R108" s="2">
        <f t="shared" si="43"/>
        <v>0.1637009249911585</v>
      </c>
      <c r="S108" s="4">
        <f t="shared" si="44"/>
        <v>1.5624</v>
      </c>
      <c r="T108" s="2">
        <f t="shared" si="45"/>
        <v>0.1937950099334851</v>
      </c>
      <c r="U108" s="7">
        <f t="shared" si="46"/>
        <v>93.30517153097799</v>
      </c>
      <c r="V108" s="6">
        <f t="shared" si="47"/>
        <v>1.3090749763790854</v>
      </c>
    </row>
    <row r="109" spans="1:22" ht="15">
      <c r="A109" s="2" t="s">
        <v>19</v>
      </c>
      <c r="B109" s="2" t="s">
        <v>30</v>
      </c>
      <c r="C109" s="2">
        <v>2010</v>
      </c>
      <c r="D109" s="2">
        <v>355</v>
      </c>
      <c r="E109" s="2">
        <v>7</v>
      </c>
      <c r="F109" s="2" t="s">
        <v>23</v>
      </c>
      <c r="G109" s="2">
        <v>8</v>
      </c>
      <c r="H109" s="6">
        <f t="shared" si="38"/>
        <v>0.2867565522115484</v>
      </c>
      <c r="I109" s="2">
        <v>10</v>
      </c>
      <c r="J109" s="6">
        <f t="shared" si="39"/>
        <v>0.32175055439664224</v>
      </c>
      <c r="K109" s="3">
        <v>18</v>
      </c>
      <c r="L109" s="6">
        <f t="shared" si="40"/>
        <v>0.4381490305841703</v>
      </c>
      <c r="M109" s="2">
        <v>194</v>
      </c>
      <c r="N109" s="2">
        <f t="shared" si="41"/>
        <v>13.92838827718412</v>
      </c>
      <c r="O109" s="4">
        <v>1.8425</v>
      </c>
      <c r="P109" s="2">
        <f t="shared" si="42"/>
        <v>0.26540985361821723</v>
      </c>
      <c r="Q109" s="4">
        <v>1.2895</v>
      </c>
      <c r="R109" s="2">
        <f t="shared" si="43"/>
        <v>0.11042471439018704</v>
      </c>
      <c r="S109" s="4">
        <f t="shared" si="44"/>
        <v>3.132</v>
      </c>
      <c r="T109" s="2">
        <f t="shared" si="45"/>
        <v>0.49582314001996897</v>
      </c>
      <c r="U109" s="7">
        <f t="shared" si="46"/>
        <v>41.17177522349936</v>
      </c>
      <c r="V109" s="6">
        <f t="shared" si="47"/>
        <v>0.6966506584779798</v>
      </c>
    </row>
    <row r="110" spans="1:22" ht="15">
      <c r="A110" s="2" t="s">
        <v>19</v>
      </c>
      <c r="B110" s="2" t="s">
        <v>30</v>
      </c>
      <c r="C110" s="2">
        <v>2010</v>
      </c>
      <c r="D110" s="2">
        <v>356</v>
      </c>
      <c r="E110" s="2">
        <v>1</v>
      </c>
      <c r="F110" s="2" t="s">
        <v>25</v>
      </c>
      <c r="G110" s="2">
        <v>12</v>
      </c>
      <c r="H110" s="6">
        <f t="shared" si="38"/>
        <v>0.3537416058896715</v>
      </c>
      <c r="I110" s="2">
        <v>20</v>
      </c>
      <c r="J110" s="6">
        <f t="shared" si="39"/>
        <v>0.4636476090008061</v>
      </c>
      <c r="K110" s="3">
        <v>10</v>
      </c>
      <c r="L110" s="6">
        <f t="shared" si="40"/>
        <v>0.32175055439664224</v>
      </c>
      <c r="M110" s="2">
        <v>78</v>
      </c>
      <c r="N110" s="2">
        <f t="shared" si="41"/>
        <v>8.831760866327848</v>
      </c>
      <c r="O110" s="4">
        <v>3.1618</v>
      </c>
      <c r="P110" s="2">
        <f t="shared" si="42"/>
        <v>0.49993576868575607</v>
      </c>
      <c r="Q110" s="4">
        <v>0.1323</v>
      </c>
      <c r="R110" s="2">
        <f t="shared" si="43"/>
        <v>-0.8784073305615931</v>
      </c>
      <c r="S110" s="4">
        <f t="shared" si="44"/>
        <v>3.2941</v>
      </c>
      <c r="T110" s="2">
        <f t="shared" si="45"/>
        <v>0.5177380974431376</v>
      </c>
      <c r="U110" s="7">
        <f t="shared" si="46"/>
        <v>4.0162715157402635</v>
      </c>
      <c r="V110" s="6">
        <f t="shared" si="47"/>
        <v>0.20177269315086077</v>
      </c>
    </row>
    <row r="111" spans="1:22" ht="15">
      <c r="A111" s="2" t="s">
        <v>19</v>
      </c>
      <c r="B111" s="2" t="s">
        <v>30</v>
      </c>
      <c r="C111" s="2">
        <v>2010</v>
      </c>
      <c r="D111" s="2">
        <v>360</v>
      </c>
      <c r="E111" s="2">
        <v>8</v>
      </c>
      <c r="F111" s="2" t="s">
        <v>29</v>
      </c>
      <c r="G111" s="2">
        <v>8</v>
      </c>
      <c r="H111" s="6">
        <f t="shared" si="38"/>
        <v>0.2867565522115484</v>
      </c>
      <c r="I111" s="2">
        <v>5</v>
      </c>
      <c r="J111" s="6">
        <f t="shared" si="39"/>
        <v>0.2255134058981312</v>
      </c>
      <c r="K111" s="3">
        <v>7</v>
      </c>
      <c r="L111" s="6">
        <f t="shared" si="40"/>
        <v>0.2677633271571939</v>
      </c>
      <c r="M111" s="2">
        <v>37</v>
      </c>
      <c r="N111" s="2">
        <f t="shared" si="41"/>
        <v>6.082762530298219</v>
      </c>
      <c r="O111" s="4">
        <v>0.179</v>
      </c>
      <c r="P111" s="2">
        <f t="shared" si="42"/>
        <v>-0.7471227074362395</v>
      </c>
      <c r="Q111" s="4">
        <v>0.3208</v>
      </c>
      <c r="R111" s="2">
        <f t="shared" si="43"/>
        <v>-0.4937521027409566</v>
      </c>
      <c r="S111" s="4">
        <f t="shared" si="44"/>
        <v>0.49979999999999997</v>
      </c>
      <c r="T111" s="2">
        <f t="shared" si="45"/>
        <v>-0.30119505893111187</v>
      </c>
      <c r="U111" s="7">
        <f t="shared" si="46"/>
        <v>64.18567426970789</v>
      </c>
      <c r="V111" s="6">
        <f t="shared" si="47"/>
        <v>0.9292304221039656</v>
      </c>
    </row>
    <row r="112" spans="1:22" ht="15">
      <c r="A112" s="2" t="s">
        <v>19</v>
      </c>
      <c r="B112" s="2" t="s">
        <v>30</v>
      </c>
      <c r="C112" s="2">
        <v>2010</v>
      </c>
      <c r="D112" s="2">
        <v>361</v>
      </c>
      <c r="E112" s="2">
        <v>8</v>
      </c>
      <c r="F112" s="2" t="s">
        <v>29</v>
      </c>
      <c r="G112" s="2">
        <v>22</v>
      </c>
      <c r="H112" s="6">
        <f t="shared" si="38"/>
        <v>0.4882052633969172</v>
      </c>
      <c r="I112" s="2">
        <v>30</v>
      </c>
      <c r="J112" s="6">
        <f t="shared" si="39"/>
        <v>0.5796397403637042</v>
      </c>
      <c r="K112" s="3">
        <v>38</v>
      </c>
      <c r="L112" s="6">
        <f t="shared" si="40"/>
        <v>0.6642152378779667</v>
      </c>
      <c r="M112" s="2">
        <v>175</v>
      </c>
      <c r="N112" s="2">
        <f t="shared" si="41"/>
        <v>13.228756555322953</v>
      </c>
      <c r="O112" s="4">
        <v>0.42</v>
      </c>
      <c r="P112" s="2">
        <f t="shared" si="42"/>
        <v>-0.3767403693803897</v>
      </c>
      <c r="Q112" s="4">
        <v>2.2629</v>
      </c>
      <c r="R112" s="2">
        <f t="shared" si="43"/>
        <v>0.35466728162568256</v>
      </c>
      <c r="S112" s="4">
        <f t="shared" si="44"/>
        <v>2.6829</v>
      </c>
      <c r="T112" s="2">
        <f t="shared" si="45"/>
        <v>0.4286061042191044</v>
      </c>
      <c r="U112" s="7">
        <f t="shared" si="46"/>
        <v>84.34529799843453</v>
      </c>
      <c r="V112" s="6">
        <f t="shared" si="47"/>
        <v>1.1640096897194847</v>
      </c>
    </row>
    <row r="113" spans="1:22" ht="15">
      <c r="A113" s="2" t="s">
        <v>19</v>
      </c>
      <c r="B113" s="2" t="s">
        <v>30</v>
      </c>
      <c r="C113" s="2">
        <v>2010</v>
      </c>
      <c r="D113" s="2">
        <v>362</v>
      </c>
      <c r="E113" s="2">
        <v>7</v>
      </c>
      <c r="F113" s="2" t="s">
        <v>23</v>
      </c>
      <c r="G113" s="2">
        <v>25</v>
      </c>
      <c r="H113" s="6">
        <f t="shared" si="38"/>
        <v>0.5235987755982989</v>
      </c>
      <c r="I113" s="2">
        <v>35</v>
      </c>
      <c r="J113" s="6">
        <f t="shared" si="39"/>
        <v>0.6330518363897495</v>
      </c>
      <c r="K113" s="3">
        <v>28</v>
      </c>
      <c r="L113" s="6">
        <f t="shared" si="40"/>
        <v>0.5575988266995368</v>
      </c>
      <c r="M113" s="2">
        <v>184</v>
      </c>
      <c r="N113" s="2">
        <f t="shared" si="41"/>
        <v>13.564659966250536</v>
      </c>
      <c r="O113" s="4">
        <v>0.3641</v>
      </c>
      <c r="P113" s="2">
        <f t="shared" si="42"/>
        <v>-0.4387673933396605</v>
      </c>
      <c r="Q113" s="4">
        <v>3.0092</v>
      </c>
      <c r="R113" s="2">
        <f t="shared" si="43"/>
        <v>0.478452496367143</v>
      </c>
      <c r="S113" s="4">
        <f t="shared" si="44"/>
        <v>3.3733</v>
      </c>
      <c r="T113" s="2">
        <f t="shared" si="45"/>
        <v>0.5280562537605137</v>
      </c>
      <c r="U113" s="7">
        <f t="shared" si="46"/>
        <v>89.20641508315299</v>
      </c>
      <c r="V113" s="6">
        <f t="shared" si="47"/>
        <v>1.2360432980786287</v>
      </c>
    </row>
    <row r="114" spans="1:22" ht="15">
      <c r="A114" s="2" t="s">
        <v>19</v>
      </c>
      <c r="B114" s="2" t="s">
        <v>30</v>
      </c>
      <c r="C114" s="2">
        <v>2010</v>
      </c>
      <c r="D114" s="2">
        <v>363</v>
      </c>
      <c r="E114" s="2">
        <v>1</v>
      </c>
      <c r="F114" s="2" t="s">
        <v>25</v>
      </c>
      <c r="G114" s="2">
        <v>38</v>
      </c>
      <c r="H114" s="6">
        <f t="shared" si="38"/>
        <v>0.6642152378779667</v>
      </c>
      <c r="I114" s="2">
        <v>57</v>
      </c>
      <c r="J114" s="6">
        <f t="shared" si="39"/>
        <v>0.8556288707523763</v>
      </c>
      <c r="K114" s="3">
        <v>41</v>
      </c>
      <c r="L114" s="6">
        <f t="shared" si="40"/>
        <v>0.6949049377741744</v>
      </c>
      <c r="M114" s="2">
        <v>324</v>
      </c>
      <c r="N114" s="2">
        <f t="shared" si="41"/>
        <v>18</v>
      </c>
      <c r="O114" s="4">
        <v>8.663</v>
      </c>
      <c r="P114" s="2">
        <f t="shared" si="42"/>
        <v>0.9376688157198307</v>
      </c>
      <c r="Q114" s="4">
        <v>1.9259</v>
      </c>
      <c r="R114" s="2">
        <f t="shared" si="43"/>
        <v>0.28463598817967056</v>
      </c>
      <c r="S114" s="4">
        <f t="shared" si="44"/>
        <v>10.5889</v>
      </c>
      <c r="T114" s="2">
        <f t="shared" si="45"/>
        <v>1.0248512570528243</v>
      </c>
      <c r="U114" s="7">
        <f t="shared" si="46"/>
        <v>18.187913758747364</v>
      </c>
      <c r="V114" s="6">
        <f t="shared" si="47"/>
        <v>0.44058967862376325</v>
      </c>
    </row>
    <row r="115" spans="1:22" ht="15">
      <c r="A115" s="2" t="s">
        <v>19</v>
      </c>
      <c r="B115" s="2" t="s">
        <v>30</v>
      </c>
      <c r="C115" s="2">
        <v>2010</v>
      </c>
      <c r="D115" s="2">
        <v>364</v>
      </c>
      <c r="E115" s="2">
        <v>6</v>
      </c>
      <c r="F115" s="2" t="s">
        <v>21</v>
      </c>
      <c r="G115" s="2">
        <v>33</v>
      </c>
      <c r="H115" s="6">
        <f t="shared" si="38"/>
        <v>0.6119397146338674</v>
      </c>
      <c r="I115" s="2">
        <v>35</v>
      </c>
      <c r="J115" s="6">
        <f t="shared" si="39"/>
        <v>0.6330518363897495</v>
      </c>
      <c r="K115" s="3">
        <v>35</v>
      </c>
      <c r="L115" s="6">
        <f t="shared" si="40"/>
        <v>0.6330518363897495</v>
      </c>
      <c r="M115" s="2">
        <v>126</v>
      </c>
      <c r="N115" s="2">
        <f t="shared" si="41"/>
        <v>11.224972160321824</v>
      </c>
      <c r="O115" s="4">
        <v>1.2184</v>
      </c>
      <c r="P115" s="2">
        <f t="shared" si="42"/>
        <v>0.08579345477890278</v>
      </c>
      <c r="Q115" s="4">
        <v>1.2036</v>
      </c>
      <c r="R115" s="2">
        <f t="shared" si="43"/>
        <v>0.0804857873488486</v>
      </c>
      <c r="S115" s="4">
        <f t="shared" si="44"/>
        <v>2.4219999999999997</v>
      </c>
      <c r="T115" s="2">
        <f t="shared" si="45"/>
        <v>0.3841759319267086</v>
      </c>
      <c r="U115" s="7">
        <f t="shared" si="46"/>
        <v>49.69446738232866</v>
      </c>
      <c r="V115" s="6">
        <f t="shared" si="47"/>
        <v>0.7823428182060654</v>
      </c>
    </row>
    <row r="116" spans="1:22" ht="15">
      <c r="A116" s="2" t="s">
        <v>19</v>
      </c>
      <c r="B116" s="2" t="s">
        <v>30</v>
      </c>
      <c r="C116" s="2">
        <v>2010</v>
      </c>
      <c r="D116" s="2">
        <v>365</v>
      </c>
      <c r="E116" s="2">
        <v>5</v>
      </c>
      <c r="F116" s="2" t="s">
        <v>24</v>
      </c>
      <c r="G116" s="2">
        <v>12</v>
      </c>
      <c r="H116" s="6">
        <f t="shared" si="38"/>
        <v>0.3537416058896715</v>
      </c>
      <c r="I116" s="2">
        <v>15</v>
      </c>
      <c r="J116" s="6">
        <f t="shared" si="39"/>
        <v>0.3976994150920718</v>
      </c>
      <c r="K116" s="3">
        <v>10</v>
      </c>
      <c r="L116" s="6">
        <f t="shared" si="40"/>
        <v>0.32175055439664224</v>
      </c>
      <c r="M116" s="2">
        <v>28</v>
      </c>
      <c r="N116" s="2">
        <f t="shared" si="41"/>
        <v>5.291502622129181</v>
      </c>
      <c r="O116" s="4">
        <v>0.1638</v>
      </c>
      <c r="P116" s="2">
        <f t="shared" si="42"/>
        <v>-0.7856595896802651</v>
      </c>
      <c r="Q116" s="4">
        <v>0.1717</v>
      </c>
      <c r="R116" s="2">
        <f t="shared" si="43"/>
        <v>-0.7652044117793575</v>
      </c>
      <c r="S116" s="4">
        <f t="shared" si="44"/>
        <v>0.3355</v>
      </c>
      <c r="T116" s="2">
        <f t="shared" si="45"/>
        <v>-0.47429453099395524</v>
      </c>
      <c r="U116" s="7">
        <f t="shared" si="46"/>
        <v>51.17734724292101</v>
      </c>
      <c r="V116" s="6">
        <f t="shared" si="47"/>
        <v>0.7971727240820708</v>
      </c>
    </row>
    <row r="117" spans="1:22" ht="15">
      <c r="A117" s="2" t="s">
        <v>19</v>
      </c>
      <c r="B117" s="2" t="s">
        <v>30</v>
      </c>
      <c r="C117" s="2">
        <v>2010</v>
      </c>
      <c r="D117" s="2">
        <v>368</v>
      </c>
      <c r="E117" s="2">
        <v>5</v>
      </c>
      <c r="F117" s="2" t="s">
        <v>24</v>
      </c>
      <c r="G117" s="2">
        <v>19</v>
      </c>
      <c r="H117" s="6">
        <f t="shared" si="38"/>
        <v>0.4510268117962624</v>
      </c>
      <c r="I117" s="2">
        <v>46</v>
      </c>
      <c r="J117" s="6">
        <f t="shared" si="39"/>
        <v>0.7453553733806187</v>
      </c>
      <c r="K117" s="3">
        <v>14</v>
      </c>
      <c r="L117" s="6">
        <f t="shared" si="40"/>
        <v>0.38349700393093333</v>
      </c>
      <c r="M117" s="2">
        <f>116+29+62</f>
        <v>207</v>
      </c>
      <c r="N117" s="2">
        <f t="shared" si="41"/>
        <v>14.38749456993816</v>
      </c>
      <c r="O117" s="4">
        <v>3.5392</v>
      </c>
      <c r="P117" s="2">
        <f t="shared" si="42"/>
        <v>0.5489063323847325</v>
      </c>
      <c r="Q117" s="4">
        <v>2.1619</v>
      </c>
      <c r="R117" s="2">
        <f t="shared" si="43"/>
        <v>0.33483761037726256</v>
      </c>
      <c r="S117" s="4">
        <f t="shared" si="44"/>
        <v>5.7011</v>
      </c>
      <c r="T117" s="2">
        <f t="shared" si="45"/>
        <v>0.7559594205747572</v>
      </c>
      <c r="U117" s="7">
        <f t="shared" si="46"/>
        <v>37.92075213555279</v>
      </c>
      <c r="V117" s="6">
        <f t="shared" si="47"/>
        <v>0.663398734853334</v>
      </c>
    </row>
    <row r="118" spans="1:22" ht="15">
      <c r="A118" s="2" t="s">
        <v>19</v>
      </c>
      <c r="B118" s="2" t="s">
        <v>30</v>
      </c>
      <c r="C118" s="2">
        <v>2010</v>
      </c>
      <c r="D118" s="2">
        <v>371</v>
      </c>
      <c r="E118" s="2">
        <v>7</v>
      </c>
      <c r="F118" s="2" t="s">
        <v>23</v>
      </c>
      <c r="G118" s="2">
        <v>15</v>
      </c>
      <c r="H118" s="6">
        <f t="shared" si="38"/>
        <v>0.3976994150920718</v>
      </c>
      <c r="I118" s="2">
        <v>18</v>
      </c>
      <c r="J118" s="6">
        <f t="shared" si="39"/>
        <v>0.4381490305841703</v>
      </c>
      <c r="K118" s="3">
        <v>9</v>
      </c>
      <c r="L118" s="6">
        <f t="shared" si="40"/>
        <v>0.3046926540153975</v>
      </c>
      <c r="M118" s="2">
        <f>167+123+78</f>
        <v>368</v>
      </c>
      <c r="N118" s="2">
        <f t="shared" si="41"/>
        <v>19.183326093250876</v>
      </c>
      <c r="O118" s="4">
        <v>1.3164</v>
      </c>
      <c r="P118" s="2">
        <f t="shared" si="42"/>
        <v>0.11939117271708194</v>
      </c>
      <c r="Q118" s="4">
        <v>6.2052</v>
      </c>
      <c r="R118" s="2">
        <f t="shared" si="43"/>
        <v>0.7927564837070986</v>
      </c>
      <c r="S118" s="4">
        <f t="shared" si="44"/>
        <v>7.521599999999999</v>
      </c>
      <c r="T118" s="2">
        <f t="shared" si="45"/>
        <v>0.876310811240201</v>
      </c>
      <c r="U118" s="7">
        <f t="shared" si="46"/>
        <v>82.49840459476707</v>
      </c>
      <c r="V118" s="6">
        <f t="shared" si="47"/>
        <v>1.1391693881455514</v>
      </c>
    </row>
    <row r="119" spans="1:22" ht="15">
      <c r="A119" s="2" t="s">
        <v>19</v>
      </c>
      <c r="B119" s="2" t="s">
        <v>30</v>
      </c>
      <c r="C119" s="2">
        <v>2010</v>
      </c>
      <c r="D119" s="2">
        <v>374</v>
      </c>
      <c r="E119" s="2">
        <v>8</v>
      </c>
      <c r="F119" s="2" t="s">
        <v>29</v>
      </c>
      <c r="G119" s="2">
        <v>17</v>
      </c>
      <c r="H119" s="6">
        <f t="shared" si="38"/>
        <v>0.4249887829624035</v>
      </c>
      <c r="I119" s="2">
        <v>23</v>
      </c>
      <c r="J119" s="6">
        <f t="shared" si="39"/>
        <v>0.5001796086974873</v>
      </c>
      <c r="K119" s="3">
        <v>25</v>
      </c>
      <c r="L119" s="6">
        <f t="shared" si="40"/>
        <v>0.5235987755982989</v>
      </c>
      <c r="M119" s="2">
        <v>57</v>
      </c>
      <c r="N119" s="2">
        <f t="shared" si="41"/>
        <v>7.54983443527075</v>
      </c>
      <c r="O119" s="4">
        <v>0.3156</v>
      </c>
      <c r="P119" s="2">
        <f t="shared" si="42"/>
        <v>-0.500849244765482</v>
      </c>
      <c r="Q119" s="4">
        <v>0.7492</v>
      </c>
      <c r="R119" s="2">
        <f t="shared" si="43"/>
        <v>-0.12539643455916627</v>
      </c>
      <c r="S119" s="4">
        <f t="shared" si="44"/>
        <v>1.0648</v>
      </c>
      <c r="T119" s="2">
        <f t="shared" si="45"/>
        <v>0.02727212109586921</v>
      </c>
      <c r="U119" s="7">
        <f t="shared" si="46"/>
        <v>70.36063110443276</v>
      </c>
      <c r="V119" s="6">
        <f t="shared" si="47"/>
        <v>0.9950982158193129</v>
      </c>
    </row>
    <row r="120" spans="1:22" ht="15">
      <c r="A120" s="2" t="s">
        <v>19</v>
      </c>
      <c r="B120" s="2" t="s">
        <v>30</v>
      </c>
      <c r="C120" s="2">
        <v>2010</v>
      </c>
      <c r="D120" s="2">
        <v>375</v>
      </c>
      <c r="E120" s="2">
        <v>3</v>
      </c>
      <c r="F120" s="2" t="s">
        <v>26</v>
      </c>
      <c r="G120" s="2">
        <v>25</v>
      </c>
      <c r="H120" s="6">
        <f t="shared" si="38"/>
        <v>0.5235987755982989</v>
      </c>
      <c r="I120" s="2">
        <v>31</v>
      </c>
      <c r="J120" s="6">
        <f t="shared" si="39"/>
        <v>0.590500015160318</v>
      </c>
      <c r="K120" s="3">
        <v>30</v>
      </c>
      <c r="L120" s="6">
        <f t="shared" si="40"/>
        <v>0.5796397403637042</v>
      </c>
      <c r="M120" s="2">
        <f>148+223+139</f>
        <v>510</v>
      </c>
      <c r="N120" s="2">
        <f t="shared" si="41"/>
        <v>22.58317958127243</v>
      </c>
      <c r="O120" s="4">
        <v>2.5163</v>
      </c>
      <c r="P120" s="2">
        <f t="shared" si="42"/>
        <v>0.40076414352840356</v>
      </c>
      <c r="Q120" s="4">
        <v>7.4867</v>
      </c>
      <c r="R120" s="2">
        <f t="shared" si="43"/>
        <v>0.8742910109243542</v>
      </c>
      <c r="S120" s="4">
        <f t="shared" si="44"/>
        <v>10.003</v>
      </c>
      <c r="T120" s="2">
        <f t="shared" si="45"/>
        <v>1.0001307029692426</v>
      </c>
      <c r="U120" s="7">
        <f t="shared" si="46"/>
        <v>74.84454663600918</v>
      </c>
      <c r="V120" s="6">
        <f t="shared" si="47"/>
        <v>1.045404382962043</v>
      </c>
    </row>
    <row r="121" spans="1:22" ht="15">
      <c r="A121" s="2" t="s">
        <v>19</v>
      </c>
      <c r="B121" s="2" t="s">
        <v>30</v>
      </c>
      <c r="C121" s="2">
        <v>2010</v>
      </c>
      <c r="D121" s="2">
        <v>377</v>
      </c>
      <c r="E121" s="2">
        <v>4</v>
      </c>
      <c r="F121" s="2" t="s">
        <v>27</v>
      </c>
      <c r="G121" s="2">
        <v>33</v>
      </c>
      <c r="H121" s="6">
        <f t="shared" si="38"/>
        <v>0.6119397146338674</v>
      </c>
      <c r="I121" s="2">
        <v>55</v>
      </c>
      <c r="J121" s="6">
        <f t="shared" si="39"/>
        <v>0.8354818739782282</v>
      </c>
      <c r="K121" s="3">
        <v>65</v>
      </c>
      <c r="L121" s="6">
        <f t="shared" si="40"/>
        <v>0.9377444904051472</v>
      </c>
      <c r="M121" s="2">
        <f>156+51+187+133+17</f>
        <v>544</v>
      </c>
      <c r="N121" s="2">
        <f t="shared" si="41"/>
        <v>23.323807579381203</v>
      </c>
      <c r="O121" s="4">
        <v>5.0468</v>
      </c>
      <c r="P121" s="2">
        <f t="shared" si="42"/>
        <v>0.7030169549209647</v>
      </c>
      <c r="Q121" s="9">
        <v>5.1515</v>
      </c>
      <c r="R121" s="2">
        <f t="shared" si="43"/>
        <v>0.7119345472056874</v>
      </c>
      <c r="S121" s="4">
        <f t="shared" si="44"/>
        <v>10.1983</v>
      </c>
      <c r="T121" s="2">
        <f t="shared" si="45"/>
        <v>1.0085282091653989</v>
      </c>
      <c r="U121" s="7">
        <f t="shared" si="46"/>
        <v>50.51332084759225</v>
      </c>
      <c r="V121" s="6">
        <f t="shared" si="47"/>
        <v>0.7905314620504258</v>
      </c>
    </row>
    <row r="122" spans="1:22" ht="15">
      <c r="A122" s="2" t="s">
        <v>19</v>
      </c>
      <c r="B122" s="2" t="s">
        <v>30</v>
      </c>
      <c r="C122" s="2">
        <v>2010</v>
      </c>
      <c r="D122" s="2">
        <v>379</v>
      </c>
      <c r="E122" s="2">
        <v>2</v>
      </c>
      <c r="F122" s="2" t="s">
        <v>28</v>
      </c>
      <c r="G122" s="2">
        <v>16</v>
      </c>
      <c r="H122" s="6">
        <f t="shared" si="38"/>
        <v>0.411516846067488</v>
      </c>
      <c r="I122" s="2">
        <v>25</v>
      </c>
      <c r="J122" s="6">
        <f t="shared" si="39"/>
        <v>0.5235987755982989</v>
      </c>
      <c r="K122" s="3">
        <v>27</v>
      </c>
      <c r="L122" s="6">
        <f t="shared" si="40"/>
        <v>0.5464005641379722</v>
      </c>
      <c r="M122" s="2">
        <v>230</v>
      </c>
      <c r="N122" s="2">
        <f t="shared" si="41"/>
        <v>15.165750888103101</v>
      </c>
      <c r="O122" s="4">
        <v>6.727</v>
      </c>
      <c r="P122" s="2">
        <f t="shared" si="42"/>
        <v>0.8278220732813738</v>
      </c>
      <c r="Q122" s="4">
        <v>0.7369</v>
      </c>
      <c r="R122" s="2">
        <f t="shared" si="43"/>
        <v>-0.13258554998372032</v>
      </c>
      <c r="S122" s="4">
        <f t="shared" si="44"/>
        <v>7.463900000000001</v>
      </c>
      <c r="T122" s="2">
        <f t="shared" si="45"/>
        <v>0.8729663940370739</v>
      </c>
      <c r="U122" s="7">
        <f t="shared" si="46"/>
        <v>9.872854673830034</v>
      </c>
      <c r="V122" s="6">
        <f t="shared" si="47"/>
        <v>0.319625437743639</v>
      </c>
    </row>
    <row r="123" spans="1:24" ht="15">
      <c r="A123" s="2" t="s">
        <v>19</v>
      </c>
      <c r="B123" s="2" t="s">
        <v>30</v>
      </c>
      <c r="C123" s="2">
        <v>2010</v>
      </c>
      <c r="D123" s="2">
        <v>380</v>
      </c>
      <c r="E123" s="2">
        <v>7</v>
      </c>
      <c r="F123" s="2" t="s">
        <v>23</v>
      </c>
      <c r="G123" s="2">
        <v>30</v>
      </c>
      <c r="H123" s="6">
        <f t="shared" si="38"/>
        <v>0.5796397403637042</v>
      </c>
      <c r="I123" s="2">
        <v>45</v>
      </c>
      <c r="J123" s="6">
        <f t="shared" si="39"/>
        <v>0.7353144528166684</v>
      </c>
      <c r="K123" s="3">
        <v>48</v>
      </c>
      <c r="L123" s="6">
        <f t="shared" si="40"/>
        <v>0.7653928262204538</v>
      </c>
      <c r="P123" s="2"/>
      <c r="R123" s="2"/>
      <c r="S123" s="4"/>
      <c r="T123" s="2"/>
      <c r="U123" s="7"/>
      <c r="V123" s="6"/>
      <c r="X123" s="2" t="s">
        <v>35</v>
      </c>
    </row>
    <row r="124" spans="1:22" ht="15">
      <c r="A124" s="2" t="s">
        <v>19</v>
      </c>
      <c r="B124" s="2" t="s">
        <v>30</v>
      </c>
      <c r="C124" s="2">
        <v>2010</v>
      </c>
      <c r="D124" s="2">
        <v>381</v>
      </c>
      <c r="E124" s="2">
        <v>8</v>
      </c>
      <c r="F124" s="2" t="s">
        <v>29</v>
      </c>
      <c r="G124" s="2">
        <v>14</v>
      </c>
      <c r="H124" s="6">
        <f t="shared" si="38"/>
        <v>0.38349700393093333</v>
      </c>
      <c r="I124" s="2">
        <v>10</v>
      </c>
      <c r="J124" s="6">
        <f t="shared" si="39"/>
        <v>0.32175055439664224</v>
      </c>
      <c r="K124" s="3">
        <v>15</v>
      </c>
      <c r="L124" s="6">
        <f t="shared" si="40"/>
        <v>0.3976994150920718</v>
      </c>
      <c r="M124" s="2">
        <v>30</v>
      </c>
      <c r="N124" s="2">
        <f>SQRT(M124)</f>
        <v>5.477225575051661</v>
      </c>
      <c r="O124" s="4">
        <v>0.0704</v>
      </c>
      <c r="P124" s="2">
        <f>LOG10(O124+0.00001)</f>
        <v>-1.152365655681745</v>
      </c>
      <c r="Q124" s="4">
        <v>0.2546</v>
      </c>
      <c r="R124" s="2">
        <f>LOG10(Q124+0.00001)</f>
        <v>-0.5941245431036843</v>
      </c>
      <c r="S124" s="4">
        <f>O124+Q124</f>
        <v>0.325</v>
      </c>
      <c r="T124" s="2">
        <f>LOG10(S124+0.00001)</f>
        <v>-0.48810327631956907</v>
      </c>
      <c r="U124" s="7">
        <f>Q124/S124*100</f>
        <v>78.33846153846153</v>
      </c>
      <c r="V124" s="6">
        <f>ASIN(SQRT(U124/100))</f>
        <v>1.0866877222463438</v>
      </c>
    </row>
    <row r="125" spans="1:22" ht="15">
      <c r="A125" s="2" t="s">
        <v>19</v>
      </c>
      <c r="B125" s="2" t="s">
        <v>30</v>
      </c>
      <c r="C125" s="2">
        <v>2010</v>
      </c>
      <c r="D125" s="2">
        <v>382</v>
      </c>
      <c r="E125" s="2">
        <v>8</v>
      </c>
      <c r="F125" s="2" t="s">
        <v>29</v>
      </c>
      <c r="G125" s="2">
        <v>25</v>
      </c>
      <c r="H125" s="6">
        <f t="shared" si="38"/>
        <v>0.5235987755982989</v>
      </c>
      <c r="I125" s="2">
        <v>50</v>
      </c>
      <c r="J125" s="6">
        <f t="shared" si="39"/>
        <v>0.7853981633974484</v>
      </c>
      <c r="K125" s="3">
        <v>53</v>
      </c>
      <c r="L125" s="6">
        <f t="shared" si="40"/>
        <v>0.8154161926200875</v>
      </c>
      <c r="M125" s="2">
        <v>163</v>
      </c>
      <c r="N125" s="2">
        <f>SQRT(M125)</f>
        <v>12.767145334803704</v>
      </c>
      <c r="O125" s="4">
        <v>0.7591</v>
      </c>
      <c r="P125" s="2">
        <f>LOG10(O125+0.00001)</f>
        <v>-0.11969528743577634</v>
      </c>
      <c r="Q125" s="4">
        <v>1.5414</v>
      </c>
      <c r="R125" s="2">
        <f>LOG10(Q125+0.00001)</f>
        <v>0.18791817217349538</v>
      </c>
      <c r="S125" s="4">
        <f>O125+Q125</f>
        <v>2.3005</v>
      </c>
      <c r="T125" s="2">
        <f>LOG10(S125+0.00001)</f>
        <v>0.3618241254231927</v>
      </c>
      <c r="U125" s="7">
        <f>Q125/S125*100</f>
        <v>67.00282547272333</v>
      </c>
      <c r="V125" s="6">
        <f>ASIN(SQRT(U125/100))</f>
        <v>0.9588866571099395</v>
      </c>
    </row>
    <row r="126" spans="1:22" ht="15">
      <c r="A126" s="2" t="s">
        <v>19</v>
      </c>
      <c r="B126" s="2" t="s">
        <v>30</v>
      </c>
      <c r="C126" s="2">
        <v>2010</v>
      </c>
      <c r="D126" s="2">
        <v>384</v>
      </c>
      <c r="E126" s="2">
        <v>1</v>
      </c>
      <c r="F126" s="2" t="s">
        <v>25</v>
      </c>
      <c r="G126" s="2">
        <v>12</v>
      </c>
      <c r="H126" s="6">
        <f t="shared" si="38"/>
        <v>0.3537416058896715</v>
      </c>
      <c r="I126" s="2">
        <v>25</v>
      </c>
      <c r="J126" s="6">
        <f t="shared" si="39"/>
        <v>0.5235987755982989</v>
      </c>
      <c r="K126" s="3">
        <v>28</v>
      </c>
      <c r="L126" s="6">
        <f t="shared" si="40"/>
        <v>0.5575988266995368</v>
      </c>
      <c r="M126" s="2">
        <v>104</v>
      </c>
      <c r="N126" s="2">
        <f>SQRT(M126)</f>
        <v>10.198039027185569</v>
      </c>
      <c r="O126" s="4">
        <v>0.1285</v>
      </c>
      <c r="P126" s="2">
        <f>LOG10(O126+0.00001)</f>
        <v>-0.8910630764117402</v>
      </c>
      <c r="Q126" s="4">
        <v>1.3154</v>
      </c>
      <c r="R126" s="2">
        <f>LOG10(Q126+0.00001)</f>
        <v>0.11906113912602821</v>
      </c>
      <c r="S126" s="4">
        <f>O126+Q126</f>
        <v>1.4439</v>
      </c>
      <c r="T126" s="2">
        <f>LOG10(S126+0.00001)</f>
        <v>0.1595401241744156</v>
      </c>
      <c r="U126" s="7">
        <f>Q126/S126*100</f>
        <v>91.10049172380357</v>
      </c>
      <c r="V126" s="6">
        <f>ASIN(SQRT(U126/100))</f>
        <v>1.267863847591833</v>
      </c>
    </row>
    <row r="127" spans="1:24" ht="15">
      <c r="A127" s="2" t="s">
        <v>19</v>
      </c>
      <c r="B127" s="2" t="s">
        <v>30</v>
      </c>
      <c r="C127" s="2">
        <v>2010</v>
      </c>
      <c r="D127" s="2">
        <v>388</v>
      </c>
      <c r="E127" s="2">
        <v>3</v>
      </c>
      <c r="F127" s="2" t="s">
        <v>26</v>
      </c>
      <c r="G127" s="2">
        <v>15</v>
      </c>
      <c r="H127" s="6">
        <f t="shared" si="38"/>
        <v>0.3976994150920718</v>
      </c>
      <c r="I127" s="2">
        <v>20</v>
      </c>
      <c r="J127" s="6">
        <f t="shared" si="39"/>
        <v>0.4636476090008061</v>
      </c>
      <c r="K127" s="3">
        <v>26</v>
      </c>
      <c r="L127" s="6">
        <f t="shared" si="40"/>
        <v>0.5350708071951543</v>
      </c>
      <c r="P127" s="2"/>
      <c r="R127" s="2"/>
      <c r="S127" s="4"/>
      <c r="T127" s="2"/>
      <c r="U127" s="7"/>
      <c r="V127" s="6"/>
      <c r="X127" s="2" t="s">
        <v>35</v>
      </c>
    </row>
    <row r="128" spans="1:22" ht="15">
      <c r="A128" s="2" t="s">
        <v>19</v>
      </c>
      <c r="B128" s="2" t="s">
        <v>30</v>
      </c>
      <c r="C128" s="2">
        <v>2010</v>
      </c>
      <c r="D128" s="2">
        <v>399</v>
      </c>
      <c r="E128" s="2">
        <v>8</v>
      </c>
      <c r="F128" s="2" t="s">
        <v>29</v>
      </c>
      <c r="G128" s="2">
        <v>20</v>
      </c>
      <c r="H128" s="6">
        <f t="shared" si="38"/>
        <v>0.4636476090008061</v>
      </c>
      <c r="I128" s="2">
        <v>22</v>
      </c>
      <c r="J128" s="6">
        <f t="shared" si="39"/>
        <v>0.4882052633969172</v>
      </c>
      <c r="K128" s="3">
        <v>26</v>
      </c>
      <c r="L128" s="6">
        <f t="shared" si="40"/>
        <v>0.5350708071951543</v>
      </c>
      <c r="M128" s="2">
        <v>29</v>
      </c>
      <c r="N128" s="2">
        <f>SQRT(M128)</f>
        <v>5.385164807134504</v>
      </c>
      <c r="O128" s="4">
        <v>0.0845</v>
      </c>
      <c r="P128" s="2">
        <f>LOG10(O128+0.00001)</f>
        <v>-1.073091898294564</v>
      </c>
      <c r="Q128" s="4">
        <v>0.289</v>
      </c>
      <c r="R128" s="2">
        <f>LOG10(Q128+0.00001)</f>
        <v>-0.539087130012714</v>
      </c>
      <c r="S128" s="4">
        <f>O128+Q128</f>
        <v>0.3735</v>
      </c>
      <c r="T128" s="2">
        <f>LOG10(S128+0.00001)</f>
        <v>-0.42769776630726625</v>
      </c>
      <c r="U128" s="7">
        <f>Q128/S128*100</f>
        <v>77.37617135207496</v>
      </c>
      <c r="V128" s="6">
        <f>ASIN(SQRT(U128/100))</f>
        <v>1.0750990396342022</v>
      </c>
    </row>
    <row r="129" spans="1:22" ht="15">
      <c r="A129" s="2" t="s">
        <v>19</v>
      </c>
      <c r="B129" s="2" t="s">
        <v>30</v>
      </c>
      <c r="C129" s="2">
        <v>2010</v>
      </c>
      <c r="D129" s="2">
        <v>400</v>
      </c>
      <c r="E129" s="2">
        <v>2</v>
      </c>
      <c r="F129" s="2" t="s">
        <v>28</v>
      </c>
      <c r="G129" s="2">
        <v>23</v>
      </c>
      <c r="H129" s="6">
        <f>ASIN(SQRT(G129/100))</f>
        <v>0.5001796086974873</v>
      </c>
      <c r="I129" s="2">
        <v>35</v>
      </c>
      <c r="J129" s="6">
        <f>ASIN(SQRT(I129/100))</f>
        <v>0.6330518363897495</v>
      </c>
      <c r="K129" s="3">
        <v>30</v>
      </c>
      <c r="L129" s="6">
        <f>ASIN(SQRT(K129/100))</f>
        <v>0.5796397403637042</v>
      </c>
      <c r="M129" s="2">
        <v>522</v>
      </c>
      <c r="N129" s="2">
        <f>SQRT(M129)</f>
        <v>22.847319317591726</v>
      </c>
      <c r="O129" s="4">
        <v>11.246</v>
      </c>
      <c r="P129" s="2">
        <f>LOG10(O129+0.00001)</f>
        <v>1.0509984653500593</v>
      </c>
      <c r="Q129" s="4">
        <v>4.7878</v>
      </c>
      <c r="R129" s="2">
        <f>LOG10(Q129+0.00001)</f>
        <v>0.6801369074844094</v>
      </c>
      <c r="S129" s="4">
        <f>O129+Q129</f>
        <v>16.0338</v>
      </c>
      <c r="T129" s="2">
        <f>LOG10(S129+0.00001)</f>
        <v>1.2050367329198162</v>
      </c>
      <c r="U129" s="7">
        <f>Q129/S129*100</f>
        <v>29.86066933602764</v>
      </c>
      <c r="V129" s="6">
        <f>ASIN(SQRT(U129/100))</f>
        <v>0.5781185058609215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U.S. EPA User or Contractor</dc:creator>
  <cp:keywords/>
  <dc:description/>
  <cp:lastModifiedBy>U.S. EPA User or Contractor</cp:lastModifiedBy>
  <dcterms:created xsi:type="dcterms:W3CDTF">2017-04-07T23:20:40Z</dcterms:created>
  <dcterms:modified xsi:type="dcterms:W3CDTF">2017-04-24T16:52:39Z</dcterms:modified>
  <cp:category/>
  <cp:version/>
  <cp:contentType/>
  <cp:contentStatus/>
</cp:coreProperties>
</file>