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nuscripts\MED\Schroeder FAD 0-6 h\Science Hub\"/>
    </mc:Choice>
  </mc:AlternateContent>
  <bookViews>
    <workbookView xWindow="0" yWindow="0" windowWidth="19200" windowHeight="10755"/>
  </bookViews>
  <sheets>
    <sheet name="Reference &amp; Contents" sheetId="4" r:id="rId1"/>
    <sheet name="FAD 6,12,24 h data" sheetId="3" r:id="rId2"/>
    <sheet name="Exposure verification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3" l="1"/>
  <c r="S22" i="3"/>
  <c r="S19" i="3"/>
  <c r="S18" i="3"/>
  <c r="S17" i="3"/>
  <c r="S16" i="3"/>
  <c r="S15" i="3"/>
  <c r="S13" i="3"/>
  <c r="S11" i="3"/>
  <c r="S10" i="3"/>
  <c r="S9" i="3"/>
  <c r="S8" i="3"/>
  <c r="S7" i="3"/>
  <c r="S54" i="3"/>
  <c r="S53" i="3"/>
  <c r="S52" i="3"/>
  <c r="S51" i="3"/>
  <c r="S50" i="3"/>
  <c r="S49" i="3"/>
  <c r="S48" i="3"/>
  <c r="S47" i="3"/>
  <c r="S46" i="3"/>
  <c r="S45" i="3"/>
  <c r="S44" i="3"/>
  <c r="S43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4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H38" i="3"/>
  <c r="H37" i="3"/>
  <c r="H30" i="3"/>
  <c r="H29" i="3"/>
  <c r="H36" i="3"/>
  <c r="H35" i="3"/>
  <c r="H28" i="3"/>
  <c r="H27" i="3"/>
  <c r="H34" i="3"/>
  <c r="H33" i="3"/>
  <c r="H26" i="3"/>
  <c r="H25" i="3"/>
  <c r="H32" i="3"/>
  <c r="H31" i="3"/>
  <c r="H24" i="3"/>
  <c r="H23" i="3"/>
  <c r="I35" i="3" s="1"/>
  <c r="H22" i="3"/>
  <c r="H21" i="3"/>
  <c r="H14" i="3"/>
  <c r="H13" i="3"/>
  <c r="H20" i="3"/>
  <c r="H19" i="3"/>
  <c r="H12" i="3"/>
  <c r="H11" i="3"/>
  <c r="H18" i="3"/>
  <c r="H17" i="3"/>
  <c r="H10" i="3"/>
  <c r="H9" i="3"/>
  <c r="H16" i="3"/>
  <c r="H15" i="3"/>
  <c r="H8" i="3"/>
  <c r="H7" i="3"/>
  <c r="I19" i="3" s="1"/>
  <c r="H54" i="3"/>
  <c r="H53" i="3"/>
  <c r="H46" i="3"/>
  <c r="H45" i="3"/>
  <c r="H52" i="3"/>
  <c r="H51" i="3"/>
  <c r="H44" i="3"/>
  <c r="H43" i="3"/>
  <c r="I43" i="3" s="1"/>
  <c r="H50" i="3"/>
  <c r="H49" i="3"/>
  <c r="H42" i="3"/>
  <c r="H41" i="3"/>
  <c r="H48" i="3"/>
  <c r="H40" i="3"/>
  <c r="H39" i="3"/>
  <c r="I45" i="3" l="1"/>
  <c r="I54" i="3"/>
  <c r="I46" i="3"/>
  <c r="I49" i="3"/>
  <c r="I53" i="3"/>
  <c r="I17" i="3"/>
  <c r="I21" i="3"/>
  <c r="I33" i="3"/>
  <c r="I37" i="3"/>
  <c r="I50" i="3"/>
  <c r="I18" i="3"/>
  <c r="I22" i="3"/>
  <c r="I34" i="3"/>
  <c r="I38" i="3"/>
  <c r="I11" i="3"/>
  <c r="I27" i="3"/>
  <c r="I13" i="3"/>
  <c r="I52" i="3"/>
  <c r="I44" i="3"/>
  <c r="I8" i="3"/>
  <c r="I12" i="3"/>
  <c r="I24" i="3"/>
  <c r="I28" i="3"/>
  <c r="I14" i="3"/>
  <c r="I51" i="3"/>
  <c r="I29" i="3"/>
  <c r="I20" i="3"/>
  <c r="I36" i="3"/>
  <c r="I30" i="3"/>
  <c r="I48" i="3"/>
  <c r="I9" i="3"/>
  <c r="I25" i="3"/>
  <c r="I42" i="3"/>
  <c r="I10" i="3"/>
  <c r="I26" i="3"/>
  <c r="I23" i="3"/>
  <c r="I39" i="3"/>
  <c r="I16" i="3"/>
  <c r="I32" i="3"/>
  <c r="I41" i="3"/>
  <c r="I7" i="3"/>
  <c r="I15" i="3"/>
  <c r="I31" i="3"/>
  <c r="I40" i="3"/>
  <c r="G9" i="2"/>
  <c r="F9" i="2"/>
  <c r="E9" i="2"/>
</calcChain>
</file>

<file path=xl/sharedStrings.xml><?xml version="1.0" encoding="utf-8"?>
<sst xmlns="http://schemas.openxmlformats.org/spreadsheetml/2006/main" count="278" uniqueCount="51">
  <si>
    <t>Treatment</t>
  </si>
  <si>
    <t>Time pt</t>
  </si>
  <si>
    <t>Sex</t>
  </si>
  <si>
    <t>Time into MS222</t>
  </si>
  <si>
    <t>Wet wt (g)</t>
  </si>
  <si>
    <t>GSI</t>
  </si>
  <si>
    <t>Tank section</t>
  </si>
  <si>
    <t>Ex vivo wt (mg)</t>
  </si>
  <si>
    <t>Notes</t>
  </si>
  <si>
    <t>condition</t>
  </si>
  <si>
    <t>CON</t>
  </si>
  <si>
    <t>6 h</t>
  </si>
  <si>
    <t>F</t>
  </si>
  <si>
    <t>front</t>
  </si>
  <si>
    <t>06con</t>
  </si>
  <si>
    <t>Fad-50</t>
  </si>
  <si>
    <t>mid</t>
  </si>
  <si>
    <t>color change in ex vivo medium</t>
  </si>
  <si>
    <t>06fad</t>
  </si>
  <si>
    <t>back</t>
  </si>
  <si>
    <t>histo sample frozen</t>
  </si>
  <si>
    <t>12 h</t>
  </si>
  <si>
    <t>12con</t>
  </si>
  <si>
    <t>ovulating</t>
  </si>
  <si>
    <t>12fad</t>
  </si>
  <si>
    <t>no blood sample; histo sample frozen in liq N2</t>
  </si>
  <si>
    <t>edema-gonad</t>
  </si>
  <si>
    <t>24 h</t>
  </si>
  <si>
    <t>24con</t>
  </si>
  <si>
    <t>24fad</t>
  </si>
  <si>
    <t>no pituitary sample</t>
  </si>
  <si>
    <t>Replicate Tank</t>
  </si>
  <si>
    <t>Gonad wt (g)</t>
  </si>
  <si>
    <t>ex vivo T ng/ul/12h</t>
  </si>
  <si>
    <t>ex vivo E2 ng/ul/12h</t>
  </si>
  <si>
    <t>Fadrozole, 6, 12, 24 h exposure, water concentrations (ug/L)</t>
  </si>
  <si>
    <t>Tank</t>
  </si>
  <si>
    <t>F-1</t>
  </si>
  <si>
    <t>F-2</t>
  </si>
  <si>
    <t>F-3</t>
  </si>
  <si>
    <t>F-4</t>
  </si>
  <si>
    <t>FAD ug/L</t>
  </si>
  <si>
    <t>Mean</t>
  </si>
  <si>
    <t>SD</t>
  </si>
  <si>
    <t>N</t>
  </si>
  <si>
    <t>plasmaE2 (ng/ml)</t>
  </si>
  <si>
    <t>ex vivo E2 (relative to control)</t>
  </si>
  <si>
    <t>ex vivo T (relative to control)</t>
  </si>
  <si>
    <t>GSI relative to control</t>
  </si>
  <si>
    <t>plasma E2 (relative to control)</t>
  </si>
  <si>
    <t>Fadrozole concentrations in control tanks all &lt; detection limit (1 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</si>
</sst>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/>
    <xf numFmtId="0" fontId="0" fillId="0" borderId="0" xfId="0" applyFill="1"/>
    <xf numFmtId="20" fontId="0" fillId="0" borderId="0" xfId="0" applyNumberFormat="1" applyFill="1"/>
    <xf numFmtId="0" fontId="0" fillId="0" borderId="0" xfId="0" applyAlignment="1">
      <alignment wrapText="1"/>
    </xf>
    <xf numFmtId="14" fontId="0" fillId="0" borderId="0" xfId="0" applyNumberFormat="1"/>
    <xf numFmtId="0" fontId="0" fillId="2" borderId="0" xfId="0" applyFill="1"/>
    <xf numFmtId="20" fontId="0" fillId="2" borderId="0" xfId="0" applyNumberFormat="1" applyFill="1"/>
    <xf numFmtId="0" fontId="0" fillId="2" borderId="0" xfId="0" applyFill="1" applyAlignment="1">
      <alignment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47625</xdr:rowOff>
    </xdr:from>
    <xdr:to>
      <xdr:col>12</xdr:col>
      <xdr:colOff>247650</xdr:colOff>
      <xdr:row>31</xdr:row>
      <xdr:rowOff>171450</xdr:rowOff>
    </xdr:to>
    <xdr:sp macro="" textlink="">
      <xdr:nvSpPr>
        <xdr:cNvPr id="2" name="TextBox 1"/>
        <xdr:cNvSpPr txBox="1"/>
      </xdr:nvSpPr>
      <xdr:spPr>
        <a:xfrm>
          <a:off x="133350" y="428625"/>
          <a:ext cx="7429500" cy="564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Rapid Effects of the Aromatase Inhibitor Fadrozole on Steroid Production and Gene Expression in the Ovary of Female Fathead Minnows (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Pimephales promelas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Anthony L. Schroeder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Gerald T. Ankley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,Tanwir Habib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Natalia Garcia-Reyero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Barbara L. Escalon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Kathleen M. Jensen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Michael D. Kahl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Elizabeth J. Durhan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Elizabeth A. Makynen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Jenna E. Cavallin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Dalma Martinovic-Weigelt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Edward J. Perkins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Daniel L. Villeneuve</a:t>
          </a: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b*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Minnesota – Twin Cities, Water Resources Center, 1985 Lower Buford Circle, St. Paul, Minnesota 55108, United States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 Environmental Protection Agency, National Health and Environmental Effects Research Laboratory, Duluth, Minnesota, USA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Badger Technical Services, San Antonio, TX, 78216, USA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University of St. Thomas, Department of Biology, Mail OWS 390, 2115 Summit Ave, St. Paul, Minnesota 55105, United States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 Army Engineer Research and Development Center – Environmental Laboratory, Vicksburg, Mississippi 39180, United States</a:t>
          </a:r>
          <a:endParaRPr lang="en-US">
            <a:effectLst/>
          </a:endParaRPr>
        </a:p>
        <a:p>
          <a:r>
            <a:rPr lang="en-US" sz="1100"/>
            <a:t>_______________________________________________________________________________________________________</a:t>
          </a:r>
        </a:p>
        <a:p>
          <a:endParaRPr lang="en-US" sz="1100"/>
        </a:p>
        <a:p>
          <a:r>
            <a:rPr lang="en-US" sz="1100"/>
            <a:t>This file provides</a:t>
          </a:r>
          <a:r>
            <a:rPr lang="en-US" sz="1100" baseline="0"/>
            <a:t> the following data for the 6, 12, and 24h exposures to 50 ug/L fadrozole:</a:t>
          </a:r>
        </a:p>
        <a:p>
          <a:r>
            <a:rPr lang="en-US" sz="1100" baseline="0"/>
            <a:t>Whole body wet weights (g)</a:t>
          </a:r>
        </a:p>
        <a:p>
          <a:r>
            <a:rPr lang="en-US" sz="1100"/>
            <a:t>Gonad weights</a:t>
          </a:r>
          <a:r>
            <a:rPr lang="en-US" sz="1100" baseline="0"/>
            <a:t> (g)</a:t>
          </a:r>
        </a:p>
        <a:p>
          <a:r>
            <a:rPr lang="en-US" sz="1100" baseline="0"/>
            <a:t>Gonadal somatic index (Supplementary Figure S1)</a:t>
          </a:r>
        </a:p>
        <a:p>
          <a:r>
            <a:rPr lang="en-US" sz="1100" baseline="0"/>
            <a:t>Weight of ovary subsamples used for ex vivo steroidogenesis assay (wet wt in mg, post-incubation) = ex vivo wt</a:t>
          </a:r>
        </a:p>
        <a:p>
          <a:r>
            <a:rPr lang="en-US" sz="1100" baseline="0"/>
            <a:t>Ex vivo testosterone (T) production (Figure 1C)</a:t>
          </a:r>
        </a:p>
        <a:p>
          <a:r>
            <a:rPr lang="en-US" sz="1100" baseline="0"/>
            <a:t>Ex vivo estradiol (E2) production (Figure 1B)</a:t>
          </a:r>
        </a:p>
        <a:p>
          <a:r>
            <a:rPr lang="en-US" sz="1100" baseline="0"/>
            <a:t>Plasma estradiol (E2) concentrations (Figure 1A)</a:t>
          </a:r>
        </a:p>
        <a:p>
          <a:r>
            <a:rPr lang="en-US" sz="1100" baseline="0"/>
            <a:t>Measured fadrozole concentrations in each of 4 replicate tanks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4" sqref="N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54"/>
  <sheetViews>
    <sheetView workbookViewId="0">
      <selection activeCell="A6" sqref="A6"/>
    </sheetView>
  </sheetViews>
  <sheetFormatPr defaultRowHeight="15" x14ac:dyDescent="0.25"/>
  <cols>
    <col min="11" max="11" width="9.7109375" customWidth="1"/>
    <col min="16" max="16" width="11.42578125" customWidth="1"/>
    <col min="19" max="19" width="10.140625" customWidth="1"/>
  </cols>
  <sheetData>
    <row r="6" spans="1:19" ht="60" x14ac:dyDescent="0.25">
      <c r="A6" t="s">
        <v>0</v>
      </c>
      <c r="B6" s="4" t="s">
        <v>31</v>
      </c>
      <c r="C6" t="s">
        <v>1</v>
      </c>
      <c r="D6" t="s">
        <v>2</v>
      </c>
      <c r="E6" s="4" t="s">
        <v>3</v>
      </c>
      <c r="F6" s="4" t="s">
        <v>4</v>
      </c>
      <c r="G6" s="4" t="s">
        <v>32</v>
      </c>
      <c r="H6" t="s">
        <v>5</v>
      </c>
      <c r="I6" s="4" t="s">
        <v>48</v>
      </c>
      <c r="J6" t="s">
        <v>6</v>
      </c>
      <c r="K6" s="4" t="s">
        <v>7</v>
      </c>
      <c r="L6" t="s">
        <v>8</v>
      </c>
      <c r="M6" s="4" t="s">
        <v>33</v>
      </c>
      <c r="N6" s="4" t="s">
        <v>47</v>
      </c>
      <c r="O6" s="4" t="s">
        <v>34</v>
      </c>
      <c r="P6" s="4" t="s">
        <v>46</v>
      </c>
      <c r="Q6" t="s">
        <v>9</v>
      </c>
      <c r="R6" s="4" t="s">
        <v>45</v>
      </c>
      <c r="S6" s="4" t="s">
        <v>49</v>
      </c>
    </row>
    <row r="7" spans="1:19" x14ac:dyDescent="0.25">
      <c r="A7" t="s">
        <v>10</v>
      </c>
      <c r="B7" s="2">
        <v>1</v>
      </c>
      <c r="C7" s="2" t="s">
        <v>21</v>
      </c>
      <c r="D7" s="2" t="s">
        <v>12</v>
      </c>
      <c r="E7" s="3">
        <v>0.81180555555555556</v>
      </c>
      <c r="F7" s="2">
        <v>2.0099999999999998</v>
      </c>
      <c r="G7" s="2">
        <v>0.62280000000000002</v>
      </c>
      <c r="H7">
        <f t="shared" ref="H7:H46" si="0">G7/F7*100</f>
        <v>30.985074626865678</v>
      </c>
      <c r="I7">
        <f>H7/(AVERAGE($H$7:$H$14))</f>
        <v>2.4777676134555975</v>
      </c>
      <c r="J7" s="2" t="s">
        <v>19</v>
      </c>
      <c r="K7" s="2">
        <v>5.9</v>
      </c>
      <c r="L7" s="2"/>
      <c r="M7">
        <v>0.13111188653027392</v>
      </c>
      <c r="N7">
        <f>M7/(AVERAGE($M$7:$M$14))</f>
        <v>1.4290109172440135</v>
      </c>
      <c r="O7">
        <v>7.144833149284549E-2</v>
      </c>
      <c r="P7">
        <f>O7/(AVERAGE($O$7:$O$14))</f>
        <v>0.87694870359456978</v>
      </c>
      <c r="Q7" t="s">
        <v>22</v>
      </c>
      <c r="R7">
        <v>2.5225978949236079</v>
      </c>
      <c r="S7">
        <f>R7/(AVERAGE($R$7:$R$13))</f>
        <v>1.3185016027772012</v>
      </c>
    </row>
    <row r="8" spans="1:19" x14ac:dyDescent="0.25">
      <c r="A8" t="s">
        <v>10</v>
      </c>
      <c r="B8" s="2">
        <v>1</v>
      </c>
      <c r="C8" s="2" t="s">
        <v>21</v>
      </c>
      <c r="D8" s="2" t="s">
        <v>12</v>
      </c>
      <c r="E8" s="3">
        <v>0.81180555555555556</v>
      </c>
      <c r="F8" s="2">
        <v>1.69</v>
      </c>
      <c r="G8" s="2">
        <v>0.1169</v>
      </c>
      <c r="H8">
        <f t="shared" si="0"/>
        <v>6.9171597633136104</v>
      </c>
      <c r="I8">
        <f t="shared" ref="I8:I22" si="1">H8/(AVERAGE($H$7:$H$14))</f>
        <v>0.55314097658413064</v>
      </c>
      <c r="J8" s="2" t="s">
        <v>19</v>
      </c>
      <c r="K8" s="2">
        <v>9.1</v>
      </c>
      <c r="L8" s="2"/>
      <c r="M8">
        <v>7.3919380925321937E-2</v>
      </c>
      <c r="N8">
        <f t="shared" ref="N8:N22" si="2">M8/(AVERAGE($M$7:$M$14))</f>
        <v>0.80565999875086425</v>
      </c>
      <c r="O8">
        <v>8.1401754775394852E-2</v>
      </c>
      <c r="P8">
        <f t="shared" ref="P8:P22" si="3">O8/(AVERAGE($O$7:$O$14))</f>
        <v>0.99911589016958058</v>
      </c>
      <c r="Q8" t="s">
        <v>22</v>
      </c>
      <c r="R8">
        <v>0.70162155831997652</v>
      </c>
      <c r="S8">
        <f>R8/(AVERAGE($R$7:$R$13))</f>
        <v>0.36672081232191034</v>
      </c>
    </row>
    <row r="9" spans="1:19" x14ac:dyDescent="0.25">
      <c r="A9" t="s">
        <v>10</v>
      </c>
      <c r="B9" s="2">
        <v>2</v>
      </c>
      <c r="C9" s="2" t="s">
        <v>21</v>
      </c>
      <c r="D9" s="2" t="s">
        <v>12</v>
      </c>
      <c r="E9" s="3">
        <v>0.82708333333333339</v>
      </c>
      <c r="F9" s="2">
        <v>1.5740000000000001</v>
      </c>
      <c r="G9" s="2">
        <v>0.1321</v>
      </c>
      <c r="H9">
        <f t="shared" si="0"/>
        <v>8.3926302414231255</v>
      </c>
      <c r="I9">
        <f t="shared" si="1"/>
        <v>0.67112916958656965</v>
      </c>
      <c r="J9" s="2" t="s">
        <v>19</v>
      </c>
      <c r="K9" s="2">
        <v>12.3</v>
      </c>
      <c r="L9" s="2"/>
      <c r="M9">
        <v>8.8754563813855269E-2</v>
      </c>
      <c r="N9">
        <f t="shared" si="2"/>
        <v>0.96735119905352096</v>
      </c>
      <c r="O9">
        <v>0.15068540180578438</v>
      </c>
      <c r="P9">
        <f t="shared" si="3"/>
        <v>1.8494955025988493</v>
      </c>
      <c r="Q9" t="s">
        <v>22</v>
      </c>
      <c r="R9">
        <v>4.6296128641075844</v>
      </c>
      <c r="S9">
        <f>R9/(AVERAGE($R$7:$R$13))</f>
        <v>2.4197879471189565</v>
      </c>
    </row>
    <row r="10" spans="1:19" x14ac:dyDescent="0.25">
      <c r="A10" t="s">
        <v>10</v>
      </c>
      <c r="B10" s="2">
        <v>2</v>
      </c>
      <c r="C10" s="2" t="s">
        <v>21</v>
      </c>
      <c r="D10" s="2" t="s">
        <v>12</v>
      </c>
      <c r="E10" s="3">
        <v>0.82986111111111116</v>
      </c>
      <c r="F10" s="2">
        <v>1.4710000000000001</v>
      </c>
      <c r="G10" s="2">
        <v>0.1734</v>
      </c>
      <c r="H10">
        <f t="shared" si="0"/>
        <v>11.787899388171311</v>
      </c>
      <c r="I10">
        <f t="shared" si="1"/>
        <v>0.94263692072438465</v>
      </c>
      <c r="J10" s="2" t="s">
        <v>19</v>
      </c>
      <c r="K10" s="2">
        <v>14.5</v>
      </c>
      <c r="L10" s="2"/>
      <c r="M10">
        <v>6.7632979868054305E-2</v>
      </c>
      <c r="N10">
        <f t="shared" si="2"/>
        <v>0.73714343645629699</v>
      </c>
      <c r="O10">
        <v>4.5149818649204837E-2</v>
      </c>
      <c r="P10">
        <f t="shared" si="3"/>
        <v>0.55416374469031349</v>
      </c>
      <c r="Q10" t="s">
        <v>22</v>
      </c>
      <c r="R10">
        <v>2.6191977407120306</v>
      </c>
      <c r="S10">
        <f>R10/(AVERAGE($R$7:$R$13))</f>
        <v>1.3689920324078511</v>
      </c>
    </row>
    <row r="11" spans="1:19" x14ac:dyDescent="0.25">
      <c r="A11" t="s">
        <v>10</v>
      </c>
      <c r="B11" s="2">
        <v>3</v>
      </c>
      <c r="C11" s="2" t="s">
        <v>21</v>
      </c>
      <c r="D11" s="2" t="s">
        <v>12</v>
      </c>
      <c r="E11" s="3">
        <v>0.84305555555555556</v>
      </c>
      <c r="F11" s="2">
        <v>1.7390000000000001</v>
      </c>
      <c r="G11" s="2">
        <v>0.1971</v>
      </c>
      <c r="H11">
        <f t="shared" si="0"/>
        <v>11.334100057504312</v>
      </c>
      <c r="I11">
        <f t="shared" si="1"/>
        <v>0.90634818177264442</v>
      </c>
      <c r="J11" s="2" t="s">
        <v>19</v>
      </c>
      <c r="K11" s="2">
        <v>8.5</v>
      </c>
      <c r="L11" s="2"/>
      <c r="M11">
        <v>0.1686507178052338</v>
      </c>
      <c r="N11">
        <f t="shared" si="2"/>
        <v>1.8381530715681553</v>
      </c>
      <c r="O11">
        <v>8.7518802101356249E-2</v>
      </c>
      <c r="P11">
        <f t="shared" si="3"/>
        <v>1.0741958340989308</v>
      </c>
      <c r="Q11" t="s">
        <v>22</v>
      </c>
      <c r="R11">
        <v>0.44922486411353574</v>
      </c>
      <c r="S11">
        <f>R11/(AVERAGE($R$7:$R$13))</f>
        <v>0.23479909522361828</v>
      </c>
    </row>
    <row r="12" spans="1:19" x14ac:dyDescent="0.25">
      <c r="A12" t="s">
        <v>10</v>
      </c>
      <c r="B12" s="2">
        <v>3</v>
      </c>
      <c r="C12" s="2" t="s">
        <v>21</v>
      </c>
      <c r="D12" s="2" t="s">
        <v>12</v>
      </c>
      <c r="E12" s="3">
        <v>0.84861111111111109</v>
      </c>
      <c r="F12" s="2">
        <v>1.419</v>
      </c>
      <c r="G12" s="2">
        <v>7.4999999999999997E-2</v>
      </c>
      <c r="H12">
        <f t="shared" si="0"/>
        <v>5.2854122621564477</v>
      </c>
      <c r="I12">
        <f t="shared" si="1"/>
        <v>0.42265585881718015</v>
      </c>
      <c r="J12" s="2" t="s">
        <v>19</v>
      </c>
      <c r="K12" s="2">
        <v>10.3</v>
      </c>
      <c r="L12" s="2"/>
      <c r="M12">
        <v>6.971066522968504E-2</v>
      </c>
      <c r="N12">
        <f t="shared" si="2"/>
        <v>0.75978848522296882</v>
      </c>
      <c r="O12">
        <v>6.9858187572749045E-2</v>
      </c>
      <c r="P12">
        <f t="shared" si="3"/>
        <v>0.85743145777341301</v>
      </c>
      <c r="Q12" t="s">
        <v>22</v>
      </c>
    </row>
    <row r="13" spans="1:19" x14ac:dyDescent="0.25">
      <c r="A13" t="s">
        <v>10</v>
      </c>
      <c r="B13" s="2">
        <v>4</v>
      </c>
      <c r="C13" s="2" t="s">
        <v>21</v>
      </c>
      <c r="D13" s="2" t="s">
        <v>12</v>
      </c>
      <c r="E13" s="3">
        <v>0.86319444444444438</v>
      </c>
      <c r="F13" s="2">
        <v>1.5640000000000001</v>
      </c>
      <c r="G13" s="2">
        <v>0.11509999999999999</v>
      </c>
      <c r="H13">
        <f t="shared" si="0"/>
        <v>7.359335038363171</v>
      </c>
      <c r="I13">
        <f t="shared" si="1"/>
        <v>0.58850018062615261</v>
      </c>
      <c r="J13" s="2" t="s">
        <v>13</v>
      </c>
      <c r="K13" s="2">
        <v>15.2</v>
      </c>
      <c r="L13" s="2"/>
      <c r="M13">
        <v>8.4022440265168405E-2</v>
      </c>
      <c r="N13">
        <f t="shared" si="2"/>
        <v>0.91577497364958249</v>
      </c>
      <c r="O13">
        <v>8.3328314586610719E-2</v>
      </c>
      <c r="P13">
        <f t="shared" si="3"/>
        <v>1.0227622664185814</v>
      </c>
      <c r="Q13" t="s">
        <v>22</v>
      </c>
      <c r="R13">
        <v>0.55712996265092551</v>
      </c>
      <c r="S13">
        <f>R13/(AVERAGE($R$7:$R$13))</f>
        <v>0.2911985101504625</v>
      </c>
    </row>
    <row r="14" spans="1:19" x14ac:dyDescent="0.25">
      <c r="A14" t="s">
        <v>10</v>
      </c>
      <c r="B14" s="2">
        <v>4</v>
      </c>
      <c r="C14" s="2" t="s">
        <v>21</v>
      </c>
      <c r="D14" s="2" t="s">
        <v>12</v>
      </c>
      <c r="E14" s="3">
        <v>0.86944444444444446</v>
      </c>
      <c r="F14" s="2">
        <v>2.0299999999999998</v>
      </c>
      <c r="G14" s="2">
        <v>0.36499999999999999</v>
      </c>
      <c r="H14">
        <f t="shared" si="0"/>
        <v>17.980295566502463</v>
      </c>
      <c r="I14">
        <f t="shared" si="1"/>
        <v>1.4378210984333413</v>
      </c>
      <c r="J14" s="2" t="s">
        <v>13</v>
      </c>
      <c r="K14" s="2">
        <v>30</v>
      </c>
      <c r="L14" s="2" t="s">
        <v>26</v>
      </c>
      <c r="M14">
        <v>5.019812061967973E-2</v>
      </c>
      <c r="N14">
        <f t="shared" si="2"/>
        <v>0.54711791805459808</v>
      </c>
      <c r="O14">
        <v>6.2399681424103154E-2</v>
      </c>
      <c r="P14">
        <f t="shared" si="3"/>
        <v>0.76588660065576142</v>
      </c>
      <c r="Q14" t="s">
        <v>22</v>
      </c>
      <c r="R14" s="2"/>
    </row>
    <row r="15" spans="1:19" x14ac:dyDescent="0.25">
      <c r="A15" s="6" t="s">
        <v>15</v>
      </c>
      <c r="B15" s="6">
        <v>1</v>
      </c>
      <c r="C15" s="6" t="s">
        <v>21</v>
      </c>
      <c r="D15" s="6" t="s">
        <v>12</v>
      </c>
      <c r="E15" s="7">
        <v>0.81944444444444453</v>
      </c>
      <c r="F15" s="6">
        <v>1.64</v>
      </c>
      <c r="G15" s="6">
        <v>0.2142</v>
      </c>
      <c r="H15" s="6">
        <f t="shared" si="0"/>
        <v>13.060975609756099</v>
      </c>
      <c r="I15" s="6">
        <f t="shared" si="1"/>
        <v>1.0444403557423592</v>
      </c>
      <c r="J15" s="6" t="s">
        <v>19</v>
      </c>
      <c r="K15" s="6">
        <v>19.899999999999999</v>
      </c>
      <c r="L15" s="6" t="s">
        <v>23</v>
      </c>
      <c r="M15" s="6">
        <v>7.6036046840596602E-2</v>
      </c>
      <c r="N15" s="6">
        <f t="shared" si="2"/>
        <v>0.82872990325099805</v>
      </c>
      <c r="O15" s="6">
        <v>1.4816184984480958E-2</v>
      </c>
      <c r="P15" s="6">
        <f t="shared" si="3"/>
        <v>0.18185217125271808</v>
      </c>
      <c r="Q15" s="6" t="s">
        <v>24</v>
      </c>
      <c r="R15" s="6">
        <v>1.2547884665926614</v>
      </c>
      <c r="S15" s="6">
        <f>R15/(AVERAGE($R$7:$R$13))</f>
        <v>0.6558479287079847</v>
      </c>
    </row>
    <row r="16" spans="1:19" x14ac:dyDescent="0.25">
      <c r="A16" s="6" t="s">
        <v>15</v>
      </c>
      <c r="B16" s="6">
        <v>1</v>
      </c>
      <c r="C16" s="6" t="s">
        <v>21</v>
      </c>
      <c r="D16" s="6" t="s">
        <v>12</v>
      </c>
      <c r="E16" s="7">
        <v>0.82499999999999996</v>
      </c>
      <c r="F16" s="6">
        <v>1.1279999999999999</v>
      </c>
      <c r="G16" s="6">
        <v>0.14410000000000001</v>
      </c>
      <c r="H16" s="6">
        <f t="shared" si="0"/>
        <v>12.774822695035462</v>
      </c>
      <c r="I16" s="6">
        <f t="shared" si="1"/>
        <v>1.0215577119814834</v>
      </c>
      <c r="J16" s="6" t="s">
        <v>19</v>
      </c>
      <c r="K16" s="6">
        <v>7.2</v>
      </c>
      <c r="L16" s="6"/>
      <c r="M16" s="6">
        <v>0.23556632022950549</v>
      </c>
      <c r="N16" s="6">
        <f t="shared" si="2"/>
        <v>2.56747768834243</v>
      </c>
      <c r="O16" s="6">
        <v>4.9071728826675931E-2</v>
      </c>
      <c r="P16" s="6">
        <f t="shared" si="3"/>
        <v>0.60230082464566581</v>
      </c>
      <c r="Q16" s="6" t="s">
        <v>24</v>
      </c>
      <c r="R16" s="6">
        <v>0.66759759043068678</v>
      </c>
      <c r="S16" s="6">
        <f>R16/(AVERAGE($R$7:$R$13))</f>
        <v>0.34893729784061128</v>
      </c>
    </row>
    <row r="17" spans="1:19" x14ac:dyDescent="0.25">
      <c r="A17" s="6" t="s">
        <v>15</v>
      </c>
      <c r="B17" s="6">
        <v>2</v>
      </c>
      <c r="C17" s="6" t="s">
        <v>21</v>
      </c>
      <c r="D17" s="6" t="s">
        <v>12</v>
      </c>
      <c r="E17" s="7">
        <v>0.83263888888888893</v>
      </c>
      <c r="F17" s="6">
        <v>1.3819999999999999</v>
      </c>
      <c r="G17" s="6">
        <v>0.16700000000000001</v>
      </c>
      <c r="H17" s="6">
        <f t="shared" si="0"/>
        <v>12.083936324167874</v>
      </c>
      <c r="I17" s="6">
        <f t="shared" si="1"/>
        <v>0.96630995495883898</v>
      </c>
      <c r="J17" s="6" t="s">
        <v>19</v>
      </c>
      <c r="K17" s="6">
        <v>15</v>
      </c>
      <c r="L17" s="6"/>
      <c r="M17" s="6">
        <v>0.26884945438357916</v>
      </c>
      <c r="N17" s="6">
        <f t="shared" si="2"/>
        <v>2.9302362705346425</v>
      </c>
      <c r="O17" s="6">
        <v>2.1274715932047685E-2</v>
      </c>
      <c r="P17" s="6">
        <f t="shared" si="3"/>
        <v>0.26112344635815837</v>
      </c>
      <c r="Q17" s="6" t="s">
        <v>24</v>
      </c>
      <c r="R17" s="6">
        <v>0.63124520939937134</v>
      </c>
      <c r="S17" s="6">
        <f>R17/(AVERAGE($R$7:$R$13))</f>
        <v>0.32993677748379541</v>
      </c>
    </row>
    <row r="18" spans="1:19" x14ac:dyDescent="0.25">
      <c r="A18" s="6" t="s">
        <v>15</v>
      </c>
      <c r="B18" s="6">
        <v>2</v>
      </c>
      <c r="C18" s="6" t="s">
        <v>21</v>
      </c>
      <c r="D18" s="6" t="s">
        <v>12</v>
      </c>
      <c r="E18" s="7">
        <v>0.83819444444444446</v>
      </c>
      <c r="F18" s="6">
        <v>1.718</v>
      </c>
      <c r="G18" s="6">
        <v>0.1138</v>
      </c>
      <c r="H18" s="6">
        <f t="shared" si="0"/>
        <v>6.6239813736903379</v>
      </c>
      <c r="I18" s="6">
        <f t="shared" si="1"/>
        <v>0.52969653026532915</v>
      </c>
      <c r="J18" s="6" t="s">
        <v>19</v>
      </c>
      <c r="K18" s="6">
        <v>13.4</v>
      </c>
      <c r="L18" s="6"/>
      <c r="M18" s="6">
        <v>0.13169022527348936</v>
      </c>
      <c r="N18" s="6">
        <f t="shared" si="2"/>
        <v>1.4353143303043483</v>
      </c>
      <c r="O18" s="6">
        <v>1.9738690850813395E-2</v>
      </c>
      <c r="P18" s="6">
        <f t="shared" si="3"/>
        <v>0.24227044901682734</v>
      </c>
      <c r="Q18" s="6" t="s">
        <v>24</v>
      </c>
      <c r="R18" s="6">
        <v>0.36864288726000105</v>
      </c>
      <c r="S18" s="6">
        <f>R18/(AVERAGE($R$7:$R$13))</f>
        <v>0.1926808226879321</v>
      </c>
    </row>
    <row r="19" spans="1:19" x14ac:dyDescent="0.25">
      <c r="A19" s="6" t="s">
        <v>15</v>
      </c>
      <c r="B19" s="6">
        <v>3</v>
      </c>
      <c r="C19" s="6" t="s">
        <v>21</v>
      </c>
      <c r="D19" s="6" t="s">
        <v>12</v>
      </c>
      <c r="E19" s="7">
        <v>0.8534722222222223</v>
      </c>
      <c r="F19" s="6">
        <v>2.085</v>
      </c>
      <c r="G19" s="6">
        <v>5.6500000000000002E-2</v>
      </c>
      <c r="H19" s="6">
        <f t="shared" si="0"/>
        <v>2.709832134292566</v>
      </c>
      <c r="I19" s="6">
        <f t="shared" si="1"/>
        <v>0.21669576017188935</v>
      </c>
      <c r="J19" s="6" t="s">
        <v>13</v>
      </c>
      <c r="K19" s="6">
        <v>8</v>
      </c>
      <c r="L19" s="6"/>
      <c r="M19" s="6">
        <v>0.10308345971360905</v>
      </c>
      <c r="N19" s="6">
        <f t="shared" si="2"/>
        <v>1.1235242907134686</v>
      </c>
      <c r="O19" s="6">
        <v>3.9530882278105021E-2</v>
      </c>
      <c r="P19" s="6">
        <f t="shared" si="3"/>
        <v>0.48519755803122011</v>
      </c>
      <c r="Q19" s="6" t="s">
        <v>24</v>
      </c>
      <c r="R19" s="6">
        <v>0.34545352428458015</v>
      </c>
      <c r="S19" s="6">
        <f>R19/(AVERAGE($R$7:$R$13))</f>
        <v>0.18056029713290675</v>
      </c>
    </row>
    <row r="20" spans="1:19" x14ac:dyDescent="0.25">
      <c r="A20" s="6" t="s">
        <v>15</v>
      </c>
      <c r="B20" s="6">
        <v>3</v>
      </c>
      <c r="C20" s="6" t="s">
        <v>21</v>
      </c>
      <c r="D20" s="6" t="s">
        <v>12</v>
      </c>
      <c r="E20" s="7">
        <v>0.86041666666666661</v>
      </c>
      <c r="F20" s="6">
        <v>1.2969999999999999</v>
      </c>
      <c r="G20" s="6">
        <v>0.12590000000000001</v>
      </c>
      <c r="H20" s="6">
        <f t="shared" si="0"/>
        <v>9.7070161912104869</v>
      </c>
      <c r="I20" s="6">
        <f t="shared" si="1"/>
        <v>0.77623599850930625</v>
      </c>
      <c r="J20" s="6" t="s">
        <v>13</v>
      </c>
      <c r="K20" s="6">
        <v>16.899999999999999</v>
      </c>
      <c r="L20" s="6" t="s">
        <v>25</v>
      </c>
      <c r="M20" s="6">
        <v>5.0453065534805379E-2</v>
      </c>
      <c r="N20" s="6">
        <f t="shared" si="2"/>
        <v>0.54989660636922522</v>
      </c>
      <c r="O20" s="6">
        <v>1.7552474840909205E-2</v>
      </c>
      <c r="P20" s="6">
        <f t="shared" si="3"/>
        <v>0.21543708208431678</v>
      </c>
      <c r="Q20" s="6" t="s">
        <v>24</v>
      </c>
      <c r="R20" s="6"/>
      <c r="S20" s="6"/>
    </row>
    <row r="21" spans="1:19" x14ac:dyDescent="0.25">
      <c r="A21" s="6" t="s">
        <v>15</v>
      </c>
      <c r="B21" s="6">
        <v>4</v>
      </c>
      <c r="C21" s="6" t="s">
        <v>21</v>
      </c>
      <c r="D21" s="6" t="s">
        <v>12</v>
      </c>
      <c r="E21" s="7">
        <v>0.87430555555555556</v>
      </c>
      <c r="F21" s="6">
        <v>1.17</v>
      </c>
      <c r="G21" s="6">
        <v>0.1144</v>
      </c>
      <c r="H21" s="6">
        <f t="shared" si="0"/>
        <v>9.7777777777777786</v>
      </c>
      <c r="I21" s="6">
        <f t="shared" si="1"/>
        <v>0.78189455410694708</v>
      </c>
      <c r="J21" s="6" t="s">
        <v>13</v>
      </c>
      <c r="K21" s="6">
        <v>10.199999999999999</v>
      </c>
      <c r="L21" s="6"/>
      <c r="M21" s="6">
        <v>0.1158496664726472</v>
      </c>
      <c r="N21" s="6">
        <f t="shared" si="2"/>
        <v>1.2626653656628211</v>
      </c>
      <c r="O21" s="6">
        <v>2.2355436122053117E-2</v>
      </c>
      <c r="P21" s="6">
        <f t="shared" si="3"/>
        <v>0.27438808319112129</v>
      </c>
      <c r="Q21" s="6" t="s">
        <v>24</v>
      </c>
      <c r="R21" s="6"/>
      <c r="S21" s="6"/>
    </row>
    <row r="22" spans="1:19" x14ac:dyDescent="0.25">
      <c r="A22" s="6" t="s">
        <v>15</v>
      </c>
      <c r="B22" s="6">
        <v>4</v>
      </c>
      <c r="C22" s="6" t="s">
        <v>21</v>
      </c>
      <c r="D22" s="6" t="s">
        <v>12</v>
      </c>
      <c r="E22" s="7">
        <v>0.875</v>
      </c>
      <c r="F22" s="6">
        <v>2.23</v>
      </c>
      <c r="G22" s="6">
        <v>0.372</v>
      </c>
      <c r="H22" s="6">
        <f t="shared" si="0"/>
        <v>16.681614349775785</v>
      </c>
      <c r="I22" s="6">
        <f t="shared" si="1"/>
        <v>1.3339701218661122</v>
      </c>
      <c r="J22" s="6" t="s">
        <v>13</v>
      </c>
      <c r="K22" s="6">
        <v>31.3</v>
      </c>
      <c r="L22" s="6"/>
      <c r="M22" s="6">
        <v>0.18379113841380912</v>
      </c>
      <c r="N22" s="6">
        <f t="shared" si="2"/>
        <v>2.0031711100838674</v>
      </c>
      <c r="O22" s="6">
        <v>2.1336708765260389E-2</v>
      </c>
      <c r="P22" s="6">
        <f t="shared" si="3"/>
        <v>0.26188433935008892</v>
      </c>
      <c r="Q22" s="6" t="s">
        <v>24</v>
      </c>
      <c r="R22" s="6">
        <v>0.63968138169724431</v>
      </c>
      <c r="S22" s="6">
        <f>R22/(AVERAGE($R$7:$R$13))</f>
        <v>0.33434616302971765</v>
      </c>
    </row>
    <row r="23" spans="1:19" x14ac:dyDescent="0.25">
      <c r="A23" t="s">
        <v>10</v>
      </c>
      <c r="B23">
        <v>1</v>
      </c>
      <c r="C23" s="2" t="s">
        <v>27</v>
      </c>
      <c r="D23" t="s">
        <v>12</v>
      </c>
      <c r="E23" s="1">
        <v>0.32500000000000001</v>
      </c>
      <c r="F23" s="2">
        <v>1.89</v>
      </c>
      <c r="G23" s="2">
        <v>0.32769999999999999</v>
      </c>
      <c r="H23">
        <f t="shared" si="0"/>
        <v>17.338624338624339</v>
      </c>
      <c r="I23">
        <f>H23/(AVERAGE($H$23:$H$30))</f>
        <v>1.1449125901561517</v>
      </c>
      <c r="J23" s="2" t="s">
        <v>16</v>
      </c>
      <c r="K23" s="2">
        <v>14.8</v>
      </c>
      <c r="M23">
        <v>0.10745538476472681</v>
      </c>
      <c r="N23">
        <f t="shared" ref="N23:N38" si="4">M23/(AVERAGE($M$23:$M$30))</f>
        <v>1.1010833979439993</v>
      </c>
      <c r="O23">
        <v>6.8611982758722101E-2</v>
      </c>
      <c r="P23">
        <f>O23/(AVERAGE($O$23:$O$30))</f>
        <v>0.63213755458255749</v>
      </c>
      <c r="Q23" t="s">
        <v>28</v>
      </c>
      <c r="R23" s="2"/>
    </row>
    <row r="24" spans="1:19" x14ac:dyDescent="0.25">
      <c r="A24" t="s">
        <v>10</v>
      </c>
      <c r="B24">
        <v>1</v>
      </c>
      <c r="C24" s="2" t="s">
        <v>27</v>
      </c>
      <c r="D24" t="s">
        <v>12</v>
      </c>
      <c r="E24" s="1">
        <v>0.3263888888888889</v>
      </c>
      <c r="F24" s="2">
        <v>1.0940000000000001</v>
      </c>
      <c r="G24" s="2">
        <v>9.8400000000000001E-2</v>
      </c>
      <c r="H24">
        <f t="shared" si="0"/>
        <v>8.9945155393053007</v>
      </c>
      <c r="I24">
        <f t="shared" ref="I24:I38" si="5">H24/(AVERAGE($H$23:$H$30))</f>
        <v>0.5939302843285913</v>
      </c>
      <c r="J24" s="2" t="s">
        <v>16</v>
      </c>
      <c r="K24" s="2">
        <v>13.4</v>
      </c>
      <c r="M24">
        <v>6.2637292508433223E-2</v>
      </c>
      <c r="N24">
        <f t="shared" si="4"/>
        <v>0.64183738231643761</v>
      </c>
      <c r="O24">
        <v>3.7561950356149676E-2</v>
      </c>
      <c r="P24">
        <f t="shared" ref="P24:P38" si="6">O24/(AVERAGE($O$23:$O$30))</f>
        <v>0.34606665612603144</v>
      </c>
      <c r="Q24" t="s">
        <v>28</v>
      </c>
      <c r="R24">
        <v>0.43805578225212177</v>
      </c>
      <c r="S24">
        <f>R24/(AVERAGE($R$23:$R$30))</f>
        <v>0.12109507093013142</v>
      </c>
    </row>
    <row r="25" spans="1:19" x14ac:dyDescent="0.25">
      <c r="A25" t="s">
        <v>10</v>
      </c>
      <c r="B25">
        <v>2</v>
      </c>
      <c r="C25" s="2" t="s">
        <v>27</v>
      </c>
      <c r="D25" t="s">
        <v>12</v>
      </c>
      <c r="E25" s="1">
        <v>0.33680555555555558</v>
      </c>
      <c r="F25" s="2">
        <v>1.6970000000000001</v>
      </c>
      <c r="G25" s="2">
        <v>0.56799999999999995</v>
      </c>
      <c r="H25">
        <f t="shared" si="0"/>
        <v>33.470830878020031</v>
      </c>
      <c r="I25">
        <f t="shared" si="5"/>
        <v>2.2101624054375728</v>
      </c>
      <c r="J25" s="2" t="s">
        <v>13</v>
      </c>
      <c r="K25" s="2">
        <v>35.5</v>
      </c>
      <c r="M25">
        <v>0.21427033287367797</v>
      </c>
      <c r="N25">
        <f t="shared" si="4"/>
        <v>2.1956043125778013</v>
      </c>
      <c r="O25">
        <v>0.13844471804019848</v>
      </c>
      <c r="P25">
        <f t="shared" si="6"/>
        <v>1.2755221753984003</v>
      </c>
      <c r="Q25" t="s">
        <v>28</v>
      </c>
      <c r="R25" s="2"/>
    </row>
    <row r="26" spans="1:19" x14ac:dyDescent="0.25">
      <c r="A26" t="s">
        <v>10</v>
      </c>
      <c r="B26">
        <v>2</v>
      </c>
      <c r="C26" s="2" t="s">
        <v>27</v>
      </c>
      <c r="D26" t="s">
        <v>12</v>
      </c>
      <c r="E26" s="1">
        <v>0.33888888888888885</v>
      </c>
      <c r="F26" s="2">
        <v>1.077</v>
      </c>
      <c r="G26" s="2">
        <v>8.5400000000000004E-2</v>
      </c>
      <c r="H26">
        <f t="shared" si="0"/>
        <v>7.9294336118848658</v>
      </c>
      <c r="I26">
        <f t="shared" si="5"/>
        <v>0.5236002694187587</v>
      </c>
      <c r="J26" s="2" t="s">
        <v>13</v>
      </c>
      <c r="K26" s="2">
        <v>10.8</v>
      </c>
      <c r="M26">
        <v>7.633410496281301E-2</v>
      </c>
      <c r="N26">
        <f t="shared" si="4"/>
        <v>0.78218709891082427</v>
      </c>
      <c r="O26">
        <v>9.5916704305861883E-2</v>
      </c>
      <c r="P26">
        <f t="shared" si="6"/>
        <v>0.88370206581470712</v>
      </c>
      <c r="Q26" t="s">
        <v>28</v>
      </c>
      <c r="R26">
        <v>3.7484310414020925</v>
      </c>
      <c r="S26">
        <f t="shared" ref="S26:S38" si="7">R26/(AVERAGE($R$23:$R$30))</f>
        <v>1.0362071252698186</v>
      </c>
    </row>
    <row r="27" spans="1:19" x14ac:dyDescent="0.25">
      <c r="A27" t="s">
        <v>10</v>
      </c>
      <c r="B27">
        <v>3</v>
      </c>
      <c r="C27" s="2" t="s">
        <v>27</v>
      </c>
      <c r="D27" t="s">
        <v>12</v>
      </c>
      <c r="E27" s="1">
        <v>0.35</v>
      </c>
      <c r="F27" s="2">
        <v>1.1619999999999999</v>
      </c>
      <c r="G27" s="2">
        <v>0.14000000000000001</v>
      </c>
      <c r="H27">
        <f t="shared" si="0"/>
        <v>12.048192771084338</v>
      </c>
      <c r="I27">
        <f t="shared" si="5"/>
        <v>0.79557220474027701</v>
      </c>
      <c r="J27" s="2" t="s">
        <v>13</v>
      </c>
      <c r="K27" s="2">
        <v>13.4</v>
      </c>
      <c r="M27">
        <v>0.10814545250819874</v>
      </c>
      <c r="N27">
        <f t="shared" si="4"/>
        <v>1.1081544454997569</v>
      </c>
      <c r="O27">
        <v>0.18226555247475615</v>
      </c>
      <c r="P27">
        <f t="shared" si="6"/>
        <v>1.679253331465407</v>
      </c>
      <c r="Q27" t="s">
        <v>28</v>
      </c>
      <c r="R27">
        <v>8.349344987577064</v>
      </c>
      <c r="S27">
        <f t="shared" si="7"/>
        <v>2.308072543393267</v>
      </c>
    </row>
    <row r="28" spans="1:19" x14ac:dyDescent="0.25">
      <c r="A28" t="s">
        <v>10</v>
      </c>
      <c r="B28">
        <v>3</v>
      </c>
      <c r="C28" s="2" t="s">
        <v>27</v>
      </c>
      <c r="D28" t="s">
        <v>12</v>
      </c>
      <c r="E28" s="1">
        <v>0.35069444444444442</v>
      </c>
      <c r="F28" s="2">
        <v>1.2971999999999999</v>
      </c>
      <c r="G28" s="2">
        <v>0.1061</v>
      </c>
      <c r="H28">
        <f t="shared" si="0"/>
        <v>8.179155103299415</v>
      </c>
      <c r="I28">
        <f t="shared" si="5"/>
        <v>0.54009000205090207</v>
      </c>
      <c r="J28" s="2" t="s">
        <v>13</v>
      </c>
      <c r="K28" s="2">
        <v>10.1</v>
      </c>
      <c r="M28">
        <v>9.4627199223608266E-2</v>
      </c>
      <c r="N28">
        <f t="shared" si="4"/>
        <v>0.96963440489449038</v>
      </c>
      <c r="O28">
        <v>0.29340936277847257</v>
      </c>
      <c r="P28">
        <f t="shared" si="6"/>
        <v>2.7032461331228927</v>
      </c>
      <c r="Q28" t="s">
        <v>28</v>
      </c>
      <c r="R28">
        <v>7.2885986895904882</v>
      </c>
      <c r="S28">
        <f t="shared" si="7"/>
        <v>2.0148424265958838</v>
      </c>
    </row>
    <row r="29" spans="1:19" x14ac:dyDescent="0.25">
      <c r="A29" t="s">
        <v>10</v>
      </c>
      <c r="B29">
        <v>4</v>
      </c>
      <c r="C29" s="2" t="s">
        <v>27</v>
      </c>
      <c r="D29" t="s">
        <v>12</v>
      </c>
      <c r="E29" s="1">
        <v>0.36875000000000002</v>
      </c>
      <c r="F29" s="2">
        <v>1.411</v>
      </c>
      <c r="G29" s="2">
        <v>0.2346</v>
      </c>
      <c r="H29">
        <f t="shared" si="0"/>
        <v>16.626506024096386</v>
      </c>
      <c r="I29">
        <f t="shared" si="5"/>
        <v>1.0978896425415823</v>
      </c>
      <c r="J29" s="2" t="s">
        <v>16</v>
      </c>
      <c r="K29" s="2">
        <v>23.4</v>
      </c>
      <c r="M29">
        <v>4.8406100335747083E-2</v>
      </c>
      <c r="N29">
        <f t="shared" si="4"/>
        <v>0.49601193607561761</v>
      </c>
      <c r="O29">
        <v>1.9986293399826601E-2</v>
      </c>
      <c r="P29">
        <f t="shared" si="6"/>
        <v>0.18413819462650383</v>
      </c>
      <c r="Q29" t="s">
        <v>28</v>
      </c>
      <c r="R29">
        <v>0.91964802752321773</v>
      </c>
      <c r="S29">
        <f t="shared" si="7"/>
        <v>0.25422525540270985</v>
      </c>
    </row>
    <row r="30" spans="1:19" x14ac:dyDescent="0.25">
      <c r="A30" t="s">
        <v>10</v>
      </c>
      <c r="B30">
        <v>4</v>
      </c>
      <c r="C30" s="2" t="s">
        <v>27</v>
      </c>
      <c r="D30" t="s">
        <v>12</v>
      </c>
      <c r="E30" s="1">
        <v>0.37013888888888885</v>
      </c>
      <c r="F30" s="2">
        <v>1.38</v>
      </c>
      <c r="G30" s="2">
        <v>0.2286</v>
      </c>
      <c r="H30">
        <f t="shared" si="0"/>
        <v>16.565217391304348</v>
      </c>
      <c r="I30">
        <f t="shared" si="5"/>
        <v>1.0938426013261642</v>
      </c>
      <c r="J30" s="2" t="s">
        <v>16</v>
      </c>
      <c r="K30" s="2">
        <v>24.2</v>
      </c>
      <c r="M30">
        <v>6.8848898742420131E-2</v>
      </c>
      <c r="N30">
        <f t="shared" si="4"/>
        <v>0.70548702178107203</v>
      </c>
      <c r="O30">
        <v>3.2120557833069253E-2</v>
      </c>
      <c r="P30">
        <f t="shared" si="6"/>
        <v>0.29593388886349947</v>
      </c>
      <c r="Q30" t="s">
        <v>28</v>
      </c>
      <c r="R30">
        <v>0.96064217848881162</v>
      </c>
      <c r="S30">
        <f t="shared" si="7"/>
        <v>0.2655575784081895</v>
      </c>
    </row>
    <row r="31" spans="1:19" x14ac:dyDescent="0.25">
      <c r="A31" s="6" t="s">
        <v>15</v>
      </c>
      <c r="B31" s="6">
        <v>1</v>
      </c>
      <c r="C31" s="6" t="s">
        <v>27</v>
      </c>
      <c r="D31" s="6" t="s">
        <v>12</v>
      </c>
      <c r="E31" s="7">
        <v>0.33194444444444443</v>
      </c>
      <c r="F31" s="6">
        <v>1.8260000000000001</v>
      </c>
      <c r="G31" s="6">
        <v>0.38700000000000001</v>
      </c>
      <c r="H31" s="6">
        <f t="shared" si="0"/>
        <v>21.193866374589266</v>
      </c>
      <c r="I31" s="6">
        <f t="shared" si="5"/>
        <v>1.3994838328840327</v>
      </c>
      <c r="J31" s="6" t="s">
        <v>13</v>
      </c>
      <c r="K31" s="6">
        <v>22.8</v>
      </c>
      <c r="L31" s="6"/>
      <c r="M31" s="6">
        <v>0.12858415904517237</v>
      </c>
      <c r="N31" s="6">
        <f t="shared" si="4"/>
        <v>1.3175876022706825</v>
      </c>
      <c r="O31" s="6">
        <v>2.0686430663820983E-2</v>
      </c>
      <c r="P31" s="6">
        <f t="shared" si="6"/>
        <v>0.19058871595147267</v>
      </c>
      <c r="Q31" s="6" t="s">
        <v>29</v>
      </c>
      <c r="R31" s="6">
        <v>0.440487336480963</v>
      </c>
      <c r="S31" s="6">
        <f t="shared" si="7"/>
        <v>0.12176724384449902</v>
      </c>
    </row>
    <row r="32" spans="1:19" x14ac:dyDescent="0.25">
      <c r="A32" s="6" t="s">
        <v>15</v>
      </c>
      <c r="B32" s="6">
        <v>1</v>
      </c>
      <c r="C32" s="6" t="s">
        <v>27</v>
      </c>
      <c r="D32" s="6" t="s">
        <v>12</v>
      </c>
      <c r="E32" s="7">
        <v>0.33263888888888887</v>
      </c>
      <c r="F32" s="6">
        <v>1.9330000000000001</v>
      </c>
      <c r="G32" s="6">
        <v>0.36299999999999999</v>
      </c>
      <c r="H32" s="6">
        <f t="shared" si="0"/>
        <v>18.779099844800825</v>
      </c>
      <c r="I32" s="6">
        <f t="shared" si="5"/>
        <v>1.2400307789249767</v>
      </c>
      <c r="J32" s="6" t="s">
        <v>13</v>
      </c>
      <c r="K32" s="6">
        <v>15.2</v>
      </c>
      <c r="L32" s="6"/>
      <c r="M32" s="6">
        <v>0.17005866144631862</v>
      </c>
      <c r="N32" s="6">
        <f t="shared" si="4"/>
        <v>1.7425722238592438</v>
      </c>
      <c r="O32" s="6">
        <v>2.9548361092695527E-2</v>
      </c>
      <c r="P32" s="6">
        <f t="shared" si="6"/>
        <v>0.2722356645594019</v>
      </c>
      <c r="Q32" s="6" t="s">
        <v>29</v>
      </c>
      <c r="R32" s="6">
        <v>0.44898428439533145</v>
      </c>
      <c r="S32" s="6">
        <f t="shared" si="7"/>
        <v>0.12411611938060113</v>
      </c>
    </row>
    <row r="33" spans="1:19" x14ac:dyDescent="0.25">
      <c r="A33" s="6" t="s">
        <v>15</v>
      </c>
      <c r="B33" s="6">
        <v>2</v>
      </c>
      <c r="C33" s="6" t="s">
        <v>27</v>
      </c>
      <c r="D33" s="6" t="s">
        <v>12</v>
      </c>
      <c r="E33" s="7">
        <v>0.34375</v>
      </c>
      <c r="F33" s="6">
        <v>1.9690000000000001</v>
      </c>
      <c r="G33" s="6">
        <v>0.19489999999999999</v>
      </c>
      <c r="H33" s="6">
        <f t="shared" si="0"/>
        <v>9.8984255967496182</v>
      </c>
      <c r="I33" s="6">
        <f t="shared" si="5"/>
        <v>0.65361771886348585</v>
      </c>
      <c r="J33" s="6" t="s">
        <v>13</v>
      </c>
      <c r="K33" s="6">
        <v>18.399999999999999</v>
      </c>
      <c r="L33" s="6"/>
      <c r="M33" s="6">
        <v>0.1026770920652024</v>
      </c>
      <c r="N33" s="6">
        <f t="shared" si="4"/>
        <v>1.0521207631399554</v>
      </c>
      <c r="O33" s="6">
        <v>1.7804114531172307E-2</v>
      </c>
      <c r="P33" s="6">
        <f t="shared" si="6"/>
        <v>0.16403329227229368</v>
      </c>
      <c r="Q33" s="6" t="s">
        <v>29</v>
      </c>
      <c r="R33" s="6">
        <v>0.36916986997021434</v>
      </c>
      <c r="S33" s="6">
        <f t="shared" si="7"/>
        <v>0.10205241752426147</v>
      </c>
    </row>
    <row r="34" spans="1:19" x14ac:dyDescent="0.25">
      <c r="A34" s="6" t="s">
        <v>15</v>
      </c>
      <c r="B34" s="6">
        <v>2</v>
      </c>
      <c r="C34" s="6" t="s">
        <v>27</v>
      </c>
      <c r="D34" s="6" t="s">
        <v>12</v>
      </c>
      <c r="E34" s="7">
        <v>0.34722222222222227</v>
      </c>
      <c r="F34" s="6">
        <v>1.97</v>
      </c>
      <c r="G34" s="6">
        <v>0.15459999999999999</v>
      </c>
      <c r="H34" s="6">
        <f t="shared" si="0"/>
        <v>7.8477157360406089</v>
      </c>
      <c r="I34" s="6">
        <f t="shared" si="5"/>
        <v>0.51820423435463381</v>
      </c>
      <c r="J34" s="6" t="s">
        <v>13</v>
      </c>
      <c r="K34" s="6">
        <v>19.7</v>
      </c>
      <c r="L34" s="6"/>
      <c r="M34" s="6">
        <v>6.376099932264255E-2</v>
      </c>
      <c r="N34" s="6">
        <f t="shared" si="4"/>
        <v>0.65335188128725685</v>
      </c>
      <c r="O34" s="6">
        <v>1.3732745076455114E-2</v>
      </c>
      <c r="P34" s="6">
        <f t="shared" si="6"/>
        <v>0.12652285419098236</v>
      </c>
      <c r="Q34" s="6" t="s">
        <v>29</v>
      </c>
      <c r="R34" s="6">
        <v>0.5901040551962482</v>
      </c>
      <c r="S34" s="6">
        <f t="shared" si="7"/>
        <v>0.16312692427609599</v>
      </c>
    </row>
    <row r="35" spans="1:19" x14ac:dyDescent="0.25">
      <c r="A35" s="6" t="s">
        <v>15</v>
      </c>
      <c r="B35" s="6">
        <v>3</v>
      </c>
      <c r="C35" s="6" t="s">
        <v>27</v>
      </c>
      <c r="D35" s="6" t="s">
        <v>12</v>
      </c>
      <c r="E35" s="7">
        <v>0.36041666666666666</v>
      </c>
      <c r="F35" s="6">
        <v>1.4138999999999999</v>
      </c>
      <c r="G35" s="6">
        <v>0.16600000000000001</v>
      </c>
      <c r="H35" s="6">
        <f t="shared" si="0"/>
        <v>11.740575712568075</v>
      </c>
      <c r="I35" s="6">
        <f t="shared" si="5"/>
        <v>0.77525948347913831</v>
      </c>
      <c r="J35" s="6" t="s">
        <v>13</v>
      </c>
      <c r="K35" s="6">
        <v>13.8</v>
      </c>
      <c r="L35" s="6" t="s">
        <v>30</v>
      </c>
      <c r="M35" s="6">
        <v>0.24069611168745456</v>
      </c>
      <c r="N35" s="6">
        <f t="shared" si="4"/>
        <v>2.4663863342819479</v>
      </c>
      <c r="O35" s="6">
        <v>2.4135678479132488E-2</v>
      </c>
      <c r="P35" s="6">
        <f t="shared" si="6"/>
        <v>0.22236740811939529</v>
      </c>
      <c r="Q35" s="6" t="s">
        <v>29</v>
      </c>
      <c r="R35" s="6">
        <v>1.0078658647100256</v>
      </c>
      <c r="S35" s="6">
        <f t="shared" si="7"/>
        <v>0.27861197893028755</v>
      </c>
    </row>
    <row r="36" spans="1:19" x14ac:dyDescent="0.25">
      <c r="A36" s="6" t="s">
        <v>15</v>
      </c>
      <c r="B36" s="6">
        <v>3</v>
      </c>
      <c r="C36" s="6" t="s">
        <v>27</v>
      </c>
      <c r="D36" s="6" t="s">
        <v>12</v>
      </c>
      <c r="E36" s="7">
        <v>0.36249999999999999</v>
      </c>
      <c r="F36" s="6">
        <v>1.1240000000000001</v>
      </c>
      <c r="G36" s="6">
        <v>0.1101</v>
      </c>
      <c r="H36" s="6">
        <f t="shared" si="0"/>
        <v>9.795373665480426</v>
      </c>
      <c r="I36" s="6">
        <f t="shared" si="5"/>
        <v>0.64681294293399216</v>
      </c>
      <c r="J36" s="6" t="s">
        <v>13</v>
      </c>
      <c r="K36" s="6">
        <v>8.6</v>
      </c>
      <c r="L36" s="6"/>
      <c r="M36" s="6">
        <v>0.1128296444561723</v>
      </c>
      <c r="N36" s="6">
        <f t="shared" si="4"/>
        <v>1.1561528403497627</v>
      </c>
      <c r="O36" s="6">
        <v>2.5429828863710511E-2</v>
      </c>
      <c r="P36" s="6">
        <f t="shared" si="6"/>
        <v>0.23429070528231297</v>
      </c>
      <c r="Q36" s="6" t="s">
        <v>29</v>
      </c>
      <c r="R36" s="6">
        <v>0.49352021658250694</v>
      </c>
      <c r="S36" s="6">
        <f t="shared" si="7"/>
        <v>0.13642752373969613</v>
      </c>
    </row>
    <row r="37" spans="1:19" x14ac:dyDescent="0.25">
      <c r="A37" s="6" t="s">
        <v>15</v>
      </c>
      <c r="B37" s="6">
        <v>4</v>
      </c>
      <c r="C37" s="6" t="s">
        <v>27</v>
      </c>
      <c r="D37" s="6" t="s">
        <v>12</v>
      </c>
      <c r="E37" s="7">
        <v>0.37708333333333338</v>
      </c>
      <c r="F37" s="6">
        <v>1.84</v>
      </c>
      <c r="G37" s="6">
        <v>0.246</v>
      </c>
      <c r="H37" s="6">
        <f t="shared" si="0"/>
        <v>13.369565217391305</v>
      </c>
      <c r="I37" s="6">
        <f t="shared" si="5"/>
        <v>0.88282572154277039</v>
      </c>
      <c r="J37" s="6" t="s">
        <v>16</v>
      </c>
      <c r="K37" s="6">
        <v>17.2</v>
      </c>
      <c r="L37" s="6"/>
      <c r="M37" s="6">
        <v>0.20911816303234623</v>
      </c>
      <c r="N37" s="6">
        <f t="shared" si="4"/>
        <v>2.142810600209649</v>
      </c>
      <c r="O37" s="6">
        <v>1.9535907623920202E-2</v>
      </c>
      <c r="P37" s="6">
        <f t="shared" si="6"/>
        <v>0.17998868966318829</v>
      </c>
      <c r="Q37" s="6" t="s">
        <v>29</v>
      </c>
      <c r="R37" s="6">
        <v>0.53140008082683821</v>
      </c>
      <c r="S37" s="6">
        <f t="shared" si="7"/>
        <v>0.14689894092749842</v>
      </c>
    </row>
    <row r="38" spans="1:19" x14ac:dyDescent="0.25">
      <c r="A38" s="6" t="s">
        <v>15</v>
      </c>
      <c r="B38" s="6">
        <v>4</v>
      </c>
      <c r="C38" s="6" t="s">
        <v>27</v>
      </c>
      <c r="D38" s="6" t="s">
        <v>12</v>
      </c>
      <c r="E38" s="7">
        <v>0.37986111111111115</v>
      </c>
      <c r="F38" s="6">
        <v>1.7110000000000001</v>
      </c>
      <c r="G38" s="6">
        <v>0.24099999999999999</v>
      </c>
      <c r="H38" s="6">
        <f t="shared" si="0"/>
        <v>14.085330216247808</v>
      </c>
      <c r="I38" s="6">
        <f t="shared" si="5"/>
        <v>0.93008946881471422</v>
      </c>
      <c r="J38" s="6" t="s">
        <v>16</v>
      </c>
      <c r="K38" s="6">
        <v>17.5</v>
      </c>
      <c r="L38" s="6" t="s">
        <v>30</v>
      </c>
      <c r="M38" s="8">
        <v>0.20911816303234623</v>
      </c>
      <c r="N38" s="6">
        <f t="shared" si="4"/>
        <v>2.142810600209649</v>
      </c>
      <c r="O38" s="6">
        <v>2.2180117013360177E-2</v>
      </c>
      <c r="P38" s="6">
        <f t="shared" si="6"/>
        <v>0.20435038262173111</v>
      </c>
      <c r="Q38" s="6" t="s">
        <v>29</v>
      </c>
      <c r="R38" s="6">
        <v>0.43451893427910149</v>
      </c>
      <c r="S38" s="6">
        <f t="shared" si="7"/>
        <v>0.12011735331170383</v>
      </c>
    </row>
    <row r="39" spans="1:19" x14ac:dyDescent="0.25">
      <c r="A39" t="s">
        <v>10</v>
      </c>
      <c r="B39">
        <v>1</v>
      </c>
      <c r="C39" t="s">
        <v>11</v>
      </c>
      <c r="D39" t="s">
        <v>12</v>
      </c>
      <c r="E39" s="1">
        <v>0.57499999999999996</v>
      </c>
      <c r="F39">
        <v>1.94</v>
      </c>
      <c r="G39">
        <v>0.34370000000000001</v>
      </c>
      <c r="H39">
        <f t="shared" si="0"/>
        <v>17.716494845360824</v>
      </c>
      <c r="I39">
        <f>H39/(AVERAGE($H$39:$H$46))</f>
        <v>1.2199943342762702</v>
      </c>
      <c r="J39" t="s">
        <v>13</v>
      </c>
      <c r="K39">
        <v>11.2</v>
      </c>
      <c r="M39">
        <v>0.18832993778709528</v>
      </c>
      <c r="N39">
        <f>M39/(AVERAGE($M$39:$M$46))</f>
        <v>0.9731412187625148</v>
      </c>
      <c r="O39">
        <v>3.524892266667156E-2</v>
      </c>
      <c r="P39">
        <f>O39/(AVERAGE($O$39:$O$46))</f>
        <v>0.21993395518673917</v>
      </c>
      <c r="Q39" t="s">
        <v>14</v>
      </c>
      <c r="R39">
        <v>1.0184767049264241</v>
      </c>
      <c r="S39">
        <f>R39/(AVERAGE($R$39:$R$46))</f>
        <v>0.44267628395619191</v>
      </c>
    </row>
    <row r="40" spans="1:19" x14ac:dyDescent="0.25">
      <c r="A40" t="s">
        <v>10</v>
      </c>
      <c r="B40">
        <v>1</v>
      </c>
      <c r="C40" t="s">
        <v>11</v>
      </c>
      <c r="D40" t="s">
        <v>12</v>
      </c>
      <c r="E40" s="1">
        <v>0.57638888888888895</v>
      </c>
      <c r="F40">
        <v>1.57</v>
      </c>
      <c r="G40">
        <v>0.23019999999999999</v>
      </c>
      <c r="H40">
        <f t="shared" si="0"/>
        <v>14.662420382165603</v>
      </c>
      <c r="I40">
        <f t="shared" ref="I40:I54" si="8">H40/(AVERAGE($H$39:$H$46))</f>
        <v>1.0096844747878018</v>
      </c>
      <c r="J40" t="s">
        <v>13</v>
      </c>
      <c r="K40">
        <v>19.600000000000001</v>
      </c>
      <c r="M40">
        <v>0.16323686073022886</v>
      </c>
      <c r="N40">
        <f t="shared" ref="N40:N54" si="9">M40/(AVERAGE($M$39:$M$46))</f>
        <v>0.84347990268845441</v>
      </c>
      <c r="O40">
        <v>4.704712340466468E-2</v>
      </c>
      <c r="P40">
        <f t="shared" ref="P40:P54" si="10">O40/(AVERAGE($O$39:$O$46))</f>
        <v>0.29354826042187138</v>
      </c>
      <c r="Q40" t="s">
        <v>14</v>
      </c>
      <c r="R40">
        <v>0.56864810763767448</v>
      </c>
      <c r="S40">
        <f t="shared" ref="S40:S54" si="11">R40/(AVERAGE($R$39:$R$46))</f>
        <v>0.24716032281361941</v>
      </c>
    </row>
    <row r="41" spans="1:19" x14ac:dyDescent="0.25">
      <c r="A41" t="s">
        <v>10</v>
      </c>
      <c r="B41">
        <v>2</v>
      </c>
      <c r="C41" t="s">
        <v>11</v>
      </c>
      <c r="D41" t="s">
        <v>12</v>
      </c>
      <c r="E41" s="1">
        <v>0.58958333333333335</v>
      </c>
      <c r="F41">
        <v>2</v>
      </c>
      <c r="G41">
        <v>0.41299999999999998</v>
      </c>
      <c r="H41">
        <f t="shared" si="0"/>
        <v>20.65</v>
      </c>
      <c r="I41">
        <f t="shared" si="8"/>
        <v>1.4220015427827075</v>
      </c>
      <c r="J41" t="s">
        <v>16</v>
      </c>
      <c r="K41">
        <v>20.3</v>
      </c>
      <c r="M41">
        <v>0.28780536753497254</v>
      </c>
      <c r="N41">
        <f t="shared" si="9"/>
        <v>1.487152119415015</v>
      </c>
      <c r="O41">
        <v>0.2728706436358514</v>
      </c>
      <c r="P41">
        <f t="shared" si="10"/>
        <v>1.7025632379377027</v>
      </c>
      <c r="Q41" t="s">
        <v>14</v>
      </c>
      <c r="R41">
        <v>0.97937364491381351</v>
      </c>
      <c r="S41">
        <f t="shared" si="11"/>
        <v>0.4256803161407583</v>
      </c>
    </row>
    <row r="42" spans="1:19" x14ac:dyDescent="0.25">
      <c r="A42" t="s">
        <v>10</v>
      </c>
      <c r="B42">
        <v>2</v>
      </c>
      <c r="C42" t="s">
        <v>11</v>
      </c>
      <c r="D42" t="s">
        <v>12</v>
      </c>
      <c r="E42" s="1">
        <v>0.59513888888888888</v>
      </c>
      <c r="F42">
        <v>1.353</v>
      </c>
      <c r="G42">
        <v>0.18190000000000001</v>
      </c>
      <c r="H42">
        <f t="shared" si="0"/>
        <v>13.444198078344421</v>
      </c>
      <c r="I42">
        <f t="shared" si="8"/>
        <v>0.92579517718557292</v>
      </c>
      <c r="J42" t="s">
        <v>16</v>
      </c>
      <c r="K42">
        <v>13.3</v>
      </c>
      <c r="M42">
        <v>0.33186835974823475</v>
      </c>
      <c r="N42">
        <f t="shared" si="9"/>
        <v>1.7148350595177828</v>
      </c>
      <c r="O42">
        <v>0.37773037239419183</v>
      </c>
      <c r="P42">
        <f t="shared" si="10"/>
        <v>2.3568304648744332</v>
      </c>
      <c r="Q42" t="s">
        <v>14</v>
      </c>
      <c r="R42" s="9">
        <v>5.4711754407832105</v>
      </c>
      <c r="S42">
        <f t="shared" si="11"/>
        <v>2.3780216094125168</v>
      </c>
    </row>
    <row r="43" spans="1:19" x14ac:dyDescent="0.25">
      <c r="A43" t="s">
        <v>10</v>
      </c>
      <c r="B43">
        <v>3</v>
      </c>
      <c r="C43" t="s">
        <v>11</v>
      </c>
      <c r="D43" t="s">
        <v>12</v>
      </c>
      <c r="E43" s="1">
        <v>0.60624999999999996</v>
      </c>
      <c r="F43">
        <v>1.78</v>
      </c>
      <c r="G43">
        <v>0.19900000000000001</v>
      </c>
      <c r="H43">
        <f t="shared" si="0"/>
        <v>11.179775280898877</v>
      </c>
      <c r="I43">
        <f t="shared" si="8"/>
        <v>0.76986235822770854</v>
      </c>
      <c r="J43" t="s">
        <v>16</v>
      </c>
      <c r="K43">
        <v>12.7</v>
      </c>
      <c r="M43">
        <v>0.18121549304478268</v>
      </c>
      <c r="N43">
        <f t="shared" si="9"/>
        <v>0.93637935546715589</v>
      </c>
      <c r="O43">
        <v>0.31068018008080883</v>
      </c>
      <c r="P43">
        <f t="shared" si="10"/>
        <v>1.9384740194600891</v>
      </c>
      <c r="Q43" t="s">
        <v>14</v>
      </c>
      <c r="R43">
        <v>6.7788036844872979</v>
      </c>
      <c r="S43">
        <f t="shared" si="11"/>
        <v>2.9463762992342191</v>
      </c>
    </row>
    <row r="44" spans="1:19" x14ac:dyDescent="0.25">
      <c r="A44" t="s">
        <v>10</v>
      </c>
      <c r="B44">
        <v>3</v>
      </c>
      <c r="C44" t="s">
        <v>11</v>
      </c>
      <c r="D44" t="s">
        <v>12</v>
      </c>
      <c r="E44" s="1">
        <v>0.60902777777777783</v>
      </c>
      <c r="F44">
        <v>0.94</v>
      </c>
      <c r="G44">
        <v>6.3E-2</v>
      </c>
      <c r="H44">
        <f t="shared" si="0"/>
        <v>6.7021276595744679</v>
      </c>
      <c r="I44">
        <f t="shared" si="8"/>
        <v>0.46152231824898554</v>
      </c>
      <c r="J44" t="s">
        <v>16</v>
      </c>
      <c r="K44">
        <v>11.5</v>
      </c>
      <c r="M44">
        <v>7.51846539587296E-2</v>
      </c>
      <c r="N44">
        <f t="shared" si="9"/>
        <v>0.38849524746484293</v>
      </c>
      <c r="O44">
        <v>7.5772751232674532E-2</v>
      </c>
      <c r="P44">
        <f t="shared" si="10"/>
        <v>0.47278043166238409</v>
      </c>
      <c r="Q44" t="s">
        <v>14</v>
      </c>
      <c r="R44">
        <v>0.64381260189436862</v>
      </c>
      <c r="S44">
        <f t="shared" si="11"/>
        <v>0.27983022958915399</v>
      </c>
    </row>
    <row r="45" spans="1:19" x14ac:dyDescent="0.25">
      <c r="A45" t="s">
        <v>10</v>
      </c>
      <c r="B45">
        <v>4</v>
      </c>
      <c r="C45" t="s">
        <v>11</v>
      </c>
      <c r="D45" t="s">
        <v>12</v>
      </c>
      <c r="E45" s="1">
        <v>0.62152777777777779</v>
      </c>
      <c r="F45">
        <v>1.36</v>
      </c>
      <c r="G45">
        <v>0.16819999999999999</v>
      </c>
      <c r="H45">
        <f t="shared" si="0"/>
        <v>12.367647058823527</v>
      </c>
      <c r="I45">
        <f t="shared" si="8"/>
        <v>0.85166165608905919</v>
      </c>
      <c r="J45" t="s">
        <v>19</v>
      </c>
      <c r="K45">
        <v>17.3</v>
      </c>
      <c r="L45" t="s">
        <v>20</v>
      </c>
      <c r="M45">
        <v>0.16380997119017995</v>
      </c>
      <c r="N45">
        <f t="shared" si="9"/>
        <v>0.84644128746899228</v>
      </c>
      <c r="O45">
        <v>9.8113997218585769E-2</v>
      </c>
      <c r="P45">
        <f t="shared" si="10"/>
        <v>0.61217755990787248</v>
      </c>
      <c r="Q45" t="s">
        <v>14</v>
      </c>
      <c r="R45">
        <v>2.2768940308783132</v>
      </c>
      <c r="S45">
        <f t="shared" si="11"/>
        <v>0.98964167140578874</v>
      </c>
    </row>
    <row r="46" spans="1:19" x14ac:dyDescent="0.25">
      <c r="A46" t="s">
        <v>10</v>
      </c>
      <c r="B46">
        <v>4</v>
      </c>
      <c r="C46" t="s">
        <v>11</v>
      </c>
      <c r="D46" t="s">
        <v>12</v>
      </c>
      <c r="E46" s="1">
        <v>0.62986111111111109</v>
      </c>
      <c r="F46">
        <v>1.86</v>
      </c>
      <c r="G46">
        <v>0.36180000000000001</v>
      </c>
      <c r="H46">
        <f t="shared" si="0"/>
        <v>19.451612903225808</v>
      </c>
      <c r="I46">
        <f t="shared" si="8"/>
        <v>1.3394781384018946</v>
      </c>
      <c r="J46" t="s">
        <v>19</v>
      </c>
      <c r="K46">
        <v>22.1</v>
      </c>
      <c r="M46">
        <v>0.15677223799680473</v>
      </c>
      <c r="N46">
        <f t="shared" si="9"/>
        <v>0.81007580921524303</v>
      </c>
      <c r="O46">
        <v>6.4699925774739861E-2</v>
      </c>
      <c r="P46">
        <f t="shared" si="10"/>
        <v>0.40369207054890827</v>
      </c>
      <c r="Q46" t="s">
        <v>14</v>
      </c>
      <c r="R46">
        <v>0.66862141425986121</v>
      </c>
      <c r="S46">
        <f t="shared" si="11"/>
        <v>0.29061326744775284</v>
      </c>
    </row>
    <row r="47" spans="1:19" x14ac:dyDescent="0.25">
      <c r="A47" s="6" t="s">
        <v>15</v>
      </c>
      <c r="B47" s="6">
        <v>1</v>
      </c>
      <c r="C47" s="6" t="s">
        <v>11</v>
      </c>
      <c r="D47" s="6" t="s">
        <v>12</v>
      </c>
      <c r="E47" s="7">
        <v>0.57916666666666672</v>
      </c>
      <c r="F47" s="6">
        <v>1.82</v>
      </c>
      <c r="G47" s="6"/>
      <c r="H47" s="6"/>
      <c r="I47" s="6"/>
      <c r="J47" s="6" t="s">
        <v>16</v>
      </c>
      <c r="K47" s="6">
        <v>15.9</v>
      </c>
      <c r="L47" s="6" t="s">
        <v>17</v>
      </c>
      <c r="M47" s="6">
        <v>0.12823073062379708</v>
      </c>
      <c r="N47" s="6">
        <f t="shared" si="9"/>
        <v>0.66259571339698187</v>
      </c>
      <c r="O47" s="6">
        <v>2.0017104422946429E-2</v>
      </c>
      <c r="P47" s="6">
        <f t="shared" si="10"/>
        <v>0.12489575890746751</v>
      </c>
      <c r="Q47" s="6" t="s">
        <v>18</v>
      </c>
      <c r="R47" s="6">
        <v>0.48504129364512949</v>
      </c>
      <c r="S47" s="6">
        <f t="shared" si="11"/>
        <v>0.21082100002634951</v>
      </c>
    </row>
    <row r="48" spans="1:19" x14ac:dyDescent="0.25">
      <c r="A48" s="6" t="s">
        <v>15</v>
      </c>
      <c r="B48" s="6">
        <v>1</v>
      </c>
      <c r="C48" s="6" t="s">
        <v>11</v>
      </c>
      <c r="D48" s="6" t="s">
        <v>12</v>
      </c>
      <c r="E48" s="7">
        <v>0.58333333333333337</v>
      </c>
      <c r="F48" s="6">
        <v>2.41</v>
      </c>
      <c r="G48" s="6">
        <v>0.64300000000000002</v>
      </c>
      <c r="H48" s="6">
        <f t="shared" ref="H48:H54" si="12">G48/F48*100</f>
        <v>26.680497925311204</v>
      </c>
      <c r="I48" s="6">
        <f t="shared" si="8"/>
        <v>1.8372740538500418</v>
      </c>
      <c r="J48" s="6" t="s">
        <v>16</v>
      </c>
      <c r="K48" s="6">
        <v>19.899999999999999</v>
      </c>
      <c r="L48" s="6"/>
      <c r="M48" s="6">
        <v>8.9386722650649064E-2</v>
      </c>
      <c r="N48" s="6">
        <f t="shared" si="9"/>
        <v>0.46188038526182718</v>
      </c>
      <c r="O48" s="6">
        <v>4.3880057932614791E-2</v>
      </c>
      <c r="P48" s="6">
        <f t="shared" si="10"/>
        <v>0.27378750795320422</v>
      </c>
      <c r="Q48" s="6" t="s">
        <v>18</v>
      </c>
      <c r="R48" s="6">
        <v>0.51713411889965244</v>
      </c>
      <c r="S48" s="6">
        <f t="shared" si="11"/>
        <v>0.22477000107527773</v>
      </c>
    </row>
    <row r="49" spans="1:19" x14ac:dyDescent="0.25">
      <c r="A49" s="6" t="s">
        <v>15</v>
      </c>
      <c r="B49" s="6">
        <v>2</v>
      </c>
      <c r="C49" s="6" t="s">
        <v>11</v>
      </c>
      <c r="D49" s="6" t="s">
        <v>12</v>
      </c>
      <c r="E49" s="7">
        <v>0.59791666666666665</v>
      </c>
      <c r="F49" s="6">
        <v>1.22</v>
      </c>
      <c r="G49" s="6">
        <v>0.1855</v>
      </c>
      <c r="H49" s="6">
        <f t="shared" si="12"/>
        <v>15.204918032786885</v>
      </c>
      <c r="I49" s="6">
        <f t="shared" si="8"/>
        <v>1.0470419806541194</v>
      </c>
      <c r="J49" s="6" t="s">
        <v>16</v>
      </c>
      <c r="K49" s="6">
        <v>16.600000000000001</v>
      </c>
      <c r="L49" s="6"/>
      <c r="M49" s="6">
        <v>0.26194276705006619</v>
      </c>
      <c r="N49" s="6">
        <f t="shared" si="9"/>
        <v>1.3535145105888398</v>
      </c>
      <c r="O49" s="6">
        <v>1.9977743201958602E-2</v>
      </c>
      <c r="P49" s="6">
        <f t="shared" si="10"/>
        <v>0.12465016646497799</v>
      </c>
      <c r="Q49" s="6" t="s">
        <v>18</v>
      </c>
      <c r="R49" s="6">
        <v>0.69539169272536872</v>
      </c>
      <c r="S49" s="6">
        <f t="shared" si="11"/>
        <v>0.30224884765715926</v>
      </c>
    </row>
    <row r="50" spans="1:19" x14ac:dyDescent="0.25">
      <c r="A50" s="6" t="s">
        <v>15</v>
      </c>
      <c r="B50" s="6">
        <v>2</v>
      </c>
      <c r="C50" s="6" t="s">
        <v>11</v>
      </c>
      <c r="D50" s="6" t="s">
        <v>12</v>
      </c>
      <c r="E50" s="7">
        <v>0.60138888888888886</v>
      </c>
      <c r="F50" s="6">
        <v>1.3169999999999999</v>
      </c>
      <c r="G50" s="6">
        <v>0.14779999999999999</v>
      </c>
      <c r="H50" s="6">
        <f t="shared" si="12"/>
        <v>11.222475322703113</v>
      </c>
      <c r="I50" s="6">
        <f t="shared" si="8"/>
        <v>0.77280277107625628</v>
      </c>
      <c r="J50" s="6" t="s">
        <v>16</v>
      </c>
      <c r="K50" s="6">
        <v>13.3</v>
      </c>
      <c r="L50" s="6"/>
      <c r="M50" s="6">
        <v>0.10209422324947526</v>
      </c>
      <c r="N50" s="6">
        <f t="shared" si="9"/>
        <v>0.52754276887152673</v>
      </c>
      <c r="O50" s="6">
        <v>2.1479611041052293E-2</v>
      </c>
      <c r="P50" s="6">
        <f t="shared" si="10"/>
        <v>0.13402099850836274</v>
      </c>
      <c r="Q50" s="6" t="s">
        <v>18</v>
      </c>
      <c r="R50" s="6">
        <v>0.50931274138526739</v>
      </c>
      <c r="S50" s="6">
        <f t="shared" si="11"/>
        <v>0.22137047478592917</v>
      </c>
    </row>
    <row r="51" spans="1:19" x14ac:dyDescent="0.25">
      <c r="A51" s="6" t="s">
        <v>15</v>
      </c>
      <c r="B51" s="6">
        <v>3</v>
      </c>
      <c r="C51" s="6" t="s">
        <v>11</v>
      </c>
      <c r="D51" s="6" t="s">
        <v>12</v>
      </c>
      <c r="E51" s="7">
        <v>0.61597222222222225</v>
      </c>
      <c r="F51" s="6">
        <v>1.33</v>
      </c>
      <c r="G51" s="6">
        <v>0.17100000000000001</v>
      </c>
      <c r="H51" s="6">
        <f t="shared" si="12"/>
        <v>12.857142857142859</v>
      </c>
      <c r="I51" s="6">
        <f t="shared" si="8"/>
        <v>0.88536934521233979</v>
      </c>
      <c r="J51" s="6" t="s">
        <v>16</v>
      </c>
      <c r="K51" s="6">
        <v>20.8</v>
      </c>
      <c r="L51" s="6"/>
      <c r="M51" s="6">
        <v>0.4199837067636279</v>
      </c>
      <c r="N51" s="6">
        <f t="shared" si="9"/>
        <v>2.1701459739363891</v>
      </c>
      <c r="O51" s="6">
        <v>2.3065415969674829E-2</v>
      </c>
      <c r="P51" s="6">
        <f t="shared" si="10"/>
        <v>0.14391555197896708</v>
      </c>
      <c r="Q51" s="6" t="s">
        <v>18</v>
      </c>
      <c r="R51" s="6">
        <v>0.65424829553907804</v>
      </c>
      <c r="S51" s="6">
        <f t="shared" si="11"/>
        <v>0.28436605653620128</v>
      </c>
    </row>
    <row r="52" spans="1:19" x14ac:dyDescent="0.25">
      <c r="A52" s="6" t="s">
        <v>15</v>
      </c>
      <c r="B52" s="6">
        <v>3</v>
      </c>
      <c r="C52" s="6" t="s">
        <v>11</v>
      </c>
      <c r="D52" s="6" t="s">
        <v>12</v>
      </c>
      <c r="E52" s="7">
        <v>0.62152777777777779</v>
      </c>
      <c r="F52" s="6">
        <v>1.68</v>
      </c>
      <c r="G52" s="6">
        <v>8.5500000000000007E-2</v>
      </c>
      <c r="H52" s="6">
        <f t="shared" si="12"/>
        <v>5.0892857142857153</v>
      </c>
      <c r="I52" s="6">
        <f t="shared" si="8"/>
        <v>0.35045869914655114</v>
      </c>
      <c r="J52" s="6" t="s">
        <v>19</v>
      </c>
      <c r="K52" s="6">
        <v>10.8</v>
      </c>
      <c r="L52" s="6"/>
      <c r="M52" s="6">
        <v>0.12957553737277588</v>
      </c>
      <c r="N52" s="6">
        <f t="shared" si="9"/>
        <v>0.66954461856882319</v>
      </c>
      <c r="O52" s="6">
        <v>1.900166520880886E-2</v>
      </c>
      <c r="P52" s="6">
        <f t="shared" si="10"/>
        <v>0.11855997484028093</v>
      </c>
      <c r="Q52" s="6" t="s">
        <v>18</v>
      </c>
      <c r="R52" s="6">
        <v>0.60129186223297071</v>
      </c>
      <c r="S52" s="6">
        <f t="shared" si="11"/>
        <v>0.26134878280364693</v>
      </c>
    </row>
    <row r="53" spans="1:19" x14ac:dyDescent="0.25">
      <c r="A53" s="6" t="s">
        <v>15</v>
      </c>
      <c r="B53" s="6">
        <v>4</v>
      </c>
      <c r="C53" s="6" t="s">
        <v>11</v>
      </c>
      <c r="D53" s="6" t="s">
        <v>12</v>
      </c>
      <c r="E53" s="7">
        <v>0.6333333333333333</v>
      </c>
      <c r="F53" s="6">
        <v>1.82</v>
      </c>
      <c r="G53" s="6">
        <v>0.2039</v>
      </c>
      <c r="H53" s="6">
        <f t="shared" si="12"/>
        <v>11.203296703296703</v>
      </c>
      <c r="I53" s="6">
        <f t="shared" si="8"/>
        <v>0.77148209183246175</v>
      </c>
      <c r="J53" s="6" t="s">
        <v>19</v>
      </c>
      <c r="K53" s="6">
        <v>19.5</v>
      </c>
      <c r="L53" s="6"/>
      <c r="M53" s="6">
        <v>0.13142627935612775</v>
      </c>
      <c r="N53" s="6">
        <f t="shared" si="9"/>
        <v>0.67910779970962531</v>
      </c>
      <c r="O53" s="6">
        <v>2.0628092438337253E-2</v>
      </c>
      <c r="P53" s="6">
        <f t="shared" si="10"/>
        <v>0.12870798920078244</v>
      </c>
      <c r="Q53" s="6" t="s">
        <v>18</v>
      </c>
      <c r="R53" s="6">
        <v>0.33596344684252372</v>
      </c>
      <c r="S53" s="6">
        <f t="shared" si="11"/>
        <v>0.14602498954957044</v>
      </c>
    </row>
    <row r="54" spans="1:19" x14ac:dyDescent="0.25">
      <c r="A54" s="6" t="s">
        <v>15</v>
      </c>
      <c r="B54" s="6">
        <v>4</v>
      </c>
      <c r="C54" s="6" t="s">
        <v>11</v>
      </c>
      <c r="D54" s="6" t="s">
        <v>12</v>
      </c>
      <c r="E54" s="7">
        <v>0.64236111111111105</v>
      </c>
      <c r="F54" s="6">
        <v>1.69</v>
      </c>
      <c r="G54" s="6">
        <v>0.13930000000000001</v>
      </c>
      <c r="H54" s="6">
        <f t="shared" si="12"/>
        <v>8.2426035502958594</v>
      </c>
      <c r="I54" s="6">
        <f t="shared" si="8"/>
        <v>0.5676026617465828</v>
      </c>
      <c r="J54" s="6" t="s">
        <v>19</v>
      </c>
      <c r="K54" s="6">
        <v>15.5</v>
      </c>
      <c r="L54" s="6"/>
      <c r="M54" s="6">
        <v>0.29651286770166052</v>
      </c>
      <c r="N54" s="6">
        <f t="shared" si="9"/>
        <v>1.5321456420814159</v>
      </c>
      <c r="O54" s="6">
        <v>3.3823553167741334E-2</v>
      </c>
      <c r="P54" s="6">
        <f t="shared" si="10"/>
        <v>0.21104043085220192</v>
      </c>
      <c r="Q54" s="6" t="s">
        <v>18</v>
      </c>
      <c r="R54" s="6">
        <v>0.53263505939699751</v>
      </c>
      <c r="S54" s="6">
        <f t="shared" si="11"/>
        <v>0.23150741461060889</v>
      </c>
    </row>
  </sheetData>
  <sortState ref="A7:P54">
    <sortCondition ref="C7:C54"/>
    <sortCondition ref="A7:A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4"/>
  <sheetViews>
    <sheetView workbookViewId="0">
      <selection activeCell="D18" sqref="D18"/>
    </sheetView>
  </sheetViews>
  <sheetFormatPr defaultRowHeight="15" x14ac:dyDescent="0.25"/>
  <cols>
    <col min="2" max="2" width="10.7109375" customWidth="1"/>
    <col min="3" max="3" width="9.7109375" bestFit="1" customWidth="1"/>
  </cols>
  <sheetData>
    <row r="5" spans="1:7" x14ac:dyDescent="0.25">
      <c r="A5" t="s">
        <v>35</v>
      </c>
    </row>
    <row r="7" spans="1:7" x14ac:dyDescent="0.25">
      <c r="B7" t="s">
        <v>41</v>
      </c>
      <c r="C7" t="s">
        <v>41</v>
      </c>
    </row>
    <row r="8" spans="1:7" x14ac:dyDescent="0.25">
      <c r="A8" t="s">
        <v>36</v>
      </c>
      <c r="B8" s="5">
        <v>39134</v>
      </c>
      <c r="C8" s="5">
        <v>39135</v>
      </c>
      <c r="E8" t="s">
        <v>42</v>
      </c>
      <c r="F8" t="s">
        <v>43</v>
      </c>
      <c r="G8" t="s">
        <v>44</v>
      </c>
    </row>
    <row r="9" spans="1:7" x14ac:dyDescent="0.25">
      <c r="A9" t="s">
        <v>37</v>
      </c>
      <c r="B9">
        <v>52</v>
      </c>
      <c r="C9">
        <v>48</v>
      </c>
      <c r="E9">
        <f>AVERAGE(B9:C12)</f>
        <v>51</v>
      </c>
      <c r="F9">
        <f>STDEV(B9:C12)</f>
        <v>1.6903085094570331</v>
      </c>
      <c r="G9">
        <f>COUNT(B9:C12)</f>
        <v>8</v>
      </c>
    </row>
    <row r="10" spans="1:7" x14ac:dyDescent="0.25">
      <c r="A10" t="s">
        <v>38</v>
      </c>
      <c r="B10">
        <v>51</v>
      </c>
      <c r="C10">
        <v>52</v>
      </c>
    </row>
    <row r="11" spans="1:7" x14ac:dyDescent="0.25">
      <c r="A11" t="s">
        <v>39</v>
      </c>
      <c r="B11">
        <v>52</v>
      </c>
      <c r="C11">
        <v>51</v>
      </c>
    </row>
    <row r="12" spans="1:7" x14ac:dyDescent="0.25">
      <c r="A12" t="s">
        <v>40</v>
      </c>
      <c r="B12">
        <v>53</v>
      </c>
      <c r="C12">
        <v>49</v>
      </c>
    </row>
    <row r="14" spans="1:7" x14ac:dyDescent="0.25">
      <c r="A1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 &amp; Contents</vt:lpstr>
      <vt:lpstr>FAD 6,12,24 h data</vt:lpstr>
      <vt:lpstr>Exposure verification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Villeneuve</dc:creator>
  <cp:lastModifiedBy>Dan Villeneuve</cp:lastModifiedBy>
  <dcterms:created xsi:type="dcterms:W3CDTF">2017-02-20T14:37:40Z</dcterms:created>
  <dcterms:modified xsi:type="dcterms:W3CDTF">2017-02-22T22:16:14Z</dcterms:modified>
</cp:coreProperties>
</file>