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Lab\JDomingo\all papers while at epa\Science Hub\"/>
    </mc:Choice>
  </mc:AlternateContent>
  <bookViews>
    <workbookView xWindow="0" yWindow="0" windowWidth="19200" windowHeight="11595" tabRatio="381"/>
  </bookViews>
  <sheets>
    <sheet name="Ni_final" sheetId="7" r:id="rId1"/>
    <sheet name="Zn_final" sheetId="8" r:id="rId2"/>
    <sheet name="Cd_final" sheetId="9" r:id="rId3"/>
    <sheet name="Pb_final" sheetId="10" r:id="rId4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0" l="1"/>
  <c r="N38" i="10"/>
  <c r="Q38" i="10"/>
  <c r="K36" i="10"/>
  <c r="N36" i="10"/>
  <c r="Q36" i="10"/>
  <c r="V38" i="10"/>
  <c r="K43" i="10"/>
  <c r="N43" i="10"/>
  <c r="Q43" i="10"/>
  <c r="K41" i="10"/>
  <c r="N41" i="10"/>
  <c r="Q41" i="10"/>
  <c r="V43" i="10"/>
  <c r="Z45" i="10"/>
  <c r="L38" i="10"/>
  <c r="R38" i="10"/>
  <c r="L36" i="10"/>
  <c r="R36" i="10"/>
  <c r="W38" i="10"/>
  <c r="L43" i="10"/>
  <c r="R43" i="10"/>
  <c r="L41" i="10"/>
  <c r="R41" i="10"/>
  <c r="W43" i="10"/>
  <c r="AA45" i="10"/>
  <c r="M38" i="10"/>
  <c r="S38" i="10"/>
  <c r="M36" i="10"/>
  <c r="S36" i="10"/>
  <c r="X38" i="10"/>
  <c r="M43" i="10"/>
  <c r="S43" i="10"/>
  <c r="M41" i="10"/>
  <c r="S41" i="10"/>
  <c r="X43" i="10"/>
  <c r="AB45" i="10"/>
  <c r="J38" i="10"/>
  <c r="P38" i="10"/>
  <c r="J36" i="10"/>
  <c r="P36" i="10"/>
  <c r="U38" i="10"/>
  <c r="J43" i="10"/>
  <c r="P43" i="10"/>
  <c r="J41" i="10"/>
  <c r="P41" i="10"/>
  <c r="U43" i="10"/>
  <c r="Y45" i="10"/>
  <c r="K28" i="10"/>
  <c r="N28" i="10"/>
  <c r="Q28" i="10"/>
  <c r="K26" i="10"/>
  <c r="N26" i="10"/>
  <c r="Q26" i="10"/>
  <c r="V28" i="10"/>
  <c r="K33" i="10"/>
  <c r="N33" i="10"/>
  <c r="Q33" i="10"/>
  <c r="K31" i="10"/>
  <c r="N31" i="10"/>
  <c r="Q31" i="10"/>
  <c r="V33" i="10"/>
  <c r="Z35" i="10"/>
  <c r="L28" i="10"/>
  <c r="R28" i="10"/>
  <c r="L26" i="10"/>
  <c r="R26" i="10"/>
  <c r="W28" i="10"/>
  <c r="L33" i="10"/>
  <c r="R33" i="10"/>
  <c r="L31" i="10"/>
  <c r="R31" i="10"/>
  <c r="W33" i="10"/>
  <c r="AA35" i="10"/>
  <c r="M28" i="10"/>
  <c r="S28" i="10"/>
  <c r="M26" i="10"/>
  <c r="S26" i="10"/>
  <c r="X28" i="10"/>
  <c r="M33" i="10"/>
  <c r="S33" i="10"/>
  <c r="M31" i="10"/>
  <c r="S31" i="10"/>
  <c r="X33" i="10"/>
  <c r="AB35" i="10"/>
  <c r="J28" i="10"/>
  <c r="P28" i="10"/>
  <c r="J26" i="10"/>
  <c r="P26" i="10"/>
  <c r="U28" i="10"/>
  <c r="J33" i="10"/>
  <c r="P33" i="10"/>
  <c r="J31" i="10"/>
  <c r="P31" i="10"/>
  <c r="U33" i="10"/>
  <c r="Y35" i="10"/>
  <c r="K18" i="10"/>
  <c r="N18" i="10"/>
  <c r="Q18" i="10"/>
  <c r="K16" i="10"/>
  <c r="N16" i="10"/>
  <c r="Q16" i="10"/>
  <c r="V18" i="10"/>
  <c r="K23" i="10"/>
  <c r="N23" i="10"/>
  <c r="Q23" i="10"/>
  <c r="K21" i="10"/>
  <c r="N21" i="10"/>
  <c r="Q21" i="10"/>
  <c r="V23" i="10"/>
  <c r="Z25" i="10"/>
  <c r="L18" i="10"/>
  <c r="R18" i="10"/>
  <c r="L16" i="10"/>
  <c r="R16" i="10"/>
  <c r="W18" i="10"/>
  <c r="L23" i="10"/>
  <c r="R23" i="10"/>
  <c r="L21" i="10"/>
  <c r="R21" i="10"/>
  <c r="W23" i="10"/>
  <c r="AA25" i="10"/>
  <c r="M18" i="10"/>
  <c r="S18" i="10"/>
  <c r="M16" i="10"/>
  <c r="S16" i="10"/>
  <c r="X18" i="10"/>
  <c r="M23" i="10"/>
  <c r="S23" i="10"/>
  <c r="M21" i="10"/>
  <c r="S21" i="10"/>
  <c r="X23" i="10"/>
  <c r="AB25" i="10"/>
  <c r="J18" i="10"/>
  <c r="P18" i="10"/>
  <c r="J16" i="10"/>
  <c r="P16" i="10"/>
  <c r="U18" i="10"/>
  <c r="J23" i="10"/>
  <c r="P23" i="10"/>
  <c r="J21" i="10"/>
  <c r="P21" i="10"/>
  <c r="U23" i="10"/>
  <c r="Y25" i="10"/>
  <c r="K8" i="10"/>
  <c r="N8" i="10"/>
  <c r="Q8" i="10"/>
  <c r="K6" i="10"/>
  <c r="N6" i="10"/>
  <c r="Q6" i="10"/>
  <c r="V8" i="10"/>
  <c r="K13" i="10"/>
  <c r="N13" i="10"/>
  <c r="Q13" i="10"/>
  <c r="K11" i="10"/>
  <c r="N11" i="10"/>
  <c r="Q11" i="10"/>
  <c r="V13" i="10"/>
  <c r="Z15" i="10"/>
  <c r="L8" i="10"/>
  <c r="R8" i="10"/>
  <c r="L6" i="10"/>
  <c r="R6" i="10"/>
  <c r="W8" i="10"/>
  <c r="L13" i="10"/>
  <c r="R13" i="10"/>
  <c r="L11" i="10"/>
  <c r="R11" i="10"/>
  <c r="W13" i="10"/>
  <c r="AA15" i="10"/>
  <c r="M8" i="10"/>
  <c r="S8" i="10"/>
  <c r="M6" i="10"/>
  <c r="S6" i="10"/>
  <c r="X8" i="10"/>
  <c r="M13" i="10"/>
  <c r="S13" i="10"/>
  <c r="M11" i="10"/>
  <c r="S11" i="10"/>
  <c r="X13" i="10"/>
  <c r="AB15" i="10"/>
  <c r="J8" i="10"/>
  <c r="P8" i="10"/>
  <c r="J6" i="10"/>
  <c r="P6" i="10"/>
  <c r="U8" i="10"/>
  <c r="J13" i="10"/>
  <c r="P13" i="10"/>
  <c r="J11" i="10"/>
  <c r="P11" i="10"/>
  <c r="U13" i="10"/>
  <c r="Y15" i="10"/>
  <c r="K38" i="9"/>
  <c r="N38" i="9"/>
  <c r="Q38" i="9"/>
  <c r="K36" i="9"/>
  <c r="N36" i="9"/>
  <c r="Q36" i="9"/>
  <c r="V38" i="9"/>
  <c r="K43" i="9"/>
  <c r="N43" i="9"/>
  <c r="Q43" i="9"/>
  <c r="K41" i="9"/>
  <c r="N41" i="9"/>
  <c r="Q41" i="9"/>
  <c r="V43" i="9"/>
  <c r="Z45" i="9"/>
  <c r="L38" i="9"/>
  <c r="R38" i="9"/>
  <c r="L36" i="9"/>
  <c r="R36" i="9"/>
  <c r="W38" i="9"/>
  <c r="L43" i="9"/>
  <c r="R43" i="9"/>
  <c r="L41" i="9"/>
  <c r="R41" i="9"/>
  <c r="W43" i="9"/>
  <c r="AA45" i="9"/>
  <c r="M38" i="9"/>
  <c r="S38" i="9"/>
  <c r="M36" i="9"/>
  <c r="S36" i="9"/>
  <c r="X38" i="9"/>
  <c r="M43" i="9"/>
  <c r="S43" i="9"/>
  <c r="M41" i="9"/>
  <c r="S41" i="9"/>
  <c r="X43" i="9"/>
  <c r="AB45" i="9"/>
  <c r="J38" i="9"/>
  <c r="P38" i="9"/>
  <c r="J36" i="9"/>
  <c r="P36" i="9"/>
  <c r="U38" i="9"/>
  <c r="J43" i="9"/>
  <c r="P43" i="9"/>
  <c r="J41" i="9"/>
  <c r="P41" i="9"/>
  <c r="U43" i="9"/>
  <c r="Y45" i="9"/>
  <c r="K28" i="9"/>
  <c r="N28" i="9"/>
  <c r="Q28" i="9"/>
  <c r="K26" i="9"/>
  <c r="N26" i="9"/>
  <c r="Q26" i="9"/>
  <c r="V28" i="9"/>
  <c r="K33" i="9"/>
  <c r="N33" i="9"/>
  <c r="Q33" i="9"/>
  <c r="K31" i="9"/>
  <c r="N31" i="9"/>
  <c r="Q31" i="9"/>
  <c r="V33" i="9"/>
  <c r="Z35" i="9"/>
  <c r="L28" i="9"/>
  <c r="R28" i="9"/>
  <c r="L26" i="9"/>
  <c r="R26" i="9"/>
  <c r="W28" i="9"/>
  <c r="L33" i="9"/>
  <c r="R33" i="9"/>
  <c r="L31" i="9"/>
  <c r="R31" i="9"/>
  <c r="W33" i="9"/>
  <c r="AA35" i="9"/>
  <c r="M28" i="9"/>
  <c r="S28" i="9"/>
  <c r="M26" i="9"/>
  <c r="S26" i="9"/>
  <c r="X28" i="9"/>
  <c r="M33" i="9"/>
  <c r="S33" i="9"/>
  <c r="M31" i="9"/>
  <c r="S31" i="9"/>
  <c r="X33" i="9"/>
  <c r="AB35" i="9"/>
  <c r="J28" i="9"/>
  <c r="P28" i="9"/>
  <c r="J26" i="9"/>
  <c r="P26" i="9"/>
  <c r="U28" i="9"/>
  <c r="J33" i="9"/>
  <c r="P33" i="9"/>
  <c r="J31" i="9"/>
  <c r="P31" i="9"/>
  <c r="U33" i="9"/>
  <c r="Y35" i="9"/>
  <c r="K18" i="9"/>
  <c r="N18" i="9"/>
  <c r="Q18" i="9"/>
  <c r="K16" i="9"/>
  <c r="N16" i="9"/>
  <c r="Q16" i="9"/>
  <c r="V18" i="9"/>
  <c r="K23" i="9"/>
  <c r="N23" i="9"/>
  <c r="Q23" i="9"/>
  <c r="K21" i="9"/>
  <c r="N21" i="9"/>
  <c r="Q21" i="9"/>
  <c r="V23" i="9"/>
  <c r="Z25" i="9"/>
  <c r="L18" i="9"/>
  <c r="R18" i="9"/>
  <c r="L16" i="9"/>
  <c r="R16" i="9"/>
  <c r="W18" i="9"/>
  <c r="L23" i="9"/>
  <c r="R23" i="9"/>
  <c r="L21" i="9"/>
  <c r="R21" i="9"/>
  <c r="W23" i="9"/>
  <c r="AA25" i="9"/>
  <c r="M18" i="9"/>
  <c r="S18" i="9"/>
  <c r="M16" i="9"/>
  <c r="S16" i="9"/>
  <c r="X18" i="9"/>
  <c r="M23" i="9"/>
  <c r="S23" i="9"/>
  <c r="M21" i="9"/>
  <c r="S21" i="9"/>
  <c r="X23" i="9"/>
  <c r="AB25" i="9"/>
  <c r="J18" i="9"/>
  <c r="P18" i="9"/>
  <c r="J16" i="9"/>
  <c r="P16" i="9"/>
  <c r="U18" i="9"/>
  <c r="J23" i="9"/>
  <c r="P23" i="9"/>
  <c r="J21" i="9"/>
  <c r="P21" i="9"/>
  <c r="U23" i="9"/>
  <c r="Y25" i="9"/>
  <c r="K8" i="9"/>
  <c r="N8" i="9"/>
  <c r="Q8" i="9"/>
  <c r="K6" i="9"/>
  <c r="N6" i="9"/>
  <c r="Q6" i="9"/>
  <c r="V8" i="9"/>
  <c r="K13" i="9"/>
  <c r="N13" i="9"/>
  <c r="Q13" i="9"/>
  <c r="K11" i="9"/>
  <c r="N11" i="9"/>
  <c r="Q11" i="9"/>
  <c r="V13" i="9"/>
  <c r="Z15" i="9"/>
  <c r="L8" i="9"/>
  <c r="R8" i="9"/>
  <c r="L6" i="9"/>
  <c r="R6" i="9"/>
  <c r="W8" i="9"/>
  <c r="L13" i="9"/>
  <c r="R13" i="9"/>
  <c r="L11" i="9"/>
  <c r="R11" i="9"/>
  <c r="W13" i="9"/>
  <c r="AA15" i="9"/>
  <c r="M8" i="9"/>
  <c r="S8" i="9"/>
  <c r="M6" i="9"/>
  <c r="S6" i="9"/>
  <c r="X8" i="9"/>
  <c r="M13" i="9"/>
  <c r="S13" i="9"/>
  <c r="M11" i="9"/>
  <c r="S11" i="9"/>
  <c r="X13" i="9"/>
  <c r="AB15" i="9"/>
  <c r="J8" i="9"/>
  <c r="P8" i="9"/>
  <c r="J6" i="9"/>
  <c r="P6" i="9"/>
  <c r="U8" i="9"/>
  <c r="J13" i="9"/>
  <c r="P13" i="9"/>
  <c r="J11" i="9"/>
  <c r="P11" i="9"/>
  <c r="U13" i="9"/>
  <c r="Y15" i="9"/>
  <c r="K48" i="8"/>
  <c r="N48" i="8"/>
  <c r="Q48" i="8"/>
  <c r="K46" i="8"/>
  <c r="N46" i="8"/>
  <c r="Q46" i="8"/>
  <c r="V48" i="8"/>
  <c r="K53" i="8"/>
  <c r="N53" i="8"/>
  <c r="Q53" i="8"/>
  <c r="K51" i="8"/>
  <c r="N51" i="8"/>
  <c r="Q51" i="8"/>
  <c r="V53" i="8"/>
  <c r="Z55" i="8"/>
  <c r="L48" i="8"/>
  <c r="R48" i="8"/>
  <c r="L46" i="8"/>
  <c r="R46" i="8"/>
  <c r="W48" i="8"/>
  <c r="L53" i="8"/>
  <c r="R53" i="8"/>
  <c r="L51" i="8"/>
  <c r="R51" i="8"/>
  <c r="W53" i="8"/>
  <c r="AA55" i="8"/>
  <c r="M48" i="8"/>
  <c r="S48" i="8"/>
  <c r="M46" i="8"/>
  <c r="S46" i="8"/>
  <c r="X48" i="8"/>
  <c r="M53" i="8"/>
  <c r="S53" i="8"/>
  <c r="M51" i="8"/>
  <c r="S51" i="8"/>
  <c r="X53" i="8"/>
  <c r="AB55" i="8"/>
  <c r="J48" i="8"/>
  <c r="P48" i="8"/>
  <c r="J46" i="8"/>
  <c r="P46" i="8"/>
  <c r="U48" i="8"/>
  <c r="J53" i="8"/>
  <c r="P53" i="8"/>
  <c r="J51" i="8"/>
  <c r="P51" i="8"/>
  <c r="U53" i="8"/>
  <c r="Y55" i="8"/>
  <c r="K38" i="8"/>
  <c r="N38" i="8"/>
  <c r="Q38" i="8"/>
  <c r="K36" i="8"/>
  <c r="N36" i="8"/>
  <c r="Q36" i="8"/>
  <c r="V38" i="8"/>
  <c r="K43" i="8"/>
  <c r="N43" i="8"/>
  <c r="Q43" i="8"/>
  <c r="K41" i="8"/>
  <c r="N41" i="8"/>
  <c r="Q41" i="8"/>
  <c r="V43" i="8"/>
  <c r="Z45" i="8"/>
  <c r="L38" i="8"/>
  <c r="R38" i="8"/>
  <c r="L36" i="8"/>
  <c r="R36" i="8"/>
  <c r="W38" i="8"/>
  <c r="L43" i="8"/>
  <c r="R43" i="8"/>
  <c r="L41" i="8"/>
  <c r="R41" i="8"/>
  <c r="W43" i="8"/>
  <c r="AA45" i="8"/>
  <c r="M38" i="8"/>
  <c r="S38" i="8"/>
  <c r="M36" i="8"/>
  <c r="S36" i="8"/>
  <c r="X38" i="8"/>
  <c r="M43" i="8"/>
  <c r="S43" i="8"/>
  <c r="M41" i="8"/>
  <c r="S41" i="8"/>
  <c r="X43" i="8"/>
  <c r="AB45" i="8"/>
  <c r="J38" i="8"/>
  <c r="P38" i="8"/>
  <c r="J36" i="8"/>
  <c r="P36" i="8"/>
  <c r="U38" i="8"/>
  <c r="J43" i="8"/>
  <c r="P43" i="8"/>
  <c r="J41" i="8"/>
  <c r="P41" i="8"/>
  <c r="U43" i="8"/>
  <c r="Y45" i="8"/>
  <c r="K28" i="8"/>
  <c r="N28" i="8"/>
  <c r="Q28" i="8"/>
  <c r="K26" i="8"/>
  <c r="N26" i="8"/>
  <c r="Q26" i="8"/>
  <c r="V28" i="8"/>
  <c r="K33" i="8"/>
  <c r="N33" i="8"/>
  <c r="Q33" i="8"/>
  <c r="K31" i="8"/>
  <c r="N31" i="8"/>
  <c r="Q31" i="8"/>
  <c r="V33" i="8"/>
  <c r="Z35" i="8"/>
  <c r="L28" i="8"/>
  <c r="R28" i="8"/>
  <c r="L26" i="8"/>
  <c r="R26" i="8"/>
  <c r="W28" i="8"/>
  <c r="L33" i="8"/>
  <c r="R33" i="8"/>
  <c r="L31" i="8"/>
  <c r="R31" i="8"/>
  <c r="W33" i="8"/>
  <c r="AA35" i="8"/>
  <c r="M28" i="8"/>
  <c r="S28" i="8"/>
  <c r="M26" i="8"/>
  <c r="S26" i="8"/>
  <c r="X28" i="8"/>
  <c r="M33" i="8"/>
  <c r="S33" i="8"/>
  <c r="M31" i="8"/>
  <c r="S31" i="8"/>
  <c r="X33" i="8"/>
  <c r="AB35" i="8"/>
  <c r="J28" i="8"/>
  <c r="P28" i="8"/>
  <c r="J26" i="8"/>
  <c r="P26" i="8"/>
  <c r="U28" i="8"/>
  <c r="J33" i="8"/>
  <c r="P33" i="8"/>
  <c r="J31" i="8"/>
  <c r="P31" i="8"/>
  <c r="U33" i="8"/>
  <c r="Y35" i="8"/>
  <c r="K18" i="8"/>
  <c r="N18" i="8"/>
  <c r="Q18" i="8"/>
  <c r="K16" i="8"/>
  <c r="N16" i="8"/>
  <c r="Q16" i="8"/>
  <c r="V18" i="8"/>
  <c r="K23" i="8"/>
  <c r="N23" i="8"/>
  <c r="Q23" i="8"/>
  <c r="K21" i="8"/>
  <c r="N21" i="8"/>
  <c r="Q21" i="8"/>
  <c r="V23" i="8"/>
  <c r="Z25" i="8"/>
  <c r="L18" i="8"/>
  <c r="R18" i="8"/>
  <c r="L16" i="8"/>
  <c r="R16" i="8"/>
  <c r="W18" i="8"/>
  <c r="L23" i="8"/>
  <c r="R23" i="8"/>
  <c r="L21" i="8"/>
  <c r="R21" i="8"/>
  <c r="W23" i="8"/>
  <c r="AA25" i="8"/>
  <c r="M18" i="8"/>
  <c r="S18" i="8"/>
  <c r="M16" i="8"/>
  <c r="S16" i="8"/>
  <c r="X18" i="8"/>
  <c r="M23" i="8"/>
  <c r="S23" i="8"/>
  <c r="M21" i="8"/>
  <c r="S21" i="8"/>
  <c r="X23" i="8"/>
  <c r="AB25" i="8"/>
  <c r="J18" i="8"/>
  <c r="P18" i="8"/>
  <c r="J16" i="8"/>
  <c r="P16" i="8"/>
  <c r="U18" i="8"/>
  <c r="J23" i="8"/>
  <c r="P23" i="8"/>
  <c r="J21" i="8"/>
  <c r="P21" i="8"/>
  <c r="U23" i="8"/>
  <c r="Y25" i="8"/>
  <c r="K8" i="8"/>
  <c r="N8" i="8"/>
  <c r="Q8" i="8"/>
  <c r="K6" i="8"/>
  <c r="N6" i="8"/>
  <c r="Q6" i="8"/>
  <c r="V8" i="8"/>
  <c r="K13" i="8"/>
  <c r="N13" i="8"/>
  <c r="Q13" i="8"/>
  <c r="K11" i="8"/>
  <c r="N11" i="8"/>
  <c r="Q11" i="8"/>
  <c r="V13" i="8"/>
  <c r="Z15" i="8"/>
  <c r="L8" i="8"/>
  <c r="R8" i="8"/>
  <c r="L6" i="8"/>
  <c r="R6" i="8"/>
  <c r="W8" i="8"/>
  <c r="L13" i="8"/>
  <c r="R13" i="8"/>
  <c r="L11" i="8"/>
  <c r="R11" i="8"/>
  <c r="W13" i="8"/>
  <c r="AA15" i="8"/>
  <c r="M8" i="8"/>
  <c r="S8" i="8"/>
  <c r="M6" i="8"/>
  <c r="S6" i="8"/>
  <c r="X8" i="8"/>
  <c r="M13" i="8"/>
  <c r="S13" i="8"/>
  <c r="M11" i="8"/>
  <c r="S11" i="8"/>
  <c r="X13" i="8"/>
  <c r="AB15" i="8"/>
  <c r="J8" i="8"/>
  <c r="P8" i="8"/>
  <c r="J6" i="8"/>
  <c r="P6" i="8"/>
  <c r="U8" i="8"/>
  <c r="J13" i="8"/>
  <c r="P13" i="8"/>
  <c r="J11" i="8"/>
  <c r="P11" i="8"/>
  <c r="U13" i="8"/>
  <c r="Y15" i="8"/>
  <c r="K48" i="7"/>
  <c r="N48" i="7"/>
  <c r="Q48" i="7"/>
  <c r="K46" i="7"/>
  <c r="N46" i="7"/>
  <c r="Q46" i="7"/>
  <c r="V48" i="7"/>
  <c r="K53" i="7"/>
  <c r="N53" i="7"/>
  <c r="Q53" i="7"/>
  <c r="K51" i="7"/>
  <c r="N51" i="7"/>
  <c r="Q51" i="7"/>
  <c r="V53" i="7"/>
  <c r="Z55" i="7"/>
  <c r="L48" i="7"/>
  <c r="R48" i="7"/>
  <c r="L46" i="7"/>
  <c r="R46" i="7"/>
  <c r="W48" i="7"/>
  <c r="L53" i="7"/>
  <c r="R53" i="7"/>
  <c r="L51" i="7"/>
  <c r="R51" i="7"/>
  <c r="W53" i="7"/>
  <c r="AA55" i="7"/>
  <c r="M48" i="7"/>
  <c r="S48" i="7"/>
  <c r="M46" i="7"/>
  <c r="S46" i="7"/>
  <c r="X48" i="7"/>
  <c r="M53" i="7"/>
  <c r="S53" i="7"/>
  <c r="M51" i="7"/>
  <c r="S51" i="7"/>
  <c r="X53" i="7"/>
  <c r="AB55" i="7"/>
  <c r="J48" i="7"/>
  <c r="P48" i="7"/>
  <c r="J46" i="7"/>
  <c r="P46" i="7"/>
  <c r="U48" i="7"/>
  <c r="J53" i="7"/>
  <c r="P53" i="7"/>
  <c r="J51" i="7"/>
  <c r="P51" i="7"/>
  <c r="U53" i="7"/>
  <c r="Y55" i="7"/>
  <c r="K38" i="7"/>
  <c r="N38" i="7"/>
  <c r="Q38" i="7"/>
  <c r="K36" i="7"/>
  <c r="N36" i="7"/>
  <c r="Q36" i="7"/>
  <c r="V38" i="7"/>
  <c r="K43" i="7"/>
  <c r="N43" i="7"/>
  <c r="Q43" i="7"/>
  <c r="K41" i="7"/>
  <c r="N41" i="7"/>
  <c r="Q41" i="7"/>
  <c r="V43" i="7"/>
  <c r="Z45" i="7"/>
  <c r="L38" i="7"/>
  <c r="R38" i="7"/>
  <c r="L36" i="7"/>
  <c r="R36" i="7"/>
  <c r="W38" i="7"/>
  <c r="L43" i="7"/>
  <c r="R43" i="7"/>
  <c r="L41" i="7"/>
  <c r="R41" i="7"/>
  <c r="W43" i="7"/>
  <c r="AA45" i="7"/>
  <c r="M38" i="7"/>
  <c r="S38" i="7"/>
  <c r="M36" i="7"/>
  <c r="S36" i="7"/>
  <c r="X38" i="7"/>
  <c r="M43" i="7"/>
  <c r="S43" i="7"/>
  <c r="M41" i="7"/>
  <c r="S41" i="7"/>
  <c r="X43" i="7"/>
  <c r="AB45" i="7"/>
  <c r="J38" i="7"/>
  <c r="P38" i="7"/>
  <c r="J36" i="7"/>
  <c r="P36" i="7"/>
  <c r="U38" i="7"/>
  <c r="J43" i="7"/>
  <c r="P43" i="7"/>
  <c r="J41" i="7"/>
  <c r="P41" i="7"/>
  <c r="U43" i="7"/>
  <c r="Y45" i="7"/>
  <c r="K28" i="7"/>
  <c r="N28" i="7"/>
  <c r="Q28" i="7"/>
  <c r="K26" i="7"/>
  <c r="N26" i="7"/>
  <c r="Q26" i="7"/>
  <c r="V28" i="7"/>
  <c r="K33" i="7"/>
  <c r="N33" i="7"/>
  <c r="Q33" i="7"/>
  <c r="K31" i="7"/>
  <c r="N31" i="7"/>
  <c r="Q31" i="7"/>
  <c r="V33" i="7"/>
  <c r="Z35" i="7"/>
  <c r="L28" i="7"/>
  <c r="R28" i="7"/>
  <c r="L26" i="7"/>
  <c r="R26" i="7"/>
  <c r="W28" i="7"/>
  <c r="L33" i="7"/>
  <c r="R33" i="7"/>
  <c r="L31" i="7"/>
  <c r="R31" i="7"/>
  <c r="W33" i="7"/>
  <c r="AA35" i="7"/>
  <c r="M28" i="7"/>
  <c r="S28" i="7"/>
  <c r="M26" i="7"/>
  <c r="S26" i="7"/>
  <c r="X28" i="7"/>
  <c r="M33" i="7"/>
  <c r="S33" i="7"/>
  <c r="M31" i="7"/>
  <c r="S31" i="7"/>
  <c r="X33" i="7"/>
  <c r="AB35" i="7"/>
  <c r="J28" i="7"/>
  <c r="P28" i="7"/>
  <c r="J26" i="7"/>
  <c r="P26" i="7"/>
  <c r="U28" i="7"/>
  <c r="J33" i="7"/>
  <c r="P33" i="7"/>
  <c r="J31" i="7"/>
  <c r="P31" i="7"/>
  <c r="U33" i="7"/>
  <c r="Y35" i="7"/>
  <c r="K18" i="7"/>
  <c r="N18" i="7"/>
  <c r="Q18" i="7"/>
  <c r="K16" i="7"/>
  <c r="N16" i="7"/>
  <c r="Q16" i="7"/>
  <c r="V18" i="7"/>
  <c r="K23" i="7"/>
  <c r="N23" i="7"/>
  <c r="Q23" i="7"/>
  <c r="K21" i="7"/>
  <c r="N21" i="7"/>
  <c r="Q21" i="7"/>
  <c r="V23" i="7"/>
  <c r="Z25" i="7"/>
  <c r="L18" i="7"/>
  <c r="R18" i="7"/>
  <c r="L16" i="7"/>
  <c r="R16" i="7"/>
  <c r="W18" i="7"/>
  <c r="L23" i="7"/>
  <c r="R23" i="7"/>
  <c r="L21" i="7"/>
  <c r="R21" i="7"/>
  <c r="W23" i="7"/>
  <c r="AA25" i="7"/>
  <c r="M18" i="7"/>
  <c r="S18" i="7"/>
  <c r="M16" i="7"/>
  <c r="S16" i="7"/>
  <c r="X18" i="7"/>
  <c r="M23" i="7"/>
  <c r="S23" i="7"/>
  <c r="M21" i="7"/>
  <c r="S21" i="7"/>
  <c r="X23" i="7"/>
  <c r="AB25" i="7"/>
  <c r="J18" i="7"/>
  <c r="P18" i="7"/>
  <c r="J16" i="7"/>
  <c r="P16" i="7"/>
  <c r="U18" i="7"/>
  <c r="J23" i="7"/>
  <c r="P23" i="7"/>
  <c r="J21" i="7"/>
  <c r="P21" i="7"/>
  <c r="U23" i="7"/>
  <c r="Y25" i="7"/>
  <c r="K8" i="7"/>
  <c r="N8" i="7"/>
  <c r="Q8" i="7"/>
  <c r="K6" i="7"/>
  <c r="N6" i="7"/>
  <c r="Q6" i="7"/>
  <c r="V8" i="7"/>
  <c r="K13" i="7"/>
  <c r="N13" i="7"/>
  <c r="Q13" i="7"/>
  <c r="K11" i="7"/>
  <c r="N11" i="7"/>
  <c r="Q11" i="7"/>
  <c r="V13" i="7"/>
  <c r="Z15" i="7"/>
  <c r="L8" i="7"/>
  <c r="R8" i="7"/>
  <c r="L6" i="7"/>
  <c r="R6" i="7"/>
  <c r="W8" i="7"/>
  <c r="L13" i="7"/>
  <c r="R13" i="7"/>
  <c r="L11" i="7"/>
  <c r="R11" i="7"/>
  <c r="W13" i="7"/>
  <c r="AA15" i="7"/>
  <c r="M8" i="7"/>
  <c r="S8" i="7"/>
  <c r="M6" i="7"/>
  <c r="S6" i="7"/>
  <c r="X8" i="7"/>
  <c r="M13" i="7"/>
  <c r="S13" i="7"/>
  <c r="M11" i="7"/>
  <c r="S11" i="7"/>
  <c r="X13" i="7"/>
  <c r="AB15" i="7"/>
  <c r="J8" i="7"/>
  <c r="P8" i="7"/>
  <c r="J6" i="7"/>
  <c r="P6" i="7"/>
  <c r="U8" i="7"/>
  <c r="J13" i="7"/>
  <c r="P13" i="7"/>
  <c r="J11" i="7"/>
  <c r="P11" i="7"/>
  <c r="U13" i="7"/>
  <c r="Y15" i="7"/>
  <c r="AC13" i="7"/>
  <c r="Z13" i="7"/>
  <c r="Z14" i="7"/>
  <c r="AE4" i="9"/>
  <c r="AE4" i="8"/>
  <c r="AH29" i="7"/>
  <c r="Z43" i="10"/>
  <c r="Z44" i="10"/>
  <c r="AA43" i="10"/>
  <c r="AA44" i="10"/>
  <c r="AB43" i="10"/>
  <c r="AB44" i="10"/>
  <c r="Y43" i="10"/>
  <c r="Y44" i="10"/>
  <c r="Z23" i="10"/>
  <c r="Z24" i="10"/>
  <c r="AA23" i="10"/>
  <c r="AA24" i="10"/>
  <c r="AB23" i="10"/>
  <c r="AB24" i="10"/>
  <c r="Y23" i="10"/>
  <c r="Y24" i="10"/>
  <c r="Z13" i="10"/>
  <c r="Z14" i="10"/>
  <c r="AA13" i="10"/>
  <c r="AA14" i="10"/>
  <c r="AB13" i="10"/>
  <c r="AB14" i="10"/>
  <c r="Y13" i="10"/>
  <c r="Y14" i="10"/>
  <c r="Z43" i="9"/>
  <c r="Z44" i="9"/>
  <c r="AA43" i="9"/>
  <c r="AA44" i="9"/>
  <c r="AB43" i="9"/>
  <c r="AB44" i="9"/>
  <c r="Y43" i="9"/>
  <c r="Y44" i="9"/>
  <c r="Z33" i="9"/>
  <c r="Z34" i="9"/>
  <c r="AA33" i="9"/>
  <c r="AA34" i="9"/>
  <c r="AB33" i="9"/>
  <c r="AB34" i="9"/>
  <c r="Y33" i="9"/>
  <c r="Y34" i="9"/>
  <c r="AB23" i="9"/>
  <c r="AB24" i="9"/>
  <c r="AA23" i="9"/>
  <c r="AA24" i="9"/>
  <c r="Z23" i="9"/>
  <c r="Z24" i="9"/>
  <c r="Y23" i="9"/>
  <c r="Y24" i="9"/>
  <c r="Z13" i="9"/>
  <c r="Z14" i="9"/>
  <c r="AA13" i="9"/>
  <c r="AA14" i="9"/>
  <c r="AB13" i="9"/>
  <c r="AB14" i="9"/>
  <c r="Y13" i="9"/>
  <c r="Y14" i="9"/>
  <c r="Z53" i="8"/>
  <c r="Z54" i="8"/>
  <c r="AA53" i="8"/>
  <c r="AA54" i="8"/>
  <c r="AB53" i="8"/>
  <c r="AB54" i="8"/>
  <c r="Y53" i="8"/>
  <c r="Y54" i="8"/>
  <c r="Z43" i="8"/>
  <c r="Z44" i="8"/>
  <c r="AA43" i="8"/>
  <c r="AA44" i="8"/>
  <c r="AB43" i="8"/>
  <c r="AB44" i="8"/>
  <c r="Y43" i="8"/>
  <c r="Y44" i="8"/>
  <c r="Z33" i="8"/>
  <c r="Z34" i="8"/>
  <c r="AA33" i="8"/>
  <c r="AA34" i="8"/>
  <c r="AB33" i="8"/>
  <c r="AB34" i="8"/>
  <c r="Y33" i="8"/>
  <c r="Y34" i="8"/>
  <c r="Z23" i="8"/>
  <c r="Z24" i="8"/>
  <c r="AA23" i="8"/>
  <c r="AA24" i="8"/>
  <c r="AB23" i="8"/>
  <c r="AB24" i="8"/>
  <c r="Y23" i="8"/>
  <c r="Y24" i="8"/>
  <c r="Z13" i="8"/>
  <c r="Z14" i="8"/>
  <c r="AA13" i="8"/>
  <c r="AA14" i="8"/>
  <c r="AB13" i="8"/>
  <c r="AB14" i="8"/>
  <c r="Y13" i="8"/>
  <c r="Y14" i="8"/>
  <c r="Z53" i="7"/>
  <c r="Z54" i="7"/>
  <c r="AA53" i="7"/>
  <c r="AA54" i="7"/>
  <c r="AB53" i="7"/>
  <c r="AB54" i="7"/>
  <c r="Y53" i="7"/>
  <c r="Y54" i="7"/>
  <c r="Z43" i="7"/>
  <c r="Z44" i="7"/>
  <c r="AA43" i="7"/>
  <c r="AA44" i="7"/>
  <c r="AB43" i="7"/>
  <c r="AB44" i="7"/>
  <c r="Y43" i="7"/>
  <c r="Y44" i="7"/>
  <c r="Z33" i="7"/>
  <c r="Z34" i="7"/>
  <c r="AA33" i="7"/>
  <c r="AA34" i="7"/>
  <c r="AB33" i="7"/>
  <c r="AB34" i="7"/>
  <c r="Y33" i="7"/>
  <c r="Y34" i="7"/>
  <c r="Z23" i="7"/>
  <c r="Z24" i="7"/>
  <c r="AA23" i="7"/>
  <c r="AA24" i="7"/>
  <c r="AB23" i="7"/>
  <c r="AB24" i="7"/>
  <c r="Y23" i="7"/>
  <c r="Y24" i="7"/>
  <c r="AA13" i="7"/>
  <c r="AA14" i="7"/>
  <c r="AB13" i="7"/>
  <c r="AB14" i="7"/>
  <c r="Y13" i="7"/>
  <c r="Y14" i="7"/>
  <c r="AC23" i="10"/>
  <c r="AD23" i="10"/>
  <c r="AE23" i="10"/>
  <c r="AF23" i="10"/>
  <c r="AC43" i="10"/>
  <c r="AD43" i="10"/>
  <c r="AE43" i="10"/>
  <c r="AF43" i="10"/>
  <c r="AD13" i="10"/>
  <c r="AE13" i="10"/>
  <c r="AF13" i="10"/>
  <c r="AC13" i="10"/>
  <c r="AC23" i="9"/>
  <c r="AD23" i="9"/>
  <c r="AE23" i="9"/>
  <c r="AF23" i="9"/>
  <c r="AC33" i="9"/>
  <c r="AD33" i="9"/>
  <c r="AE33" i="9"/>
  <c r="AF33" i="9"/>
  <c r="AC43" i="9"/>
  <c r="AD43" i="9"/>
  <c r="AE43" i="9"/>
  <c r="AF43" i="9"/>
  <c r="AD13" i="9"/>
  <c r="AE13" i="9"/>
  <c r="AF13" i="9"/>
  <c r="AC13" i="9"/>
  <c r="AC23" i="8"/>
  <c r="AD23" i="8"/>
  <c r="AE23" i="8"/>
  <c r="AF23" i="8"/>
  <c r="AC33" i="8"/>
  <c r="AD33" i="8"/>
  <c r="AE33" i="8"/>
  <c r="AF33" i="8"/>
  <c r="AC53" i="8"/>
  <c r="AD53" i="8"/>
  <c r="AE53" i="8"/>
  <c r="AF53" i="8"/>
  <c r="AD13" i="8"/>
  <c r="AE13" i="8"/>
  <c r="AF13" i="8"/>
  <c r="AC13" i="8"/>
  <c r="AC23" i="7"/>
  <c r="AD23" i="7"/>
  <c r="AE23" i="7"/>
  <c r="AF23" i="7"/>
  <c r="AC33" i="7"/>
  <c r="AD33" i="7"/>
  <c r="AE33" i="7"/>
  <c r="AF33" i="7"/>
  <c r="AC43" i="7"/>
  <c r="AD43" i="7"/>
  <c r="AE43" i="7"/>
  <c r="AF43" i="7"/>
  <c r="AC53" i="7"/>
  <c r="AD53" i="7"/>
  <c r="AE53" i="7"/>
  <c r="AF53" i="7"/>
  <c r="AD13" i="7"/>
  <c r="AE13" i="7"/>
  <c r="AF13" i="7"/>
  <c r="AD43" i="8"/>
  <c r="AC33" i="10"/>
  <c r="AE33" i="10"/>
  <c r="AF33" i="10"/>
  <c r="AF43" i="8"/>
  <c r="AC43" i="8"/>
  <c r="AE43" i="8"/>
  <c r="AD33" i="10"/>
  <c r="Y33" i="10"/>
  <c r="Y34" i="10"/>
  <c r="AA33" i="10"/>
  <c r="AA34" i="10"/>
  <c r="AB33" i="10"/>
  <c r="AB34" i="10"/>
  <c r="Z33" i="10"/>
  <c r="Z34" i="10"/>
</calcChain>
</file>

<file path=xl/sharedStrings.xml><?xml version="1.0" encoding="utf-8"?>
<sst xmlns="http://schemas.openxmlformats.org/spreadsheetml/2006/main" count="288" uniqueCount="29">
  <si>
    <t>Date</t>
  </si>
  <si>
    <t>Total Ni</t>
  </si>
  <si>
    <t>amoA</t>
  </si>
  <si>
    <t>hao</t>
  </si>
  <si>
    <t>nirK</t>
  </si>
  <si>
    <t>norB</t>
  </si>
  <si>
    <t>AOB16S</t>
  </si>
  <si>
    <t>C2/C1</t>
  </si>
  <si>
    <t>Fold change in gene/ Fold change in AOB16S</t>
  </si>
  <si>
    <t xml:space="preserve">Rel fold change (Treated/Control) </t>
  </si>
  <si>
    <t>Average relative fold change</t>
  </si>
  <si>
    <t>Stdev.</t>
  </si>
  <si>
    <t>mg/L</t>
  </si>
  <si>
    <t>cDNA</t>
  </si>
  <si>
    <t>DNA</t>
  </si>
  <si>
    <t>T2/T1</t>
  </si>
  <si>
    <t>C0</t>
  </si>
  <si>
    <t>C1</t>
  </si>
  <si>
    <t>C2</t>
  </si>
  <si>
    <t>T1</t>
  </si>
  <si>
    <t>T2</t>
  </si>
  <si>
    <t>C0*</t>
  </si>
  <si>
    <t>C1*</t>
  </si>
  <si>
    <t>C2*</t>
  </si>
  <si>
    <t>T1*</t>
  </si>
  <si>
    <t>T2*</t>
  </si>
  <si>
    <t>Total Zn</t>
  </si>
  <si>
    <t>Total Cd</t>
  </si>
  <si>
    <t>Total 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</si>
</sst>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amoA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(Ni_final!$C$53,Ni_final!$C$43,Ni_final!$C$33,Ni_final!$C$13,Ni_final!$C$23)</c:f>
              <c:numCache>
                <c:formatCode>General</c:formatCode>
                <c:ptCount val="5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  <c:pt idx="4">
                  <c:v>3</c:v>
                </c:pt>
              </c:numCache>
            </c:numRef>
          </c:cat>
          <c:val>
            <c:numRef>
              <c:f>(Ni_final!$Y$54,Ni_final!$Y$44,Ni_final!$Y$34,Ni_final!$Y$14,Ni_final!$Y$24)</c:f>
              <c:numCache>
                <c:formatCode>General</c:formatCode>
                <c:ptCount val="5"/>
                <c:pt idx="0">
                  <c:v>-0.61798572040910604</c:v>
                </c:pt>
                <c:pt idx="1">
                  <c:v>-0.24108363020914661</c:v>
                </c:pt>
                <c:pt idx="2">
                  <c:v>-0.14148562048924476</c:v>
                </c:pt>
                <c:pt idx="3">
                  <c:v>-0.16730141229972331</c:v>
                </c:pt>
                <c:pt idx="4">
                  <c:v>-1.362461928679378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BB-49E7-A461-ABAC8ACB9BD4}"/>
            </c:ext>
          </c:extLst>
        </c:ser>
        <c:ser>
          <c:idx val="1"/>
          <c:order val="1"/>
          <c:tx>
            <c:v>hao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(Ni_final!$Z$54,Ni_final!$Z$44,Ni_final!$Z$34,Ni_final!$Z$14,Ni_final!$Z$24)</c:f>
              <c:numCache>
                <c:formatCode>General</c:formatCode>
                <c:ptCount val="5"/>
                <c:pt idx="0">
                  <c:v>7.6024644190159682E-2</c:v>
                </c:pt>
                <c:pt idx="1">
                  <c:v>-0.24635398248438756</c:v>
                </c:pt>
                <c:pt idx="2">
                  <c:v>-0.78686098955590056</c:v>
                </c:pt>
                <c:pt idx="3">
                  <c:v>-0.4873216250980153</c:v>
                </c:pt>
                <c:pt idx="4">
                  <c:v>0.42915071772724067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BB-49E7-A461-ABAC8ACB9BD4}"/>
            </c:ext>
          </c:extLst>
        </c:ser>
        <c:ser>
          <c:idx val="2"/>
          <c:order val="2"/>
          <c:tx>
            <c:v>nirK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(Ni_final!$AA$54,Ni_final!$AA$44,Ni_final!$AA$34,Ni_final!$AA$14,Ni_final!$AA$24)</c:f>
              <c:numCache>
                <c:formatCode>General</c:formatCode>
                <c:ptCount val="5"/>
                <c:pt idx="0">
                  <c:v>0.84999397906130536</c:v>
                </c:pt>
                <c:pt idx="1">
                  <c:v>0.80699194490380777</c:v>
                </c:pt>
                <c:pt idx="2">
                  <c:v>0.43244866829935391</c:v>
                </c:pt>
                <c:pt idx="3">
                  <c:v>-1.0486668129134733</c:v>
                </c:pt>
                <c:pt idx="4">
                  <c:v>0.96834029416358991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BB-49E7-A461-ABAC8ACB9BD4}"/>
            </c:ext>
          </c:extLst>
        </c:ser>
        <c:ser>
          <c:idx val="3"/>
          <c:order val="3"/>
          <c:tx>
            <c:v>norB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(Ni_final!$AB$54,Ni_final!$AB$44,Ni_final!$AB$34,Ni_final!$AB$14,Ni_final!$AB$24)</c:f>
              <c:numCache>
                <c:formatCode>General</c:formatCode>
                <c:ptCount val="5"/>
                <c:pt idx="0">
                  <c:v>0.8649638927376081</c:v>
                </c:pt>
                <c:pt idx="1">
                  <c:v>-0.3557693104058231</c:v>
                </c:pt>
                <c:pt idx="2">
                  <c:v>1.222213737686096</c:v>
                </c:pt>
                <c:pt idx="3">
                  <c:v>0.88435380288196486</c:v>
                </c:pt>
                <c:pt idx="4">
                  <c:v>-0.6078597382004256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BB-49E7-A461-ABAC8ACB9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751784"/>
        <c:axId val="402751392"/>
      </c:barChart>
      <c:catAx>
        <c:axId val="402751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51392"/>
        <c:crosses val="autoZero"/>
        <c:auto val="1"/>
        <c:lblAlgn val="ctr"/>
        <c:lblOffset val="100"/>
        <c:noMultiLvlLbl val="0"/>
      </c:catAx>
      <c:valAx>
        <c:axId val="40275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fold change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5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amoA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(Ni_final!$C$53,Ni_final!$C$43,Ni_final!$C$33,Ni_final!$C$13,Ni_final!$C$23)</c:f>
              <c:numCache>
                <c:formatCode>General</c:formatCode>
                <c:ptCount val="5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  <c:pt idx="4">
                  <c:v>3</c:v>
                </c:pt>
              </c:numCache>
            </c:numRef>
          </c:cat>
          <c:val>
            <c:numRef>
              <c:f>(Ni_final!$Y$54,Ni_final!$Y$44,Ni_final!$Y$34,Ni_final!$Y$14,Ni_final!$Y$24)</c:f>
              <c:numCache>
                <c:formatCode>General</c:formatCode>
                <c:ptCount val="5"/>
                <c:pt idx="0">
                  <c:v>-0.61798572040910604</c:v>
                </c:pt>
                <c:pt idx="1">
                  <c:v>-0.24108363020914661</c:v>
                </c:pt>
                <c:pt idx="2">
                  <c:v>-0.14148562048924476</c:v>
                </c:pt>
                <c:pt idx="3">
                  <c:v>-0.16730141229972331</c:v>
                </c:pt>
                <c:pt idx="4">
                  <c:v>-1.362461928679378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D5-4723-80F4-2A4846501ED6}"/>
            </c:ext>
          </c:extLst>
        </c:ser>
        <c:ser>
          <c:idx val="1"/>
          <c:order val="1"/>
          <c:tx>
            <c:v>hao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(Ni_final!$Z$54,Ni_final!$Z$44,Ni_final!$Z$34,Ni_final!$Z$14,Ni_final!$Z$24)</c:f>
              <c:numCache>
                <c:formatCode>General</c:formatCode>
                <c:ptCount val="5"/>
                <c:pt idx="0">
                  <c:v>7.6024644190159682E-2</c:v>
                </c:pt>
                <c:pt idx="1">
                  <c:v>-0.24635398248438756</c:v>
                </c:pt>
                <c:pt idx="2">
                  <c:v>-0.78686098955590056</c:v>
                </c:pt>
                <c:pt idx="3">
                  <c:v>-0.4873216250980153</c:v>
                </c:pt>
                <c:pt idx="4">
                  <c:v>0.42915071772724067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D5-4723-80F4-2A4846501ED6}"/>
            </c:ext>
          </c:extLst>
        </c:ser>
        <c:ser>
          <c:idx val="2"/>
          <c:order val="2"/>
          <c:tx>
            <c:v>nirK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(Ni_final!$AA$54,Ni_final!$AA$44,Ni_final!$AA$34,Ni_final!$AA$14,Ni_final!$AA$24)</c:f>
              <c:numCache>
                <c:formatCode>General</c:formatCode>
                <c:ptCount val="5"/>
                <c:pt idx="0">
                  <c:v>0.84999397906130536</c:v>
                </c:pt>
                <c:pt idx="1">
                  <c:v>0.80699194490380777</c:v>
                </c:pt>
                <c:pt idx="2">
                  <c:v>0.43244866829935391</c:v>
                </c:pt>
                <c:pt idx="3">
                  <c:v>-1.0486668129134733</c:v>
                </c:pt>
                <c:pt idx="4">
                  <c:v>0.96834029416358991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D5-4723-80F4-2A4846501ED6}"/>
            </c:ext>
          </c:extLst>
        </c:ser>
        <c:ser>
          <c:idx val="3"/>
          <c:order val="3"/>
          <c:tx>
            <c:v>norB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(Ni_final!$AB$54,Ni_final!$AB$44,Ni_final!$AB$34,Ni_final!$AB$14,Ni_final!$AB$24)</c:f>
              <c:numCache>
                <c:formatCode>General</c:formatCode>
                <c:ptCount val="5"/>
                <c:pt idx="0">
                  <c:v>0.8649638927376081</c:v>
                </c:pt>
                <c:pt idx="1">
                  <c:v>-0.3557693104058231</c:v>
                </c:pt>
                <c:pt idx="2">
                  <c:v>1.222213737686096</c:v>
                </c:pt>
                <c:pt idx="3">
                  <c:v>0.88435380288196486</c:v>
                </c:pt>
                <c:pt idx="4">
                  <c:v>-0.6078597382004256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D5-4723-80F4-2A4846501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750608"/>
        <c:axId val="402750216"/>
      </c:barChart>
      <c:catAx>
        <c:axId val="40275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50216"/>
        <c:crosses val="autoZero"/>
        <c:auto val="1"/>
        <c:lblAlgn val="ctr"/>
        <c:lblOffset val="100"/>
        <c:noMultiLvlLbl val="0"/>
      </c:catAx>
      <c:valAx>
        <c:axId val="40275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fold change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5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amoA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(Zn_final!$C$43,Zn_final!$C$33,Zn_final!$C$13,Zn_final!$C$23,Zn_final!$C$53)</c:f>
              <c:numCache>
                <c:formatCode>General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</c:numCache>
            </c:numRef>
          </c:cat>
          <c:val>
            <c:numRef>
              <c:f>(Zn_final!$Y$44,Zn_final!$Y$34,Zn_final!$Y$14,Zn_final!$Y$24,Zn_final!$Y$54)</c:f>
              <c:numCache>
                <c:formatCode>General</c:formatCode>
                <c:ptCount val="5"/>
                <c:pt idx="0">
                  <c:v>-7.3112765631497094E-3</c:v>
                </c:pt>
                <c:pt idx="1">
                  <c:v>1.6827862719804718</c:v>
                </c:pt>
                <c:pt idx="2">
                  <c:v>0.31343050767082253</c:v>
                </c:pt>
                <c:pt idx="3">
                  <c:v>0.86295495961674917</c:v>
                </c:pt>
                <c:pt idx="4">
                  <c:v>-0.86418914920821599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8F-483A-9375-5B7E4074772D}"/>
            </c:ext>
          </c:extLst>
        </c:ser>
        <c:ser>
          <c:idx val="1"/>
          <c:order val="1"/>
          <c:tx>
            <c:v>hao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(Zn_final!$Z$44,Zn_final!$Z$34,Zn_final!$Z$14,Zn_final!$Z$24,Zn_final!$Z$54)</c:f>
              <c:numCache>
                <c:formatCode>General</c:formatCode>
                <c:ptCount val="5"/>
                <c:pt idx="0">
                  <c:v>-6.5663912729544152E-2</c:v>
                </c:pt>
                <c:pt idx="1">
                  <c:v>1.1574485480453727</c:v>
                </c:pt>
                <c:pt idx="2">
                  <c:v>0.36484997087620114</c:v>
                </c:pt>
                <c:pt idx="3">
                  <c:v>0.90109582105511865</c:v>
                </c:pt>
                <c:pt idx="4">
                  <c:v>-0.81359733641973875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8F-483A-9375-5B7E4074772D}"/>
            </c:ext>
          </c:extLst>
        </c:ser>
        <c:ser>
          <c:idx val="2"/>
          <c:order val="2"/>
          <c:tx>
            <c:v>nirK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(Zn_final!$AA$44,Zn_final!$AA$34,Zn_final!$AA$14,Zn_final!$AA$24,Zn_final!$AA$54)</c:f>
              <c:numCache>
                <c:formatCode>General</c:formatCode>
                <c:ptCount val="5"/>
                <c:pt idx="0">
                  <c:v>-0.82971664830076253</c:v>
                </c:pt>
                <c:pt idx="1">
                  <c:v>0.67540275643976166</c:v>
                </c:pt>
                <c:pt idx="2">
                  <c:v>0.57416205318343128</c:v>
                </c:pt>
                <c:pt idx="3">
                  <c:v>0.87928449604887415</c:v>
                </c:pt>
                <c:pt idx="4">
                  <c:v>-0.39967884299060324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8F-483A-9375-5B7E4074772D}"/>
            </c:ext>
          </c:extLst>
        </c:ser>
        <c:ser>
          <c:idx val="3"/>
          <c:order val="3"/>
          <c:tx>
            <c:v>norB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(Zn_final!$AB$44,Zn_final!$AB$34,Zn_final!$AB$14,Zn_final!$AB$24,Zn_final!$AB$54)</c:f>
              <c:numCache>
                <c:formatCode>General</c:formatCode>
                <c:ptCount val="5"/>
                <c:pt idx="0">
                  <c:v>-0.59315777974480088</c:v>
                </c:pt>
                <c:pt idx="1">
                  <c:v>1.7855550597942884</c:v>
                </c:pt>
                <c:pt idx="2">
                  <c:v>-0.17903956150894193</c:v>
                </c:pt>
                <c:pt idx="3">
                  <c:v>0.77650608115086805</c:v>
                </c:pt>
                <c:pt idx="4">
                  <c:v>-0.15506864110016438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8F-483A-9375-5B7E40747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439024"/>
        <c:axId val="528438632"/>
      </c:barChart>
      <c:catAx>
        <c:axId val="528439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438632"/>
        <c:crosses val="autoZero"/>
        <c:auto val="1"/>
        <c:lblAlgn val="ctr"/>
        <c:lblOffset val="100"/>
        <c:noMultiLvlLbl val="0"/>
      </c:catAx>
      <c:valAx>
        <c:axId val="52843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fold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43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amoA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(Cd_final!$C$43,Cd_final!$C$33,Cd_final!$C$23,Cd_final!$C$13)</c:f>
              <c:numCache>
                <c:formatCode>General</c:formatCode>
                <c:ptCount val="4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</c:numCache>
            </c:numRef>
          </c:cat>
          <c:val>
            <c:numRef>
              <c:f>(Cd_final!$Y$44,Cd_final!$Y$34,Cd_final!$Y$24,Cd_final!$Y$14)</c:f>
              <c:numCache>
                <c:formatCode>General</c:formatCode>
                <c:ptCount val="4"/>
                <c:pt idx="0">
                  <c:v>1.7324327084150803</c:v>
                </c:pt>
                <c:pt idx="1">
                  <c:v>2.0587904738497778</c:v>
                </c:pt>
                <c:pt idx="2">
                  <c:v>3.5880461380094282</c:v>
                </c:pt>
                <c:pt idx="3">
                  <c:v>0.93499919058836878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40-4B49-881C-7A616692940D}"/>
            </c:ext>
          </c:extLst>
        </c:ser>
        <c:ser>
          <c:idx val="0"/>
          <c:order val="1"/>
          <c:tx>
            <c:v>hao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(Cd_final!$Z$44,Cd_final!$Z$34,Cd_final!$Z$24,Cd_final!$Z$14)</c:f>
              <c:numCache>
                <c:formatCode>General</c:formatCode>
                <c:ptCount val="4"/>
                <c:pt idx="0">
                  <c:v>1.3724406311885675</c:v>
                </c:pt>
                <c:pt idx="1">
                  <c:v>1.8606933619880155</c:v>
                </c:pt>
                <c:pt idx="2">
                  <c:v>1.8579679493415986</c:v>
                </c:pt>
                <c:pt idx="3">
                  <c:v>3.071555007261634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40-4B49-881C-7A616692940D}"/>
            </c:ext>
          </c:extLst>
        </c:ser>
        <c:ser>
          <c:idx val="2"/>
          <c:order val="2"/>
          <c:tx>
            <c:v>nirK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(Cd_final!$AA$44,Cd_final!$AA$34,Cd_final!$AA$24,Cd_final!$AA$14)</c:f>
              <c:numCache>
                <c:formatCode>General</c:formatCode>
                <c:ptCount val="4"/>
                <c:pt idx="0">
                  <c:v>1.2635839812601433</c:v>
                </c:pt>
                <c:pt idx="1">
                  <c:v>1.1726666848003382</c:v>
                </c:pt>
                <c:pt idx="2">
                  <c:v>1.5365060350056778</c:v>
                </c:pt>
                <c:pt idx="3">
                  <c:v>1.1260236079898003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40-4B49-881C-7A616692940D}"/>
            </c:ext>
          </c:extLst>
        </c:ser>
        <c:ser>
          <c:idx val="3"/>
          <c:order val="3"/>
          <c:tx>
            <c:v>norB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(Cd_final!$AB$44,Cd_final!$AB$34,Cd_final!$AB$24,Cd_final!$AB$14)</c:f>
              <c:numCache>
                <c:formatCode>General</c:formatCode>
                <c:ptCount val="4"/>
                <c:pt idx="0">
                  <c:v>1.3823255230028315</c:v>
                </c:pt>
                <c:pt idx="1">
                  <c:v>1.871998571818996</c:v>
                </c:pt>
                <c:pt idx="2">
                  <c:v>1.6722987501289428</c:v>
                </c:pt>
                <c:pt idx="3">
                  <c:v>1.176114835695319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C40-4B49-881C-7A6166929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437456"/>
        <c:axId val="528437064"/>
      </c:barChart>
      <c:catAx>
        <c:axId val="52843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Cd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437064"/>
        <c:crosses val="autoZero"/>
        <c:auto val="1"/>
        <c:lblAlgn val="ctr"/>
        <c:lblOffset val="100"/>
        <c:noMultiLvlLbl val="0"/>
      </c:catAx>
      <c:valAx>
        <c:axId val="52843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fold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43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amoA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(Pb_final!$C$13,Pb_final!$C$23,Pb_final!$C$33,Pb_final!$C$43)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cat>
          <c:val>
            <c:numRef>
              <c:f>(Pb_final!$Y$14,Pb_final!$Y$24,Pb_final!$Y$34,Pb_final!$Y$44)</c:f>
              <c:numCache>
                <c:formatCode>General</c:formatCode>
                <c:ptCount val="4"/>
                <c:pt idx="0">
                  <c:v>0.47651235776208156</c:v>
                </c:pt>
                <c:pt idx="1">
                  <c:v>0.71493033851966159</c:v>
                </c:pt>
                <c:pt idx="2">
                  <c:v>0.84843297748703383</c:v>
                </c:pt>
                <c:pt idx="3">
                  <c:v>-1.8869140680386016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48-46C1-BCD1-9F18F7C6ED80}"/>
            </c:ext>
          </c:extLst>
        </c:ser>
        <c:ser>
          <c:idx val="0"/>
          <c:order val="1"/>
          <c:tx>
            <c:v>hao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(Pb_final!$C$13,Pb_final!$C$23,Pb_final!$C$33,Pb_final!$C$43)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cat>
          <c:val>
            <c:numRef>
              <c:f>(Pb_final!$Z$14,Pb_final!$Z$24,Pb_final!$Z$34,Pb_final!$Z$44)</c:f>
              <c:numCache>
                <c:formatCode>General</c:formatCode>
                <c:ptCount val="4"/>
                <c:pt idx="0">
                  <c:v>0.38734966894844919</c:v>
                </c:pt>
                <c:pt idx="1">
                  <c:v>1.5351414642269916</c:v>
                </c:pt>
                <c:pt idx="2">
                  <c:v>0.66751853881151435</c:v>
                </c:pt>
                <c:pt idx="3">
                  <c:v>-0.86502811986304973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48-46C1-BCD1-9F18F7C6ED80}"/>
            </c:ext>
          </c:extLst>
        </c:ser>
        <c:ser>
          <c:idx val="2"/>
          <c:order val="2"/>
          <c:tx>
            <c:v>nirK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(Pb_final!$AA$14,Pb_final!$AA$24,Pb_final!$AA$34,Pb_final!$AA$44)</c:f>
              <c:numCache>
                <c:formatCode>General</c:formatCode>
                <c:ptCount val="4"/>
                <c:pt idx="0">
                  <c:v>0.27610404502190589</c:v>
                </c:pt>
                <c:pt idx="1">
                  <c:v>0.87813558588056351</c:v>
                </c:pt>
                <c:pt idx="2">
                  <c:v>1.2174498332916246</c:v>
                </c:pt>
                <c:pt idx="3">
                  <c:v>-5.8893936194126924E-2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48-46C1-BCD1-9F18F7C6ED80}"/>
            </c:ext>
          </c:extLst>
        </c:ser>
        <c:ser>
          <c:idx val="3"/>
          <c:order val="3"/>
          <c:tx>
            <c:v>norB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(Pb_final!$AB$14,Pb_final!$AB$24,Pb_final!$AB$34,Pb_final!$AB$44)</c:f>
              <c:numCache>
                <c:formatCode>General</c:formatCode>
                <c:ptCount val="4"/>
                <c:pt idx="0">
                  <c:v>0.86724921365682672</c:v>
                </c:pt>
                <c:pt idx="1">
                  <c:v>0.51552223198053015</c:v>
                </c:pt>
                <c:pt idx="2">
                  <c:v>1.6614184985735925</c:v>
                </c:pt>
                <c:pt idx="3">
                  <c:v>0.59055095651698952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48-46C1-BCD1-9F18F7C6E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440592"/>
        <c:axId val="528439808"/>
      </c:barChart>
      <c:catAx>
        <c:axId val="528440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439808"/>
        <c:crosses val="autoZero"/>
        <c:auto val="1"/>
        <c:lblAlgn val="ctr"/>
        <c:lblOffset val="100"/>
        <c:noMultiLvlLbl val="0"/>
      </c:catAx>
      <c:valAx>
        <c:axId val="52843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fold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44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28575</xdr:colOff>
      <xdr:row>0</xdr:row>
      <xdr:rowOff>119062</xdr:rowOff>
    </xdr:from>
    <xdr:to>
      <xdr:col>43</xdr:col>
      <xdr:colOff>333375</xdr:colOff>
      <xdr:row>15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590550</xdr:colOff>
      <xdr:row>15</xdr:row>
      <xdr:rowOff>19050</xdr:rowOff>
    </xdr:from>
    <xdr:to>
      <xdr:col>42</xdr:col>
      <xdr:colOff>285750</xdr:colOff>
      <xdr:row>29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447675</xdr:colOff>
      <xdr:row>7</xdr:row>
      <xdr:rowOff>147637</xdr:rowOff>
    </xdr:from>
    <xdr:to>
      <xdr:col>19</xdr:col>
      <xdr:colOff>409575</xdr:colOff>
      <xdr:row>22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12</xdr:row>
      <xdr:rowOff>185737</xdr:rowOff>
    </xdr:from>
    <xdr:to>
      <xdr:col>29</xdr:col>
      <xdr:colOff>323850</xdr:colOff>
      <xdr:row>27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11</xdr:row>
      <xdr:rowOff>52387</xdr:rowOff>
    </xdr:from>
    <xdr:to>
      <xdr:col>24</xdr:col>
      <xdr:colOff>352425</xdr:colOff>
      <xdr:row>25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3"/>
  <sheetViews>
    <sheetView tabSelected="1" workbookViewId="0">
      <pane xSplit="3" topLeftCell="X1" activePane="topRight" state="frozen"/>
      <selection pane="topRight" activeCell="Y55" sqref="Y55:AB55"/>
    </sheetView>
  </sheetViews>
  <sheetFormatPr defaultRowHeight="15" x14ac:dyDescent="0.25"/>
  <cols>
    <col min="2" max="2" width="9.7109375" bestFit="1" customWidth="1"/>
    <col min="4" max="4" width="10.5703125" customWidth="1"/>
    <col min="11" max="11" width="10.85546875" customWidth="1"/>
    <col min="12" max="12" width="9.5703125" customWidth="1"/>
    <col min="14" max="15" width="11.7109375" customWidth="1"/>
    <col min="25" max="28" width="9.140625" style="3"/>
    <col min="29" max="32" width="9.140625" style="6"/>
  </cols>
  <sheetData>
    <row r="2" spans="1:32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J2" t="s">
        <v>7</v>
      </c>
      <c r="K2" t="s">
        <v>7</v>
      </c>
      <c r="L2" t="s">
        <v>7</v>
      </c>
      <c r="M2" t="s">
        <v>7</v>
      </c>
      <c r="N2" t="s">
        <v>7</v>
      </c>
      <c r="P2" t="s">
        <v>8</v>
      </c>
      <c r="U2" t="s">
        <v>9</v>
      </c>
      <c r="Y2" s="3" t="s">
        <v>10</v>
      </c>
      <c r="AC2" s="6" t="s">
        <v>11</v>
      </c>
    </row>
    <row r="3" spans="1:32" x14ac:dyDescent="0.25">
      <c r="C3" t="s">
        <v>12</v>
      </c>
      <c r="D3" t="s">
        <v>13</v>
      </c>
      <c r="E3" t="s">
        <v>13</v>
      </c>
      <c r="F3" t="s">
        <v>13</v>
      </c>
      <c r="G3" t="s">
        <v>13</v>
      </c>
      <c r="H3" t="s">
        <v>14</v>
      </c>
      <c r="J3" t="s">
        <v>15</v>
      </c>
      <c r="K3" t="s">
        <v>15</v>
      </c>
      <c r="L3" t="s">
        <v>15</v>
      </c>
      <c r="M3" t="s">
        <v>15</v>
      </c>
      <c r="N3" t="s">
        <v>15</v>
      </c>
    </row>
    <row r="4" spans="1:32" x14ac:dyDescent="0.25">
      <c r="A4" t="s">
        <v>16</v>
      </c>
      <c r="B4" s="1">
        <v>41798</v>
      </c>
      <c r="C4">
        <v>1</v>
      </c>
      <c r="D4" s="2">
        <v>382.10867309570312</v>
      </c>
      <c r="E4">
        <v>3640.001953125</v>
      </c>
      <c r="F4">
        <v>200.79010009765625</v>
      </c>
      <c r="G4">
        <v>154.6982421875</v>
      </c>
      <c r="H4">
        <v>20001.653999999999</v>
      </c>
    </row>
    <row r="5" spans="1:32" x14ac:dyDescent="0.25">
      <c r="A5" t="s">
        <v>17</v>
      </c>
      <c r="B5" s="1">
        <v>41798</v>
      </c>
      <c r="C5">
        <v>1</v>
      </c>
      <c r="D5" s="2">
        <v>169.62086486816406</v>
      </c>
      <c r="E5">
        <v>1794.0008544921875</v>
      </c>
      <c r="F5">
        <v>115.07536315917969</v>
      </c>
      <c r="G5">
        <v>200.99267578125</v>
      </c>
      <c r="H5">
        <v>12830.313</v>
      </c>
      <c r="J5" s="2"/>
      <c r="K5" s="2"/>
      <c r="L5" s="2"/>
      <c r="M5" s="2"/>
      <c r="N5" s="2"/>
      <c r="O5" s="2"/>
      <c r="Q5" s="2"/>
    </row>
    <row r="6" spans="1:32" x14ac:dyDescent="0.25">
      <c r="A6" t="s">
        <v>18</v>
      </c>
      <c r="B6" s="1">
        <v>41798</v>
      </c>
      <c r="C6">
        <v>1</v>
      </c>
      <c r="D6" s="2">
        <v>313.717529296875</v>
      </c>
      <c r="E6">
        <v>1900.6627197265625</v>
      </c>
      <c r="F6">
        <v>66.7735595703125</v>
      </c>
      <c r="G6">
        <v>318.89822387695312</v>
      </c>
      <c r="H6">
        <v>32324.937999999998</v>
      </c>
      <c r="J6" s="2">
        <f>(D6/D5)</f>
        <v>1.8495220475423733</v>
      </c>
      <c r="K6" s="2">
        <f>(E6/E5)</f>
        <v>1.059454746059509</v>
      </c>
      <c r="L6" s="2">
        <f>(F6/F5)</f>
        <v>0.58025938599860849</v>
      </c>
      <c r="M6" s="2">
        <f>(G6/G5)</f>
        <v>1.5866161422917988</v>
      </c>
      <c r="N6" s="2">
        <f>H6/H5</f>
        <v>2.5194192846269612</v>
      </c>
      <c r="O6" s="2"/>
      <c r="P6">
        <f>J6/N6</f>
        <v>0.73410648986765359</v>
      </c>
      <c r="Q6">
        <f>K6/N6</f>
        <v>0.42051545470184709</v>
      </c>
      <c r="R6">
        <f>L6/N6</f>
        <v>0.23031473543893463</v>
      </c>
      <c r="S6">
        <f>M6/N6</f>
        <v>0.62975470259080824</v>
      </c>
      <c r="T6" s="2"/>
    </row>
    <row r="7" spans="1:32" x14ac:dyDescent="0.25">
      <c r="A7" t="s">
        <v>19</v>
      </c>
      <c r="B7" s="1">
        <v>41798</v>
      </c>
      <c r="C7">
        <v>1</v>
      </c>
      <c r="D7" s="2">
        <v>517.09930419921875</v>
      </c>
      <c r="E7">
        <v>2951.12646484375</v>
      </c>
      <c r="F7">
        <v>186.54685974121094</v>
      </c>
      <c r="G7">
        <v>259.009765625</v>
      </c>
      <c r="H7">
        <v>12417.419</v>
      </c>
      <c r="J7" s="2"/>
      <c r="K7" s="2"/>
      <c r="L7" s="2"/>
      <c r="M7" s="2"/>
      <c r="N7" s="2"/>
      <c r="O7" s="2"/>
      <c r="Q7" s="2"/>
    </row>
    <row r="8" spans="1:32" x14ac:dyDescent="0.25">
      <c r="A8" t="s">
        <v>20</v>
      </c>
      <c r="B8" s="1">
        <v>41798</v>
      </c>
      <c r="C8">
        <v>1</v>
      </c>
      <c r="D8" s="2">
        <v>237.09152221679687</v>
      </c>
      <c r="E8">
        <v>1408.2310791015625</v>
      </c>
      <c r="F8">
        <v>21.988916397094727</v>
      </c>
      <c r="G8">
        <v>188.50205993652344</v>
      </c>
      <c r="H8">
        <v>25884.21</v>
      </c>
      <c r="J8" s="2">
        <f>(D8/D7)</f>
        <v>0.45850288385894733</v>
      </c>
      <c r="K8" s="2">
        <f>(E8/E7)</f>
        <v>0.47718425349695154</v>
      </c>
      <c r="L8" s="2">
        <f>(F8/F7)</f>
        <v>0.11787342026340769</v>
      </c>
      <c r="M8" s="2">
        <f>(G8/G7)</f>
        <v>0.72777974020269509</v>
      </c>
      <c r="N8" s="2">
        <f>H8/H7</f>
        <v>2.084508060813604</v>
      </c>
      <c r="O8" s="2"/>
      <c r="P8">
        <f>J8/N8</f>
        <v>0.2199573570754095</v>
      </c>
      <c r="Q8">
        <f>K8/N8</f>
        <v>0.22891936110369457</v>
      </c>
      <c r="R8">
        <f>L8/N8</f>
        <v>5.654735641434773E-2</v>
      </c>
      <c r="S8">
        <f>M8/N8</f>
        <v>0.34913740746995986</v>
      </c>
      <c r="T8" s="2"/>
      <c r="U8" s="2">
        <f>P8/P6</f>
        <v>0.29962595360662719</v>
      </c>
      <c r="V8" s="2">
        <f t="shared" ref="V8:X8" si="0">Q8/Q6</f>
        <v>0.54437799739370452</v>
      </c>
      <c r="W8" s="2">
        <f t="shared" si="0"/>
        <v>0.24552209526055543</v>
      </c>
      <c r="X8" s="2">
        <f t="shared" si="0"/>
        <v>0.55440222364931935</v>
      </c>
    </row>
    <row r="9" spans="1:32" x14ac:dyDescent="0.25">
      <c r="A9" t="s">
        <v>21</v>
      </c>
      <c r="B9" s="1">
        <v>41798</v>
      </c>
      <c r="C9">
        <v>1</v>
      </c>
      <c r="D9" s="2">
        <v>353.5377197265625</v>
      </c>
      <c r="E9">
        <v>4295.802734375</v>
      </c>
      <c r="F9">
        <v>251.55642700195312</v>
      </c>
      <c r="G9">
        <v>439.79638671875</v>
      </c>
      <c r="H9">
        <v>8771.8629999999994</v>
      </c>
    </row>
    <row r="10" spans="1:32" x14ac:dyDescent="0.25">
      <c r="A10" t="s">
        <v>22</v>
      </c>
      <c r="B10" s="1">
        <v>41798</v>
      </c>
      <c r="C10">
        <v>1</v>
      </c>
      <c r="D10" s="2">
        <v>462.37005615234375</v>
      </c>
      <c r="E10">
        <v>2205.464111328125</v>
      </c>
      <c r="F10">
        <v>175.25079345703125</v>
      </c>
      <c r="G10">
        <v>342.322265625</v>
      </c>
      <c r="H10">
        <v>13585.442999999999</v>
      </c>
    </row>
    <row r="11" spans="1:32" x14ac:dyDescent="0.25">
      <c r="A11" t="s">
        <v>23</v>
      </c>
      <c r="B11" s="1">
        <v>41798</v>
      </c>
      <c r="C11">
        <v>1</v>
      </c>
      <c r="D11" s="2">
        <v>743.7711181640625</v>
      </c>
      <c r="E11">
        <v>1933.03955078125</v>
      </c>
      <c r="F11">
        <v>84.939628601074219</v>
      </c>
      <c r="G11">
        <v>232.43907165527344</v>
      </c>
      <c r="H11">
        <v>27280.303</v>
      </c>
      <c r="J11" s="2">
        <f t="shared" ref="J11" si="1">(D11/D10)</f>
        <v>1.6086057223372645</v>
      </c>
      <c r="K11" s="2">
        <f t="shared" ref="K11" si="2">(E11/E10)</f>
        <v>0.8764774456552723</v>
      </c>
      <c r="L11" s="2">
        <f t="shared" ref="L11" si="3">(F11/F10)</f>
        <v>0.48467471630535064</v>
      </c>
      <c r="M11" s="2">
        <f t="shared" ref="M11" si="4">(G11/G10)</f>
        <v>0.67900658238193867</v>
      </c>
      <c r="N11" s="2">
        <f t="shared" ref="N11" si="5">H11/H10</f>
        <v>2.0080539883756461</v>
      </c>
      <c r="O11" s="2"/>
      <c r="P11">
        <f t="shared" ref="P11" si="6">J11/N11</f>
        <v>0.80107692903142358</v>
      </c>
      <c r="Q11">
        <f t="shared" ref="Q11" si="7">K11/N11</f>
        <v>0.43648101631185321</v>
      </c>
      <c r="R11">
        <f t="shared" ref="R11" si="8">L11/N11</f>
        <v>0.24136538116557985</v>
      </c>
      <c r="S11">
        <f t="shared" ref="S11" si="9">M11/N11</f>
        <v>0.33814159694540896</v>
      </c>
    </row>
    <row r="12" spans="1:32" x14ac:dyDescent="0.25">
      <c r="A12" t="s">
        <v>24</v>
      </c>
      <c r="B12" s="1">
        <v>41798</v>
      </c>
      <c r="C12">
        <v>1</v>
      </c>
      <c r="D12" s="2">
        <v>209.83634948730469</v>
      </c>
      <c r="E12">
        <v>2014.9423828125</v>
      </c>
      <c r="F12">
        <v>110.54641723632812</v>
      </c>
      <c r="G12">
        <v>119.07825469970703</v>
      </c>
      <c r="H12">
        <v>13309.995999999999</v>
      </c>
      <c r="J12" s="2"/>
      <c r="K12" s="2"/>
      <c r="L12" s="2"/>
      <c r="M12" s="2"/>
      <c r="N12" s="2"/>
      <c r="O12" s="2"/>
      <c r="Q12" s="2"/>
    </row>
    <row r="13" spans="1:32" x14ac:dyDescent="0.25">
      <c r="A13" t="s">
        <v>25</v>
      </c>
      <c r="B13" s="1">
        <v>41798</v>
      </c>
      <c r="C13">
        <v>1</v>
      </c>
      <c r="D13" s="2">
        <v>552.4306640625</v>
      </c>
      <c r="E13">
        <v>1721.5015869140625</v>
      </c>
      <c r="F13">
        <v>42.696674346923828</v>
      </c>
      <c r="G13">
        <v>280.26260375976562</v>
      </c>
      <c r="H13">
        <v>29527.863000000001</v>
      </c>
      <c r="J13" s="2">
        <f t="shared" ref="J13" si="10">(D13/D12)</f>
        <v>2.6326738213482055</v>
      </c>
      <c r="K13" s="2">
        <f t="shared" ref="K13" si="11">(E13/E12)</f>
        <v>0.85436764921841268</v>
      </c>
      <c r="L13" s="2">
        <f t="shared" ref="L13" si="12">(F13/F12)</f>
        <v>0.38623299980537684</v>
      </c>
      <c r="M13" s="2">
        <f t="shared" ref="M13" si="13">(G13/G12)</f>
        <v>2.3536001973369127</v>
      </c>
      <c r="N13" s="2">
        <f t="shared" ref="N13" si="14">H13/H12</f>
        <v>2.2184727177979622</v>
      </c>
      <c r="O13" s="2"/>
      <c r="P13">
        <f t="shared" ref="P13" si="15">J13/N13</f>
        <v>1.1867055205264709</v>
      </c>
      <c r="Q13">
        <f t="shared" ref="Q13" si="16">K13/N13</f>
        <v>0.38511523822860033</v>
      </c>
      <c r="R13">
        <f t="shared" ref="R13" si="17">L13/N13</f>
        <v>0.17409860247853243</v>
      </c>
      <c r="S13">
        <f t="shared" ref="S13" si="18">M13/N13</f>
        <v>1.0609101380670019</v>
      </c>
      <c r="T13" s="2"/>
      <c r="U13" s="2">
        <f>P13/P11</f>
        <v>1.4813877138632716</v>
      </c>
      <c r="V13" s="2">
        <f t="shared" ref="V13" si="19">Q13/Q11</f>
        <v>0.88231841440143299</v>
      </c>
      <c r="W13" s="2">
        <f t="shared" ref="W13" si="20">R13/R11</f>
        <v>0.72130726302915193</v>
      </c>
      <c r="X13" s="2">
        <f t="shared" ref="X13" si="21">S13/S11</f>
        <v>3.137473022102867</v>
      </c>
      <c r="Y13" s="5">
        <f>AVERAGE(U8,U13)</f>
        <v>0.89050683373494943</v>
      </c>
      <c r="Z13" s="5">
        <f t="shared" ref="Z13:AB13" si="22">AVERAGE(V8,V13)</f>
        <v>0.71334820589756875</v>
      </c>
      <c r="AA13" s="5">
        <f t="shared" si="22"/>
        <v>0.4834146791448537</v>
      </c>
      <c r="AB13" s="5">
        <f t="shared" si="22"/>
        <v>1.8459376228760931</v>
      </c>
      <c r="AC13" s="6">
        <f>STDEVA(U8,U13)</f>
        <v>0.83563175442442406</v>
      </c>
      <c r="AD13" s="6">
        <f t="shared" ref="AD13:AF13" si="23">STDEVA(V8,V13)</f>
        <v>0.23895996050317464</v>
      </c>
      <c r="AE13" s="6">
        <f t="shared" si="23"/>
        <v>0.33643091851715373</v>
      </c>
      <c r="AF13" s="6">
        <f t="shared" si="23"/>
        <v>1.8265068778714542</v>
      </c>
    </row>
    <row r="14" spans="1:32" x14ac:dyDescent="0.25">
      <c r="A14" t="s">
        <v>16</v>
      </c>
      <c r="B14" s="1">
        <v>41799</v>
      </c>
      <c r="C14">
        <v>3</v>
      </c>
      <c r="D14" s="2">
        <v>309.82620239257812</v>
      </c>
      <c r="E14">
        <v>2170.3076171875</v>
      </c>
      <c r="F14">
        <v>95.663276672363281</v>
      </c>
      <c r="G14">
        <v>227.06112670898437</v>
      </c>
      <c r="H14">
        <v>21302.363000000001</v>
      </c>
      <c r="Y14" s="3">
        <f>LOG(Y13,2)</f>
        <v>-0.16730141229972331</v>
      </c>
      <c r="Z14" s="3">
        <f>LOG(Z13,2)</f>
        <v>-0.4873216250980153</v>
      </c>
      <c r="AA14" s="3">
        <f t="shared" ref="AA14:AB14" si="24">LOG(AA13,2)</f>
        <v>-1.0486668129134733</v>
      </c>
      <c r="AB14" s="3">
        <f t="shared" si="24"/>
        <v>0.88435380288196486</v>
      </c>
      <c r="AC14" s="3"/>
      <c r="AD14" s="3"/>
      <c r="AE14" s="3"/>
      <c r="AF14" s="3"/>
    </row>
    <row r="15" spans="1:32" x14ac:dyDescent="0.25">
      <c r="A15" t="s">
        <v>17</v>
      </c>
      <c r="B15" s="1">
        <v>41799</v>
      </c>
      <c r="C15">
        <v>3</v>
      </c>
      <c r="D15" s="2">
        <v>403.26901245117187</v>
      </c>
      <c r="E15">
        <v>2028.737548828125</v>
      </c>
      <c r="F15">
        <v>179.98023986816406</v>
      </c>
      <c r="G15">
        <v>169.14915466308594</v>
      </c>
      <c r="H15">
        <v>14100.88</v>
      </c>
      <c r="Y15" s="3">
        <f>STDEVA(LOG(U8,2),LOG(U13,2))/10</f>
        <v>0.1630386553969049</v>
      </c>
      <c r="Z15" s="3">
        <f t="shared" ref="Z15:AB15" si="25">STDEVA(LOG(V8,2),LOG(V13,2))/10</f>
        <v>4.9263467426837355E-2</v>
      </c>
      <c r="AA15" s="3">
        <f t="shared" si="25"/>
        <v>0.10993821084304636</v>
      </c>
      <c r="AB15" s="3">
        <f t="shared" si="25"/>
        <v>0.17681898769623589</v>
      </c>
    </row>
    <row r="16" spans="1:32" x14ac:dyDescent="0.25">
      <c r="A16" t="s">
        <v>18</v>
      </c>
      <c r="B16" s="1">
        <v>41799</v>
      </c>
      <c r="C16">
        <v>3</v>
      </c>
      <c r="D16" s="2">
        <v>411.61465454101562</v>
      </c>
      <c r="E16">
        <v>1659.2196044921875</v>
      </c>
      <c r="F16">
        <v>53.787326812744141</v>
      </c>
      <c r="G16">
        <v>191.44148254394531</v>
      </c>
      <c r="H16">
        <v>27841.620999999999</v>
      </c>
      <c r="J16" s="2">
        <f t="shared" ref="J16" si="26">(D16/D15)</f>
        <v>1.0206949748980632</v>
      </c>
      <c r="K16" s="2">
        <f t="shared" ref="K16" si="27">(E16/E15)</f>
        <v>0.81785818251878617</v>
      </c>
      <c r="L16" s="2">
        <f t="shared" ref="L16" si="28">(F16/F15)</f>
        <v>0.29885128974238218</v>
      </c>
      <c r="M16" s="2">
        <f t="shared" ref="M16" si="29">(G16/G15)</f>
        <v>1.1317909505682224</v>
      </c>
      <c r="N16" s="2">
        <f t="shared" ref="N16" si="30">H16/H15</f>
        <v>1.9744598209473452</v>
      </c>
      <c r="O16" s="2"/>
      <c r="P16">
        <f t="shared" ref="P16" si="31">J16/N16</f>
        <v>0.51694897210333413</v>
      </c>
      <c r="Q16">
        <f t="shared" ref="Q16" si="32">K16/N16</f>
        <v>0.41421870115664244</v>
      </c>
      <c r="R16">
        <f t="shared" ref="R16" si="33">L16/N16</f>
        <v>0.15135850655041105</v>
      </c>
      <c r="S16">
        <f t="shared" ref="S16" si="34">M16/N16</f>
        <v>0.57321548838871261</v>
      </c>
      <c r="T16" s="2"/>
    </row>
    <row r="17" spans="1:35" x14ac:dyDescent="0.25">
      <c r="A17" t="s">
        <v>19</v>
      </c>
      <c r="B17" s="1">
        <v>41799</v>
      </c>
      <c r="C17">
        <v>3</v>
      </c>
      <c r="D17" s="2">
        <v>234.59056091308594</v>
      </c>
      <c r="E17">
        <v>1457.757568359375</v>
      </c>
      <c r="F17">
        <v>141.03086853027344</v>
      </c>
      <c r="G17">
        <v>147.37760925292969</v>
      </c>
      <c r="H17">
        <v>11065.585999999999</v>
      </c>
      <c r="J17" s="2"/>
      <c r="K17" s="2"/>
      <c r="L17" s="2"/>
      <c r="M17" s="2"/>
      <c r="N17" s="2"/>
      <c r="O17" s="2"/>
      <c r="Q17" s="2"/>
    </row>
    <row r="18" spans="1:35" x14ac:dyDescent="0.25">
      <c r="A18" t="s">
        <v>20</v>
      </c>
      <c r="B18" s="1">
        <v>41799</v>
      </c>
      <c r="C18">
        <v>3</v>
      </c>
      <c r="D18" s="2">
        <v>123.38728332519531</v>
      </c>
      <c r="E18">
        <v>774.53564453125</v>
      </c>
      <c r="F18">
        <v>41.248554229736328</v>
      </c>
      <c r="G18">
        <v>145.71429443359375</v>
      </c>
      <c r="H18">
        <v>23109.574000000001</v>
      </c>
      <c r="J18" s="2">
        <f t="shared" ref="J18" si="35">(D18/D17)</f>
        <v>0.52596866150513777</v>
      </c>
      <c r="K18" s="2">
        <f t="shared" ref="K18" si="36">(E18/E17)</f>
        <v>0.53131992681262274</v>
      </c>
      <c r="L18" s="2">
        <f t="shared" ref="L18" si="37">(F18/F17)</f>
        <v>0.29247890663654236</v>
      </c>
      <c r="M18" s="2">
        <f t="shared" ref="M18" si="38">(G18/G17)</f>
        <v>0.98871392453869056</v>
      </c>
      <c r="N18" s="2">
        <f t="shared" ref="N18" si="39">H18/H17</f>
        <v>2.0884184533923467</v>
      </c>
      <c r="O18" s="2"/>
      <c r="P18">
        <f t="shared" ref="P18" si="40">J18/N18</f>
        <v>0.25185022697475906</v>
      </c>
      <c r="Q18">
        <f t="shared" ref="Q18" si="41">K18/N18</f>
        <v>0.25441257998346406</v>
      </c>
      <c r="R18">
        <f t="shared" ref="R18" si="42">L18/N18</f>
        <v>0.14004803786398787</v>
      </c>
      <c r="S18">
        <f t="shared" ref="S18" si="43">M18/N18</f>
        <v>0.47342711559202211</v>
      </c>
      <c r="T18" s="2"/>
      <c r="U18" s="2">
        <f t="shared" ref="U18" si="44">P18/P16</f>
        <v>0.48718585501784523</v>
      </c>
      <c r="V18" s="2">
        <f t="shared" ref="V18" si="45">Q18/Q16</f>
        <v>0.61419868121129195</v>
      </c>
      <c r="W18" s="2">
        <f t="shared" ref="W18" si="46">R18/R16</f>
        <v>0.92527365032730324</v>
      </c>
      <c r="X18" s="2">
        <f t="shared" ref="X18" si="47">S18/S16</f>
        <v>0.82591473046691066</v>
      </c>
    </row>
    <row r="19" spans="1:35" x14ac:dyDescent="0.25">
      <c r="A19" t="s">
        <v>21</v>
      </c>
      <c r="B19" s="1">
        <v>41799</v>
      </c>
      <c r="C19">
        <v>3</v>
      </c>
      <c r="D19" s="2">
        <v>215.68777465820312</v>
      </c>
      <c r="E19">
        <v>1961.591064453125</v>
      </c>
      <c r="F19">
        <v>142.77102661132812</v>
      </c>
      <c r="G19">
        <v>282.75955200195312</v>
      </c>
      <c r="H19">
        <v>21646.81</v>
      </c>
    </row>
    <row r="20" spans="1:35" x14ac:dyDescent="0.25">
      <c r="A20" t="s">
        <v>22</v>
      </c>
      <c r="B20" s="1">
        <v>41799</v>
      </c>
      <c r="C20">
        <v>3</v>
      </c>
      <c r="D20" s="2">
        <v>335.75457763671875</v>
      </c>
      <c r="E20">
        <v>1832.0599365234375</v>
      </c>
      <c r="F20">
        <v>108.63323211669922</v>
      </c>
      <c r="G20">
        <v>131.7459716796875</v>
      </c>
      <c r="H20">
        <v>15337.743</v>
      </c>
    </row>
    <row r="21" spans="1:35" x14ac:dyDescent="0.25">
      <c r="A21" t="s">
        <v>23</v>
      </c>
      <c r="B21" s="1">
        <v>41799</v>
      </c>
      <c r="C21">
        <v>3</v>
      </c>
      <c r="D21" s="2">
        <v>383.63339233398437</v>
      </c>
      <c r="E21">
        <v>1269.97607421875</v>
      </c>
      <c r="F21">
        <v>20.61219596862793</v>
      </c>
      <c r="G21">
        <v>200.23207092285156</v>
      </c>
      <c r="H21">
        <v>29036.833999999999</v>
      </c>
      <c r="J21" s="2">
        <f t="shared" ref="J21" si="48">(D21/D20)</f>
        <v>1.142600631193984</v>
      </c>
      <c r="K21" s="2">
        <f t="shared" ref="K21" si="49">(E21/E20)</f>
        <v>0.69319570222614446</v>
      </c>
      <c r="L21" s="2">
        <f t="shared" ref="L21" si="50">(F21/F20)</f>
        <v>0.18974116453135892</v>
      </c>
      <c r="M21" s="2">
        <f t="shared" ref="M21" si="51">(G21/G20)</f>
        <v>1.5198344842730642</v>
      </c>
      <c r="N21" s="2">
        <f t="shared" ref="N21" si="52">H21/H20</f>
        <v>1.8931621164861088</v>
      </c>
      <c r="O21" s="2"/>
      <c r="P21">
        <f t="shared" ref="P21" si="53">J21/N21</f>
        <v>0.60354082793224328</v>
      </c>
      <c r="Q21">
        <f t="shared" ref="Q21" si="54">K21/N21</f>
        <v>0.36615760276926651</v>
      </c>
      <c r="R21">
        <f t="shared" ref="R21" si="55">L21/N21</f>
        <v>0.10022446724400803</v>
      </c>
      <c r="S21">
        <f t="shared" ref="S21" si="56">M21/N21</f>
        <v>0.80280207967293549</v>
      </c>
    </row>
    <row r="22" spans="1:35" x14ac:dyDescent="0.25">
      <c r="A22" t="s">
        <v>24</v>
      </c>
      <c r="B22" s="1">
        <v>41799</v>
      </c>
      <c r="C22">
        <v>3</v>
      </c>
      <c r="D22" s="2">
        <v>424.38381195068303</v>
      </c>
      <c r="E22">
        <v>406.71356201171875</v>
      </c>
      <c r="F22">
        <v>62.223056793212891</v>
      </c>
      <c r="G22">
        <v>91.906120300292969</v>
      </c>
      <c r="H22">
        <v>13527.35</v>
      </c>
      <c r="J22" s="2"/>
      <c r="K22" s="2"/>
      <c r="L22" s="2"/>
      <c r="M22" s="2"/>
      <c r="N22" s="2"/>
      <c r="O22" s="2"/>
      <c r="Q22" s="2"/>
    </row>
    <row r="23" spans="1:35" x14ac:dyDescent="0.25">
      <c r="A23" t="s">
        <v>25</v>
      </c>
      <c r="B23" s="1">
        <v>41799</v>
      </c>
      <c r="C23">
        <v>3</v>
      </c>
      <c r="D23" s="2">
        <v>127.08155822753906</v>
      </c>
      <c r="E23">
        <v>528.4346923828125</v>
      </c>
      <c r="F23">
        <v>31.808120727539063</v>
      </c>
      <c r="G23">
        <v>61.265277862548828</v>
      </c>
      <c r="H23" s="4">
        <v>23091.870999999999</v>
      </c>
      <c r="J23" s="2">
        <f t="shared" ref="J23" si="57">(D23/D22)</f>
        <v>0.29944958937855765</v>
      </c>
      <c r="K23" s="2">
        <f t="shared" ref="K23" si="58">(E23/E22)</f>
        <v>1.2992797431416525</v>
      </c>
      <c r="L23" s="2">
        <f t="shared" ref="L23" si="59">(F23/F22)</f>
        <v>0.51119508373315081</v>
      </c>
      <c r="M23" s="2">
        <f t="shared" ref="M23" si="60">(G23/G22)</f>
        <v>0.6666071602453828</v>
      </c>
      <c r="N23" s="2">
        <f t="shared" ref="N23" si="61">H23/H22</f>
        <v>1.7070506048856575</v>
      </c>
      <c r="O23" s="2"/>
      <c r="P23">
        <f t="shared" ref="P23" si="62">J23/N23</f>
        <v>0.17541928078846586</v>
      </c>
      <c r="Q23">
        <f t="shared" ref="Q23" si="63">K23/N23</f>
        <v>0.76112549881242775</v>
      </c>
      <c r="R23">
        <f t="shared" ref="R23" si="64">L23/N23</f>
        <v>0.29946100148998916</v>
      </c>
      <c r="S23">
        <f t="shared" ref="S23" si="65">M23/N23</f>
        <v>0.39050228407846982</v>
      </c>
      <c r="T23" s="2"/>
      <c r="U23" s="2">
        <f t="shared" ref="U23" si="66">P23/P21</f>
        <v>0.29065023055600037</v>
      </c>
      <c r="V23" s="2">
        <f t="shared" ref="V23" si="67">Q23/Q21</f>
        <v>2.0786827668086123</v>
      </c>
      <c r="W23" s="2">
        <f t="shared" ref="W23" si="68">R23/R21</f>
        <v>2.987903151043116</v>
      </c>
      <c r="X23" s="2">
        <f t="shared" ref="X23" si="69">S23/S21</f>
        <v>0.48642410622249743</v>
      </c>
      <c r="Y23" s="5">
        <f t="shared" ref="Y23" si="70">AVERAGE(U18,U23)</f>
        <v>0.38891804278692277</v>
      </c>
      <c r="Z23" s="5">
        <f t="shared" ref="Z23" si="71">AVERAGE(V18,V23)</f>
        <v>1.3464407240099521</v>
      </c>
      <c r="AA23" s="5">
        <f t="shared" ref="AA23" si="72">AVERAGE(W18,W23)</f>
        <v>1.9565884006852097</v>
      </c>
      <c r="AB23" s="5">
        <f t="shared" ref="AB23" si="73">AVERAGE(X18,X23)</f>
        <v>0.65616941834470399</v>
      </c>
      <c r="AC23" s="6">
        <f t="shared" ref="AC23" si="74">STDEVA(U18,U23)</f>
        <v>0.1389716728017035</v>
      </c>
      <c r="AD23" s="6">
        <f t="shared" ref="AD23" si="75">STDEVA(V18,V23)</f>
        <v>1.035546627865646</v>
      </c>
      <c r="AE23" s="6">
        <f t="shared" ref="AE23" si="76">STDEVA(W18,W23)</f>
        <v>1.4584993070315739</v>
      </c>
      <c r="AF23" s="6">
        <f t="shared" ref="AF23" si="77">STDEVA(X18,X23)</f>
        <v>0.24005612255247918</v>
      </c>
      <c r="AH23">
        <v>1</v>
      </c>
      <c r="AI23">
        <v>0.71</v>
      </c>
    </row>
    <row r="24" spans="1:35" x14ac:dyDescent="0.25">
      <c r="A24" t="s">
        <v>16</v>
      </c>
      <c r="B24" s="1">
        <v>41800</v>
      </c>
      <c r="C24">
        <v>0.3</v>
      </c>
      <c r="D24" s="2">
        <v>415.85006713867187</v>
      </c>
      <c r="E24">
        <v>3044.853271484375</v>
      </c>
      <c r="F24">
        <v>261.52682495117187</v>
      </c>
      <c r="G24">
        <v>373.245361328125</v>
      </c>
      <c r="H24">
        <v>24391.393</v>
      </c>
      <c r="Y24" s="3">
        <f>LOG(Y23,2)</f>
        <v>-1.362461928679378</v>
      </c>
      <c r="Z24" s="3">
        <f t="shared" ref="Z24:AB24" si="78">LOG(Z23,2)</f>
        <v>0.42915071772724067</v>
      </c>
      <c r="AA24" s="3">
        <f t="shared" si="78"/>
        <v>0.96834029416358991</v>
      </c>
      <c r="AB24" s="3">
        <f t="shared" si="78"/>
        <v>-0.6078597382004256</v>
      </c>
      <c r="AH24">
        <v>3</v>
      </c>
      <c r="AI24">
        <v>1.34</v>
      </c>
    </row>
    <row r="25" spans="1:35" x14ac:dyDescent="0.25">
      <c r="A25" t="s">
        <v>17</v>
      </c>
      <c r="B25" s="1">
        <v>41800</v>
      </c>
      <c r="C25">
        <v>0.3</v>
      </c>
      <c r="D25" s="2">
        <v>225.25053405761719</v>
      </c>
      <c r="E25">
        <v>1780.3651123046875</v>
      </c>
      <c r="F25">
        <v>240.97171020507812</v>
      </c>
      <c r="G25">
        <v>400.39456176757812</v>
      </c>
      <c r="H25">
        <v>16696.383000000002</v>
      </c>
      <c r="Y25" s="3">
        <f>STDEVA(LOG(U18,2),LOG(U23,2))/10</f>
        <v>5.2692762494393627E-2</v>
      </c>
      <c r="Z25" s="3">
        <f t="shared" ref="Z25:AB25" si="79">STDEVA(LOG(V18,2),LOG(V23,2))/10</f>
        <v>0.12437246598574947</v>
      </c>
      <c r="AA25" s="3">
        <f t="shared" si="79"/>
        <v>0.11958458177054991</v>
      </c>
      <c r="AB25" s="3">
        <f t="shared" si="79"/>
        <v>5.4007268383863785E-2</v>
      </c>
      <c r="AH25">
        <v>0.3</v>
      </c>
      <c r="AI25">
        <v>0.57999999999999996</v>
      </c>
    </row>
    <row r="26" spans="1:35" x14ac:dyDescent="0.25">
      <c r="A26" t="s">
        <v>18</v>
      </c>
      <c r="B26" s="1">
        <v>41800</v>
      </c>
      <c r="C26">
        <v>0.3</v>
      </c>
      <c r="D26" s="2">
        <v>750.24493408203125</v>
      </c>
      <c r="E26">
        <v>2094.32958984375</v>
      </c>
      <c r="F26">
        <v>62.005260467529297</v>
      </c>
      <c r="G26">
        <v>282.18914794921875</v>
      </c>
      <c r="H26">
        <v>32862.51</v>
      </c>
      <c r="J26" s="2">
        <f t="shared" ref="J26" si="80">(D26/D25)</f>
        <v>3.3307132310288994</v>
      </c>
      <c r="K26" s="2">
        <f t="shared" ref="K26" si="81">(E26/E25)</f>
        <v>1.1763483654948925</v>
      </c>
      <c r="L26" s="2">
        <f t="shared" ref="L26" si="82">(F26/F25)</f>
        <v>0.25731344320360233</v>
      </c>
      <c r="M26" s="2">
        <f t="shared" ref="M26" si="83">(G26/G25)</f>
        <v>0.70477767406097913</v>
      </c>
      <c r="N26" s="2">
        <f t="shared" ref="N26" si="84">H26/H25</f>
        <v>1.9682412651889933</v>
      </c>
      <c r="O26" s="2"/>
      <c r="P26">
        <f t="shared" ref="P26" si="85">J26/N26</f>
        <v>1.6922281276879334</v>
      </c>
      <c r="Q26">
        <f t="shared" ref="Q26" si="86">K26/N26</f>
        <v>0.59766472042843688</v>
      </c>
      <c r="R26">
        <f t="shared" ref="R26" si="87">L26/N26</f>
        <v>0.1307326737603455</v>
      </c>
      <c r="S26">
        <f t="shared" ref="S26" si="88">M26/N26</f>
        <v>0.35807483895695347</v>
      </c>
      <c r="T26" s="2"/>
      <c r="AH26">
        <v>0.1</v>
      </c>
      <c r="AI26">
        <v>0.84</v>
      </c>
    </row>
    <row r="27" spans="1:35" x14ac:dyDescent="0.25">
      <c r="A27" t="s">
        <v>19</v>
      </c>
      <c r="B27" s="1">
        <v>41800</v>
      </c>
      <c r="C27">
        <v>0.3</v>
      </c>
      <c r="D27" s="2">
        <v>117.66115570068359</v>
      </c>
      <c r="E27">
        <v>1741.7554931640625</v>
      </c>
      <c r="F27">
        <v>251.99687194824219</v>
      </c>
      <c r="G27">
        <v>641.38641357421875</v>
      </c>
      <c r="H27">
        <v>18938.440999999999</v>
      </c>
      <c r="J27" s="2"/>
      <c r="K27" s="2"/>
      <c r="L27" s="2"/>
      <c r="M27" s="2"/>
      <c r="N27" s="2"/>
      <c r="O27" s="2"/>
      <c r="Q27" s="2"/>
      <c r="AH27">
        <v>0.03</v>
      </c>
      <c r="AI27">
        <v>1.05</v>
      </c>
    </row>
    <row r="28" spans="1:35" x14ac:dyDescent="0.25">
      <c r="A28" t="s">
        <v>20</v>
      </c>
      <c r="B28" s="1">
        <v>41800</v>
      </c>
      <c r="C28">
        <v>0.3</v>
      </c>
      <c r="D28" s="2">
        <v>264.75405883789062</v>
      </c>
      <c r="E28">
        <v>1044.42529296875</v>
      </c>
      <c r="F28">
        <v>40.783988952636719</v>
      </c>
      <c r="G28">
        <v>249.06536865234375</v>
      </c>
      <c r="H28">
        <v>28710.057000000001</v>
      </c>
      <c r="J28" s="2">
        <f t="shared" ref="J28" si="89">(D28/D27)</f>
        <v>2.2501398805855213</v>
      </c>
      <c r="K28" s="2">
        <f t="shared" ref="K28" si="90">(E28/E27)</f>
        <v>0.59963944254394363</v>
      </c>
      <c r="L28" s="2">
        <f t="shared" ref="L28" si="91">(F28/F27)</f>
        <v>0.16184323494703287</v>
      </c>
      <c r="M28" s="2">
        <f t="shared" ref="M28" si="92">(G28/G27)</f>
        <v>0.38832342466437803</v>
      </c>
      <c r="N28" s="2">
        <f t="shared" ref="N28" si="93">H28/H27</f>
        <v>1.5159672857971784</v>
      </c>
      <c r="O28" s="2"/>
      <c r="P28">
        <f t="shared" ref="P28" si="94">J28/N28</f>
        <v>1.4842931649427216</v>
      </c>
      <c r="Q28">
        <f t="shared" ref="Q28" si="95">K28/N28</f>
        <v>0.395549065050319</v>
      </c>
      <c r="R28">
        <f t="shared" ref="R28" si="96">L28/N28</f>
        <v>0.1067590550688743</v>
      </c>
      <c r="S28">
        <f t="shared" ref="S28" si="97">M28/N28</f>
        <v>0.2561555439240078</v>
      </c>
      <c r="T28" s="2"/>
      <c r="U28" s="2">
        <f t="shared" ref="U28" si="98">P28/P26</f>
        <v>0.87712356310415995</v>
      </c>
      <c r="V28" s="2">
        <f t="shared" ref="V28" si="99">Q28/Q26</f>
        <v>0.66182434989097072</v>
      </c>
      <c r="W28" s="2">
        <f t="shared" ref="W28" si="100">R28/R26</f>
        <v>0.81662106341205265</v>
      </c>
      <c r="X28" s="2">
        <f t="shared" ref="X28" si="101">S28/S26</f>
        <v>0.71536873316810157</v>
      </c>
    </row>
    <row r="29" spans="1:35" x14ac:dyDescent="0.25">
      <c r="A29" t="s">
        <v>21</v>
      </c>
      <c r="B29" s="1">
        <v>41800</v>
      </c>
      <c r="C29">
        <v>0.3</v>
      </c>
      <c r="D29" s="2">
        <v>335.61227416992187</v>
      </c>
      <c r="E29">
        <v>3168.672119140625</v>
      </c>
      <c r="F29">
        <v>243.53596496582031</v>
      </c>
      <c r="G29">
        <v>304.71792602539062</v>
      </c>
      <c r="H29">
        <v>19196</v>
      </c>
      <c r="AH29">
        <f>_xlfn.T.TEST(AH23:AH27,AI23:AI27,1,1)</f>
        <v>0.48578108984510299</v>
      </c>
    </row>
    <row r="30" spans="1:35" x14ac:dyDescent="0.25">
      <c r="A30" t="s">
        <v>22</v>
      </c>
      <c r="B30" s="1">
        <v>41800</v>
      </c>
      <c r="C30">
        <v>0.3</v>
      </c>
      <c r="D30" s="2">
        <v>399.77792358398437</v>
      </c>
      <c r="E30">
        <v>1965.8553466796875</v>
      </c>
      <c r="F30">
        <v>126.84977722167969</v>
      </c>
      <c r="G30">
        <v>300.13418579101563</v>
      </c>
      <c r="H30">
        <v>14179.982</v>
      </c>
    </row>
    <row r="31" spans="1:35" x14ac:dyDescent="0.25">
      <c r="A31" t="s">
        <v>23</v>
      </c>
      <c r="B31" s="1">
        <v>41800</v>
      </c>
      <c r="C31">
        <v>0.3</v>
      </c>
      <c r="D31" s="2">
        <v>556.99896240234375</v>
      </c>
      <c r="E31">
        <v>1795.669189453125</v>
      </c>
      <c r="F31">
        <v>41.305355072021484</v>
      </c>
      <c r="G31">
        <v>265.87100219726562</v>
      </c>
      <c r="H31">
        <v>30893.675999999999</v>
      </c>
      <c r="J31" s="2">
        <f t="shared" ref="J31" si="102">(D31/D30)</f>
        <v>1.393270937546732</v>
      </c>
      <c r="K31" s="2">
        <f t="shared" ref="K31" si="103">(E31/E30)</f>
        <v>0.91342895217900677</v>
      </c>
      <c r="L31" s="2">
        <f t="shared" ref="L31" si="104">(F31/F30)</f>
        <v>0.32562418300378421</v>
      </c>
      <c r="M31" s="2">
        <f t="shared" ref="M31" si="105">(G31/G30)</f>
        <v>0.88584044998590206</v>
      </c>
      <c r="N31" s="2">
        <f t="shared" ref="N31" si="106">H31/H30</f>
        <v>2.1786823142652789</v>
      </c>
      <c r="O31" s="2"/>
      <c r="P31">
        <f t="shared" ref="P31" si="107">J31/N31</f>
        <v>0.63950165126143566</v>
      </c>
      <c r="Q31">
        <f t="shared" ref="Q31" si="108">K31/N31</f>
        <v>0.41925752377856157</v>
      </c>
      <c r="R31">
        <f t="shared" ref="R31" si="109">L31/N31</f>
        <v>0.14945923087166338</v>
      </c>
      <c r="S31">
        <f t="shared" ref="S31" si="110">M31/N31</f>
        <v>0.40659459352367106</v>
      </c>
    </row>
    <row r="32" spans="1:35" x14ac:dyDescent="0.25">
      <c r="A32" t="s">
        <v>24</v>
      </c>
      <c r="B32" s="1">
        <v>41800</v>
      </c>
      <c r="C32">
        <v>0.3</v>
      </c>
      <c r="D32" s="2">
        <v>149.67848205566406</v>
      </c>
      <c r="E32">
        <v>1559.7379150390625</v>
      </c>
      <c r="F32">
        <v>80.311286926269531</v>
      </c>
      <c r="G32">
        <v>68.515815734863281</v>
      </c>
      <c r="H32">
        <v>15146.594999999999</v>
      </c>
      <c r="J32" s="2"/>
      <c r="K32" s="2"/>
      <c r="L32" s="2"/>
      <c r="M32" s="2"/>
      <c r="N32" s="2"/>
      <c r="O32" s="2"/>
      <c r="Q32" s="2"/>
    </row>
    <row r="33" spans="1:32" x14ac:dyDescent="0.25">
      <c r="A33" t="s">
        <v>25</v>
      </c>
      <c r="B33" s="1">
        <v>41800</v>
      </c>
      <c r="C33">
        <v>0.3</v>
      </c>
      <c r="D33" s="2">
        <v>178.82154846191406</v>
      </c>
      <c r="E33">
        <v>649.14990234375</v>
      </c>
      <c r="F33">
        <v>45.095989227294922</v>
      </c>
      <c r="G33">
        <v>219.65950012207031</v>
      </c>
      <c r="H33">
        <v>30229.873</v>
      </c>
      <c r="J33" s="2">
        <f t="shared" ref="J33" si="111">(D33/D32)</f>
        <v>1.1947044492034062</v>
      </c>
      <c r="K33" s="2">
        <f t="shared" ref="K33" si="112">(E33/E32)</f>
        <v>0.416191653792998</v>
      </c>
      <c r="L33" s="2">
        <f t="shared" ref="L33" si="113">(F33/F32)</f>
        <v>0.56151496200896001</v>
      </c>
      <c r="M33" s="2">
        <f t="shared" ref="M33" si="114">(G33/G32)</f>
        <v>3.2059678158410914</v>
      </c>
      <c r="N33" s="2">
        <f t="shared" ref="N33" si="115">H33/H32</f>
        <v>1.9958197205378503</v>
      </c>
      <c r="O33" s="2"/>
      <c r="P33">
        <f t="shared" ref="P33" si="116">J33/N33</f>
        <v>0.59860338932889556</v>
      </c>
      <c r="Q33">
        <f t="shared" ref="Q33" si="117">K33/N33</f>
        <v>0.20853168726123178</v>
      </c>
      <c r="R33">
        <f t="shared" ref="R33" si="118">L33/N33</f>
        <v>0.28134553248007704</v>
      </c>
      <c r="S33">
        <f t="shared" ref="S33" si="119">M33/N33</f>
        <v>1.6063413858728284</v>
      </c>
      <c r="T33" s="2"/>
      <c r="U33" s="2">
        <f t="shared" ref="U33" si="120">P33/P31</f>
        <v>0.93604666719488983</v>
      </c>
      <c r="V33" s="2">
        <f t="shared" ref="V33" si="121">Q33/Q31</f>
        <v>0.49738329173401202</v>
      </c>
      <c r="W33" s="2">
        <f t="shared" ref="W33" si="122">R33/R31</f>
        <v>1.8824232591004091</v>
      </c>
      <c r="X33" s="2">
        <f t="shared" ref="X33" si="123">S33/S31</f>
        <v>3.9507199836372409</v>
      </c>
      <c r="Y33" s="5">
        <f t="shared" ref="Y33" si="124">AVERAGE(U28,U33)</f>
        <v>0.90658511514952489</v>
      </c>
      <c r="Z33" s="5">
        <f t="shared" ref="Z33" si="125">AVERAGE(V28,V33)</f>
        <v>0.5796038208124914</v>
      </c>
      <c r="AA33" s="5">
        <f t="shared" ref="AA33" si="126">AVERAGE(W28,W33)</f>
        <v>1.3495221612562309</v>
      </c>
      <c r="AB33" s="5">
        <f t="shared" ref="AB33" si="127">AVERAGE(X28,X33)</f>
        <v>2.3330443584026712</v>
      </c>
      <c r="AC33" s="6">
        <f t="shared" ref="AC33" si="128">STDEVA(U28,U33)</f>
        <v>4.1664926471115894E-2</v>
      </c>
      <c r="AD33" s="6">
        <f t="shared" ref="AD33" si="129">STDEVA(V28,V33)</f>
        <v>0.11627738732827675</v>
      </c>
      <c r="AE33" s="6">
        <f t="shared" ref="AE33" si="130">STDEVA(W28,W33)</f>
        <v>0.7536359599747483</v>
      </c>
      <c r="AF33" s="6">
        <f t="shared" ref="AF33" si="131">STDEVA(X28,X33)</f>
        <v>2.287738808727104</v>
      </c>
    </row>
    <row r="34" spans="1:32" x14ac:dyDescent="0.25">
      <c r="A34" t="s">
        <v>16</v>
      </c>
      <c r="B34" s="1">
        <v>41801</v>
      </c>
      <c r="C34">
        <v>0.1</v>
      </c>
      <c r="D34" s="2">
        <v>403.51885986328125</v>
      </c>
      <c r="E34">
        <v>2649.392333984375</v>
      </c>
      <c r="F34">
        <v>201.46621704101562</v>
      </c>
      <c r="G34">
        <v>223.90994262695312</v>
      </c>
      <c r="H34">
        <v>18469.521000000001</v>
      </c>
      <c r="Y34" s="3">
        <f>LOG(Y33,2)</f>
        <v>-0.14148562048924476</v>
      </c>
      <c r="Z34" s="3">
        <f t="shared" ref="Z34:AB34" si="132">LOG(Z33,2)</f>
        <v>-0.78686098955590056</v>
      </c>
      <c r="AA34" s="3">
        <f t="shared" si="132"/>
        <v>0.43244866829935391</v>
      </c>
      <c r="AB34" s="3">
        <f t="shared" si="132"/>
        <v>1.222213737686096</v>
      </c>
    </row>
    <row r="35" spans="1:32" x14ac:dyDescent="0.25">
      <c r="A35" t="s">
        <v>17</v>
      </c>
      <c r="B35" s="1">
        <v>41801</v>
      </c>
      <c r="C35">
        <v>0.1</v>
      </c>
      <c r="D35" s="2">
        <v>160.79434204101562</v>
      </c>
      <c r="E35">
        <v>1517.259521484375</v>
      </c>
      <c r="F35">
        <v>97.238113403320313</v>
      </c>
      <c r="G35">
        <v>117.96021270751953</v>
      </c>
      <c r="H35">
        <v>15402.495000000001</v>
      </c>
      <c r="Y35" s="3">
        <f>STDEVA(LOG(U28,2),LOG(U33,2))/10</f>
        <v>6.6326873588588142E-3</v>
      </c>
      <c r="Z35" s="3">
        <f t="shared" ref="Z35:AB35" si="133">STDEVA(LOG(V28,2),LOG(V33,2))/10</f>
        <v>2.9139186503421354E-2</v>
      </c>
      <c r="AA35" s="3">
        <f t="shared" si="133"/>
        <v>8.5195927868384716E-2</v>
      </c>
      <c r="AB35" s="3">
        <f t="shared" si="133"/>
        <v>0.17432703890544529</v>
      </c>
    </row>
    <row r="36" spans="1:32" x14ac:dyDescent="0.25">
      <c r="A36" t="s">
        <v>18</v>
      </c>
      <c r="B36" s="1">
        <v>41801</v>
      </c>
      <c r="C36">
        <v>0.1</v>
      </c>
      <c r="D36" s="2">
        <v>166.54609680175781</v>
      </c>
      <c r="E36">
        <v>919.97845458984375</v>
      </c>
      <c r="F36">
        <v>23.052379608154297</v>
      </c>
      <c r="G36">
        <v>207.57316589355469</v>
      </c>
      <c r="H36">
        <v>28679.085999999999</v>
      </c>
      <c r="J36" s="2">
        <f t="shared" ref="J36" si="134">(D36/D35)</f>
        <v>1.0357708778041146</v>
      </c>
      <c r="K36" s="2">
        <f t="shared" ref="K36" si="135">(E36/E35)</f>
        <v>0.60634218573880139</v>
      </c>
      <c r="L36" s="2">
        <f t="shared" ref="L36" si="136">(F36/F35)</f>
        <v>0.23707144041903166</v>
      </c>
      <c r="M36" s="2">
        <f t="shared" ref="M36" si="137">(G36/G35)</f>
        <v>1.7596879585850616</v>
      </c>
      <c r="N36" s="2">
        <f t="shared" ref="N36" si="138">H36/H35</f>
        <v>1.8619766472899357</v>
      </c>
      <c r="O36" s="2"/>
      <c r="P36">
        <f t="shared" ref="P36" si="139">J36/N36</f>
        <v>0.55627490243320465</v>
      </c>
      <c r="Q36">
        <f t="shared" ref="Q36" si="140">K36/N36</f>
        <v>0.32564435575565276</v>
      </c>
      <c r="R36">
        <f t="shared" ref="R36" si="141">L36/N36</f>
        <v>0.12732245636060135</v>
      </c>
      <c r="S36">
        <f t="shared" ref="S36" si="142">M36/N36</f>
        <v>0.94506446208455241</v>
      </c>
      <c r="T36" s="2"/>
    </row>
    <row r="37" spans="1:32" x14ac:dyDescent="0.25">
      <c r="A37" t="s">
        <v>19</v>
      </c>
      <c r="B37" s="1">
        <v>41801</v>
      </c>
      <c r="C37">
        <v>0.1</v>
      </c>
      <c r="D37" s="2">
        <v>507.78189086914062</v>
      </c>
      <c r="E37">
        <v>1972.0986328125</v>
      </c>
      <c r="F37">
        <v>127.23911285400391</v>
      </c>
      <c r="G37">
        <v>249.23883056640625</v>
      </c>
      <c r="H37">
        <v>14983.751</v>
      </c>
      <c r="J37" s="2"/>
      <c r="K37" s="2"/>
      <c r="L37" s="2"/>
      <c r="M37" s="2"/>
      <c r="N37" s="2"/>
      <c r="O37" s="2"/>
      <c r="Q37" s="2"/>
    </row>
    <row r="38" spans="1:32" x14ac:dyDescent="0.25">
      <c r="A38" t="s">
        <v>20</v>
      </c>
      <c r="B38" s="1">
        <v>41801</v>
      </c>
      <c r="C38">
        <v>0.1</v>
      </c>
      <c r="D38" s="2">
        <v>444.36392211914062</v>
      </c>
      <c r="E38">
        <v>808.9215087890625</v>
      </c>
      <c r="F38">
        <v>43.566379547119141</v>
      </c>
      <c r="G38">
        <v>146.85220336914062</v>
      </c>
      <c r="H38">
        <v>17120.998</v>
      </c>
      <c r="J38" s="2">
        <f t="shared" ref="J38" si="143">(D38/D37)</f>
        <v>0.87510785656130596</v>
      </c>
      <c r="K38" s="2">
        <f t="shared" ref="K38" si="144">(E38/E37)</f>
        <v>0.41018308888304567</v>
      </c>
      <c r="L38" s="2">
        <f t="shared" ref="L38" si="145">(F38/F37)</f>
        <v>0.34239769965315514</v>
      </c>
      <c r="M38" s="2">
        <f t="shared" ref="M38" si="146">(G38/G37)</f>
        <v>0.58920274595821409</v>
      </c>
      <c r="N38" s="2">
        <f t="shared" ref="N38" si="147">H38/H37</f>
        <v>1.1426376479427613</v>
      </c>
      <c r="O38" s="2"/>
      <c r="P38">
        <f t="shared" ref="P38" si="148">J38/N38</f>
        <v>0.76586646531109492</v>
      </c>
      <c r="Q38">
        <f t="shared" ref="Q38" si="149">K38/N38</f>
        <v>0.35897914760777527</v>
      </c>
      <c r="R38">
        <f t="shared" ref="R38" si="150">L38/N38</f>
        <v>0.29965553845492321</v>
      </c>
      <c r="S38">
        <f t="shared" ref="S38" si="151">M38/N38</f>
        <v>0.5156514377230893</v>
      </c>
      <c r="T38" s="2"/>
      <c r="U38" s="2">
        <f t="shared" ref="U38" si="152">P38/P36</f>
        <v>1.3767769531954701</v>
      </c>
      <c r="V38" s="2">
        <f t="shared" ref="V38" si="153">Q38/Q36</f>
        <v>1.102365636814953</v>
      </c>
      <c r="W38" s="2">
        <f t="shared" ref="W38" si="154">R38/R36</f>
        <v>2.3535167873783545</v>
      </c>
      <c r="X38" s="2">
        <f t="shared" ref="X38" si="155">S38/S36</f>
        <v>0.54562567783546101</v>
      </c>
    </row>
    <row r="39" spans="1:32" x14ac:dyDescent="0.25">
      <c r="A39" t="s">
        <v>21</v>
      </c>
      <c r="B39" s="1">
        <v>41801</v>
      </c>
      <c r="C39">
        <v>0.1</v>
      </c>
      <c r="D39" s="2">
        <v>127.91085815429687</v>
      </c>
      <c r="E39">
        <v>1161.922119140625</v>
      </c>
      <c r="F39">
        <v>149.39460754394531</v>
      </c>
      <c r="G39">
        <v>211.67584228515625</v>
      </c>
      <c r="H39">
        <v>21005.469000000001</v>
      </c>
    </row>
    <row r="40" spans="1:32" x14ac:dyDescent="0.25">
      <c r="A40" t="s">
        <v>22</v>
      </c>
      <c r="B40" s="1">
        <v>41801</v>
      </c>
      <c r="C40">
        <v>0.1</v>
      </c>
      <c r="D40" s="2">
        <v>245.213623046875</v>
      </c>
      <c r="E40">
        <v>1463.195556640625</v>
      </c>
      <c r="F40">
        <v>132.62052917480469</v>
      </c>
      <c r="G40">
        <v>259.50045776367187</v>
      </c>
      <c r="H40">
        <v>16359.909</v>
      </c>
    </row>
    <row r="41" spans="1:32" x14ac:dyDescent="0.25">
      <c r="A41" t="s">
        <v>23</v>
      </c>
      <c r="B41" s="1">
        <v>41801</v>
      </c>
      <c r="C41">
        <v>0.1</v>
      </c>
      <c r="D41" s="2">
        <v>772.6148681640625</v>
      </c>
      <c r="E41">
        <v>1380.6365966796875</v>
      </c>
      <c r="F41">
        <v>41.337146759033203</v>
      </c>
      <c r="G41">
        <v>221.28280639648437</v>
      </c>
      <c r="H41">
        <v>32504.953000000001</v>
      </c>
      <c r="J41" s="2">
        <f t="shared" ref="J41" si="156">(D41/D40)</f>
        <v>3.1507828095520187</v>
      </c>
      <c r="K41" s="2">
        <f t="shared" ref="K41" si="157">(E41/E40)</f>
        <v>0.94357626389292348</v>
      </c>
      <c r="L41" s="2">
        <f t="shared" ref="L41" si="158">(F41/F40)</f>
        <v>0.31169493151808697</v>
      </c>
      <c r="M41" s="2">
        <f t="shared" ref="M41" si="159">(G41/G40)</f>
        <v>0.8527260734083465</v>
      </c>
      <c r="N41" s="2">
        <f t="shared" ref="N41" si="160">H41/H40</f>
        <v>1.9868663694889748</v>
      </c>
      <c r="O41" s="2"/>
      <c r="P41">
        <f t="shared" ref="P41" si="161">J41/N41</f>
        <v>1.5858050938586299</v>
      </c>
      <c r="Q41">
        <f t="shared" ref="Q41" si="162">K41/N41</f>
        <v>0.47490675688250378</v>
      </c>
      <c r="R41">
        <f t="shared" ref="R41" si="163">L41/N41</f>
        <v>0.15687765231954448</v>
      </c>
      <c r="S41">
        <f t="shared" ref="S41" si="164">M41/N41</f>
        <v>0.42918139161400626</v>
      </c>
    </row>
    <row r="42" spans="1:32" x14ac:dyDescent="0.25">
      <c r="A42" t="s">
        <v>24</v>
      </c>
      <c r="B42" s="1">
        <v>41801</v>
      </c>
      <c r="C42">
        <v>0.1</v>
      </c>
      <c r="D42" s="2">
        <v>315.30477905273438</v>
      </c>
      <c r="E42">
        <v>1894.526611328125</v>
      </c>
      <c r="F42">
        <v>151.61167907714844</v>
      </c>
      <c r="G42">
        <v>333.20477294921875</v>
      </c>
      <c r="H42">
        <v>12773.064</v>
      </c>
      <c r="J42" s="2"/>
      <c r="K42" s="2"/>
      <c r="L42" s="2"/>
      <c r="M42" s="2"/>
      <c r="N42" s="2"/>
      <c r="O42" s="2"/>
      <c r="Q42" s="2"/>
    </row>
    <row r="43" spans="1:32" x14ac:dyDescent="0.25">
      <c r="A43" t="s">
        <v>25</v>
      </c>
      <c r="B43" s="1">
        <v>41801</v>
      </c>
      <c r="C43">
        <v>0.1</v>
      </c>
      <c r="D43" s="2">
        <v>259.1650390625</v>
      </c>
      <c r="E43">
        <v>862.9036865234375</v>
      </c>
      <c r="F43">
        <v>44.771755218505859</v>
      </c>
      <c r="G43">
        <v>239.03909301757812</v>
      </c>
      <c r="H43">
        <v>20988.018</v>
      </c>
      <c r="J43" s="2">
        <f t="shared" ref="J43" si="165">(D43/D42)</f>
        <v>0.82195087509014553</v>
      </c>
      <c r="K43" s="2">
        <f t="shared" ref="K43" si="166">(E43/E42)</f>
        <v>0.45547192705755335</v>
      </c>
      <c r="L43" s="2">
        <f t="shared" ref="L43" si="167">(F43/F42)</f>
        <v>0.29530545068182712</v>
      </c>
      <c r="M43" s="2">
        <f t="shared" ref="M43" si="168">(G43/G42)</f>
        <v>0.71739396438360226</v>
      </c>
      <c r="N43" s="2">
        <f t="shared" ref="N43" si="169">H43/H42</f>
        <v>1.643146703093322</v>
      </c>
      <c r="O43" s="2"/>
      <c r="P43">
        <f t="shared" ref="P43" si="170">J43/N43</f>
        <v>0.50022975644400702</v>
      </c>
      <c r="Q43">
        <f t="shared" ref="Q43" si="171">K43/N43</f>
        <v>0.27719492495715703</v>
      </c>
      <c r="R43">
        <f t="shared" ref="R43" si="172">L43/N43</f>
        <v>0.17971946760803337</v>
      </c>
      <c r="S43">
        <f t="shared" ref="S43" si="173">M43/N43</f>
        <v>0.43659763491176118</v>
      </c>
      <c r="T43" s="2"/>
      <c r="U43" s="2">
        <f t="shared" ref="U43" si="174">P43/P41</f>
        <v>0.31544214253142078</v>
      </c>
      <c r="V43" s="2">
        <f t="shared" ref="V43" si="175">Q43/Q41</f>
        <v>0.58368284076812482</v>
      </c>
      <c r="W43" s="2">
        <f t="shared" ref="W43" si="176">R43/R41</f>
        <v>1.1456027353211682</v>
      </c>
      <c r="X43" s="2">
        <f t="shared" ref="X43" si="177">S43/S41</f>
        <v>1.0172799740218581</v>
      </c>
      <c r="Y43" s="5">
        <f t="shared" ref="Y43" si="178">AVERAGE(U38,U43)</f>
        <v>0.8461095478634455</v>
      </c>
      <c r="Z43" s="5">
        <f t="shared" ref="Z43" si="179">AVERAGE(V38,V43)</f>
        <v>0.84302423879153898</v>
      </c>
      <c r="AA43" s="5">
        <f t="shared" ref="AA43" si="180">AVERAGE(W38,W43)</f>
        <v>1.7495597613497613</v>
      </c>
      <c r="AB43" s="5">
        <f t="shared" ref="AB43" si="181">AVERAGE(X38,X43)</f>
        <v>0.7814528259286595</v>
      </c>
      <c r="AC43" s="6">
        <f t="shared" ref="AC43" si="182">STDEVA(U38,U43)</f>
        <v>0.75047704172988949</v>
      </c>
      <c r="AD43" s="6">
        <f t="shared" ref="AD43" si="183">STDEVA(V38,V43)</f>
        <v>0.36676412236951095</v>
      </c>
      <c r="AE43" s="6">
        <f t="shared" ref="AE43" si="184">STDEVA(W38,W43)</f>
        <v>0.85412421730015675</v>
      </c>
      <c r="AF43" s="6">
        <f t="shared" ref="AF43" si="185">STDEVA(X38,X43)</f>
        <v>0.33350995120916999</v>
      </c>
    </row>
    <row r="44" spans="1:32" x14ac:dyDescent="0.25">
      <c r="A44" t="s">
        <v>16</v>
      </c>
      <c r="B44" s="1">
        <v>41802</v>
      </c>
      <c r="C44">
        <v>0.03</v>
      </c>
      <c r="D44" s="2">
        <v>440.52847290039062</v>
      </c>
      <c r="E44">
        <v>2250.998291015625</v>
      </c>
      <c r="F44">
        <v>177.88497924804687</v>
      </c>
      <c r="G44">
        <v>136.262451171875</v>
      </c>
      <c r="H44">
        <v>14728.096</v>
      </c>
      <c r="Y44" s="3">
        <f>LOG(Y43,2)</f>
        <v>-0.24108363020914661</v>
      </c>
      <c r="Z44" s="3">
        <f t="shared" ref="Z44:AB44" si="186">LOG(Z43,2)</f>
        <v>-0.24635398248438756</v>
      </c>
      <c r="AA44" s="3">
        <f t="shared" si="186"/>
        <v>0.80699194490380777</v>
      </c>
      <c r="AB44" s="3">
        <f t="shared" si="186"/>
        <v>-0.3557693104058231</v>
      </c>
    </row>
    <row r="45" spans="1:32" x14ac:dyDescent="0.25">
      <c r="A45" t="s">
        <v>17</v>
      </c>
      <c r="B45" s="1">
        <v>41802</v>
      </c>
      <c r="C45">
        <v>0.03</v>
      </c>
      <c r="D45" s="2">
        <v>103.16741180419922</v>
      </c>
      <c r="E45">
        <v>465.69281005859375</v>
      </c>
      <c r="F45">
        <v>59.860755920410156</v>
      </c>
      <c r="G45">
        <v>53.286151885986328</v>
      </c>
      <c r="H45">
        <v>15171.444</v>
      </c>
      <c r="Y45" s="3">
        <f>STDEVA(LOG(U38,2),LOG(U43,2))/10</f>
        <v>0.15032012061623604</v>
      </c>
      <c r="Z45" s="3">
        <f t="shared" ref="Z45:AB45" si="187">STDEVA(LOG(V38,2),LOG(V43,2))/10</f>
        <v>6.4866176152805557E-2</v>
      </c>
      <c r="AA45" s="3">
        <f t="shared" si="187"/>
        <v>7.3447980481016487E-2</v>
      </c>
      <c r="AB45" s="3">
        <f t="shared" si="187"/>
        <v>6.3550044183065008E-2</v>
      </c>
    </row>
    <row r="46" spans="1:32" x14ac:dyDescent="0.25">
      <c r="A46" t="s">
        <v>18</v>
      </c>
      <c r="B46" s="1">
        <v>41802</v>
      </c>
      <c r="C46">
        <v>0.03</v>
      </c>
      <c r="D46" s="2">
        <v>588.49114990234375</v>
      </c>
      <c r="E46">
        <v>772.71527099609375</v>
      </c>
      <c r="F46">
        <v>16.828226089477539</v>
      </c>
      <c r="G46">
        <v>205.23109436035156</v>
      </c>
      <c r="H46">
        <v>24136.31</v>
      </c>
      <c r="J46" s="2">
        <f t="shared" ref="J46" si="188">(D46/D45)</f>
        <v>5.7042348897851332</v>
      </c>
      <c r="K46" s="2">
        <f t="shared" ref="K46" si="189">(E46/E45)</f>
        <v>1.65928108466796</v>
      </c>
      <c r="L46" s="2">
        <f t="shared" ref="L46" si="190">(F46/F45)</f>
        <v>0.28112284635783857</v>
      </c>
      <c r="M46" s="2">
        <f t="shared" ref="M46" si="191">(G46/G45)</f>
        <v>3.8514902483383322</v>
      </c>
      <c r="N46" s="2">
        <f t="shared" ref="N46" si="192">H46/H45</f>
        <v>1.5909039376871446</v>
      </c>
      <c r="O46" s="2"/>
      <c r="P46">
        <f t="shared" ref="P46" si="193">J46/N46</f>
        <v>3.585530687715782</v>
      </c>
      <c r="Q46">
        <f t="shared" ref="Q46" si="194">K46/N46</f>
        <v>1.0429800601790087</v>
      </c>
      <c r="R46">
        <f t="shared" ref="R46" si="195">L46/N46</f>
        <v>0.1767063615208187</v>
      </c>
      <c r="S46">
        <f t="shared" ref="S46" si="196">M46/N46</f>
        <v>2.4209445693733258</v>
      </c>
    </row>
    <row r="47" spans="1:32" x14ac:dyDescent="0.25">
      <c r="A47" t="s">
        <v>19</v>
      </c>
      <c r="B47" s="1">
        <v>41802</v>
      </c>
      <c r="C47">
        <v>0.03</v>
      </c>
      <c r="D47" s="2">
        <v>309.27508544921875</v>
      </c>
      <c r="E47">
        <v>944.46868896484375</v>
      </c>
      <c r="F47">
        <v>98.211494445800781</v>
      </c>
      <c r="G47">
        <v>70.918502807617188</v>
      </c>
      <c r="H47">
        <v>14179.655000000001</v>
      </c>
      <c r="J47" s="2"/>
      <c r="K47" s="2"/>
      <c r="L47" s="2"/>
      <c r="M47" s="2"/>
      <c r="N47" s="2"/>
      <c r="O47" s="2"/>
      <c r="Q47" s="2"/>
    </row>
    <row r="48" spans="1:32" x14ac:dyDescent="0.25">
      <c r="A48" t="s">
        <v>20</v>
      </c>
      <c r="B48" s="1">
        <v>41802</v>
      </c>
      <c r="C48">
        <v>0.03</v>
      </c>
      <c r="D48" s="2">
        <v>758.6790771484375</v>
      </c>
      <c r="E48">
        <v>967.60211181640625</v>
      </c>
      <c r="F48">
        <v>42.614799499511719</v>
      </c>
      <c r="G48">
        <v>246.85331726074219</v>
      </c>
      <c r="H48">
        <v>11234.464</v>
      </c>
      <c r="J48" s="2">
        <f t="shared" ref="J48" si="197">(D48/D47)</f>
        <v>2.4530882468158217</v>
      </c>
      <c r="K48" s="2">
        <f t="shared" ref="K48" si="198">(E48/E47)</f>
        <v>1.0244935836643956</v>
      </c>
      <c r="L48" s="2">
        <f t="shared" ref="L48" si="199">(F48/F47)</f>
        <v>0.43390847211910843</v>
      </c>
      <c r="M48" s="2">
        <f t="shared" ref="M48" si="200">(G48/G47)</f>
        <v>3.4808027170340696</v>
      </c>
      <c r="N48" s="2">
        <f t="shared" ref="N48" si="201">H48/H47</f>
        <v>0.79229459390937218</v>
      </c>
      <c r="O48" s="2"/>
      <c r="P48">
        <f t="shared" ref="P48" si="202">J48/N48</f>
        <v>3.0961819829057449</v>
      </c>
      <c r="Q48">
        <f t="shared" ref="Q48" si="203">K48/N48</f>
        <v>1.2930715311451233</v>
      </c>
      <c r="R48">
        <f t="shared" ref="R48" si="204">L48/N48</f>
        <v>0.54766052356624018</v>
      </c>
      <c r="S48">
        <f t="shared" ref="S48" si="205">M48/N48</f>
        <v>4.3933187778790099</v>
      </c>
      <c r="U48" s="2">
        <f t="shared" ref="U48" si="206">P48/P46</f>
        <v>0.86352126158435305</v>
      </c>
      <c r="V48" s="2">
        <f t="shared" ref="V48" si="207">Q48/Q46</f>
        <v>1.239785476745539</v>
      </c>
      <c r="W48" s="2">
        <f t="shared" ref="W48" si="208">R48/R46</f>
        <v>3.0992688596653464</v>
      </c>
      <c r="X48" s="2">
        <f t="shared" ref="X48" si="209">S48/S46</f>
        <v>1.8147126677155783</v>
      </c>
    </row>
    <row r="49" spans="1:32" x14ac:dyDescent="0.25">
      <c r="A49" t="s">
        <v>21</v>
      </c>
      <c r="B49" s="1">
        <v>41802</v>
      </c>
      <c r="C49">
        <v>0.03</v>
      </c>
      <c r="D49" s="2">
        <v>106.21527099609375</v>
      </c>
      <c r="E49">
        <v>896.5035400390625</v>
      </c>
      <c r="F49">
        <v>63.799144744873047</v>
      </c>
      <c r="G49">
        <v>23.808605194091797</v>
      </c>
      <c r="H49">
        <v>13811.691000000001</v>
      </c>
    </row>
    <row r="50" spans="1:32" x14ac:dyDescent="0.25">
      <c r="A50" t="s">
        <v>22</v>
      </c>
      <c r="B50" s="1">
        <v>41802</v>
      </c>
      <c r="C50">
        <v>0.03</v>
      </c>
      <c r="D50" s="2">
        <v>130.07614135742187</v>
      </c>
      <c r="E50">
        <v>878.12841796875</v>
      </c>
      <c r="F50">
        <v>46.813060760498047</v>
      </c>
      <c r="G50">
        <v>120.82254028320312</v>
      </c>
      <c r="H50">
        <v>12331.050999999999</v>
      </c>
    </row>
    <row r="51" spans="1:32" x14ac:dyDescent="0.25">
      <c r="A51" t="s">
        <v>23</v>
      </c>
      <c r="B51" s="1">
        <v>41802</v>
      </c>
      <c r="C51">
        <v>0.03</v>
      </c>
      <c r="D51" s="2">
        <v>325.55990600585937</v>
      </c>
      <c r="E51">
        <v>668.3865966796875</v>
      </c>
      <c r="F51">
        <v>17.812007904052734</v>
      </c>
      <c r="G51">
        <v>200.63679504394531</v>
      </c>
      <c r="H51">
        <v>30297.127</v>
      </c>
      <c r="J51" s="2">
        <f t="shared" ref="J51" si="210">(D51/D50)</f>
        <v>2.5028410483924892</v>
      </c>
      <c r="K51" s="2">
        <f t="shared" ref="K51" si="211">(E51/E50)</f>
        <v>0.76114903356136843</v>
      </c>
      <c r="L51" s="2">
        <f t="shared" ref="L51" si="212">(F51/F50)</f>
        <v>0.38049227319660589</v>
      </c>
      <c r="M51" s="2">
        <f t="shared" ref="M51" si="213">(G51/G50)</f>
        <v>1.6605907686898556</v>
      </c>
      <c r="N51" s="2">
        <f t="shared" ref="N51" si="214">H51/H50</f>
        <v>2.4569784846401173</v>
      </c>
      <c r="O51" s="2"/>
      <c r="P51">
        <f t="shared" ref="P51" si="215">J51/N51</f>
        <v>1.0186662455691344</v>
      </c>
      <c r="Q51">
        <f t="shared" ref="Q51" si="216">K51/N51</f>
        <v>0.30979067921014242</v>
      </c>
      <c r="R51">
        <f t="shared" ref="R51" si="217">L51/N51</f>
        <v>0.15486186613975905</v>
      </c>
      <c r="S51">
        <f t="shared" ref="S51" si="218">M51/N51</f>
        <v>0.67586703712348073</v>
      </c>
    </row>
    <row r="52" spans="1:32" x14ac:dyDescent="0.25">
      <c r="A52" t="s">
        <v>24</v>
      </c>
      <c r="B52" s="1">
        <v>41802</v>
      </c>
      <c r="C52">
        <v>0.03</v>
      </c>
      <c r="D52" s="2">
        <v>345.76815795898437</v>
      </c>
      <c r="E52">
        <v>2040.23974609375</v>
      </c>
      <c r="F52">
        <v>114.88005828857422</v>
      </c>
      <c r="G52">
        <v>116.39082336425781</v>
      </c>
      <c r="H52">
        <v>9876.4040000000005</v>
      </c>
      <c r="J52" s="2"/>
      <c r="K52" s="2"/>
      <c r="L52" s="2"/>
      <c r="M52" s="2"/>
      <c r="N52" s="2"/>
      <c r="O52" s="2"/>
      <c r="Q52" s="2"/>
    </row>
    <row r="53" spans="1:32" x14ac:dyDescent="0.25">
      <c r="A53" t="s">
        <v>25</v>
      </c>
      <c r="B53" s="1">
        <v>41802</v>
      </c>
      <c r="C53">
        <v>0.03</v>
      </c>
      <c r="D53" s="2">
        <v>310.80911254882812</v>
      </c>
      <c r="E53">
        <v>1101.708984375</v>
      </c>
      <c r="F53">
        <v>18.058361053466797</v>
      </c>
      <c r="G53">
        <v>288.60739135742187</v>
      </c>
      <c r="H53">
        <v>19823.47</v>
      </c>
      <c r="J53" s="2">
        <f t="shared" ref="J53:M53" si="219">(D53/D52)</f>
        <v>0.89889454940988767</v>
      </c>
      <c r="K53" s="2">
        <f t="shared" si="219"/>
        <v>0.53998996269155908</v>
      </c>
      <c r="L53" s="2">
        <f t="shared" si="219"/>
        <v>0.15719317453778531</v>
      </c>
      <c r="M53" s="2">
        <f t="shared" si="219"/>
        <v>2.4796404305362931</v>
      </c>
      <c r="N53" s="2">
        <f t="shared" ref="N53" si="220">H53/H52</f>
        <v>2.0071546283444865</v>
      </c>
      <c r="O53" s="2"/>
      <c r="P53">
        <f t="shared" ref="P53" si="221">J53/N53</f>
        <v>0.44784519175351301</v>
      </c>
      <c r="Q53">
        <f t="shared" ref="Q53" si="222">K53/N53</f>
        <v>0.26903256732987541</v>
      </c>
      <c r="R53">
        <f t="shared" ref="R53" si="223">L53/N53</f>
        <v>7.83164248124915E-2</v>
      </c>
      <c r="S53">
        <f t="shared" ref="S53" si="224">M53/N53</f>
        <v>1.2354007984833315</v>
      </c>
      <c r="U53" s="2">
        <f t="shared" ref="U53" si="225">P53/P51</f>
        <v>0.43963878620843028</v>
      </c>
      <c r="V53" s="2">
        <f t="shared" ref="V53" si="226">Q53/Q51</f>
        <v>0.86843338223026623</v>
      </c>
      <c r="W53" s="2">
        <f t="shared" ref="W53" si="227">R53/R51</f>
        <v>0.50571794570661344</v>
      </c>
      <c r="X53" s="2">
        <f t="shared" ref="X53" si="228">S53/S51</f>
        <v>1.8278755001002129</v>
      </c>
      <c r="Y53" s="5">
        <f t="shared" ref="Y53" si="229">AVERAGE(U48,U53)</f>
        <v>0.65158002389639169</v>
      </c>
      <c r="Z53" s="5">
        <f t="shared" ref="Z53" si="230">AVERAGE(V48,V53)</f>
        <v>1.0541094294879025</v>
      </c>
      <c r="AA53" s="5">
        <f t="shared" ref="AA53" si="231">AVERAGE(W48,W53)</f>
        <v>1.8024934026859798</v>
      </c>
      <c r="AB53" s="5">
        <f t="shared" ref="AB53" si="232">AVERAGE(X48,X53)</f>
        <v>1.8212940839078957</v>
      </c>
      <c r="AC53" s="6">
        <f t="shared" ref="AC53" si="233">STDEVA(U48,U53)</f>
        <v>0.29973017276445463</v>
      </c>
      <c r="AD53" s="6">
        <f t="shared" ref="AD53" si="234">STDEVA(V48,V53)</f>
        <v>0.26258558423957695</v>
      </c>
      <c r="AE53" s="6">
        <f t="shared" ref="AE53" si="235">STDEVA(W48,W53)</f>
        <v>1.8339174386127886</v>
      </c>
      <c r="AF53" s="6">
        <f t="shared" ref="AF53" si="236">STDEVA(X48,X53)</f>
        <v>9.3075280387970704E-3</v>
      </c>
    </row>
    <row r="54" spans="1:32" x14ac:dyDescent="0.25">
      <c r="B54" s="1"/>
      <c r="Y54" s="3">
        <f>LOG(Y53,2)</f>
        <v>-0.61798572040910604</v>
      </c>
      <c r="Z54" s="3">
        <f t="shared" ref="Z54:AB54" si="237">LOG(Z53,2)</f>
        <v>7.6024644190159682E-2</v>
      </c>
      <c r="AA54" s="3">
        <f t="shared" si="237"/>
        <v>0.84999397906130536</v>
      </c>
      <c r="AB54" s="3">
        <f t="shared" si="237"/>
        <v>0.8649638927376081</v>
      </c>
    </row>
    <row r="55" spans="1:32" x14ac:dyDescent="0.25">
      <c r="B55" s="1"/>
      <c r="Y55" s="3">
        <f>STDEVA(LOG(U48,2),LOG(U53,2))/10</f>
        <v>6.8866050746445029E-2</v>
      </c>
      <c r="Z55" s="3">
        <f t="shared" ref="Z55:AB55" si="238">STDEVA(LOG(V48,2),LOG(V53,2))/10</f>
        <v>3.6317246129372698E-2</v>
      </c>
      <c r="AA55" s="3">
        <f t="shared" si="238"/>
        <v>0.18494540735981946</v>
      </c>
      <c r="AB55" s="3">
        <f t="shared" si="238"/>
        <v>7.3727703346444296E-4</v>
      </c>
    </row>
    <row r="56" spans="1:32" x14ac:dyDescent="0.25">
      <c r="B56" s="1"/>
    </row>
    <row r="57" spans="1:32" x14ac:dyDescent="0.25">
      <c r="B57" s="1"/>
    </row>
    <row r="58" spans="1:32" x14ac:dyDescent="0.25">
      <c r="B58" s="1"/>
    </row>
    <row r="59" spans="1:32" x14ac:dyDescent="0.25">
      <c r="B59" s="1"/>
    </row>
    <row r="60" spans="1:32" x14ac:dyDescent="0.25">
      <c r="B60" s="1"/>
    </row>
    <row r="61" spans="1:32" x14ac:dyDescent="0.25">
      <c r="B61" s="1"/>
    </row>
    <row r="62" spans="1:32" x14ac:dyDescent="0.25">
      <c r="B62" s="1"/>
    </row>
    <row r="63" spans="1:32" x14ac:dyDescent="0.25">
      <c r="B63" s="1"/>
    </row>
    <row r="64" spans="1:3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73"/>
  <sheetViews>
    <sheetView workbookViewId="0">
      <pane xSplit="3" topLeftCell="O1" activePane="topRight" state="frozen"/>
      <selection pane="topRight" activeCell="Y15" sqref="Y15"/>
    </sheetView>
  </sheetViews>
  <sheetFormatPr defaultRowHeight="15" x14ac:dyDescent="0.25"/>
  <cols>
    <col min="2" max="2" width="9.7109375" bestFit="1" customWidth="1"/>
    <col min="4" max="4" width="10.5703125" customWidth="1"/>
    <col min="11" max="11" width="10.85546875" customWidth="1"/>
    <col min="12" max="12" width="9.5703125" customWidth="1"/>
    <col min="14" max="15" width="11.7109375" customWidth="1"/>
    <col min="25" max="28" width="9.140625" style="3"/>
    <col min="29" max="32" width="9.140625" style="6"/>
  </cols>
  <sheetData>
    <row r="2" spans="1:32" x14ac:dyDescent="0.25">
      <c r="B2" t="s">
        <v>0</v>
      </c>
      <c r="C2" t="s">
        <v>26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J2" t="s">
        <v>7</v>
      </c>
      <c r="K2" t="s">
        <v>7</v>
      </c>
      <c r="L2" t="s">
        <v>7</v>
      </c>
      <c r="M2" t="s">
        <v>7</v>
      </c>
      <c r="N2" t="s">
        <v>7</v>
      </c>
      <c r="P2" t="s">
        <v>8</v>
      </c>
      <c r="U2" t="s">
        <v>9</v>
      </c>
      <c r="Y2" s="3" t="s">
        <v>10</v>
      </c>
      <c r="AC2" s="6" t="s">
        <v>11</v>
      </c>
    </row>
    <row r="3" spans="1:32" x14ac:dyDescent="0.25">
      <c r="C3" t="s">
        <v>12</v>
      </c>
      <c r="D3" t="s">
        <v>13</v>
      </c>
      <c r="E3" t="s">
        <v>13</v>
      </c>
      <c r="F3" t="s">
        <v>13</v>
      </c>
      <c r="G3" t="s">
        <v>13</v>
      </c>
      <c r="H3" t="s">
        <v>14</v>
      </c>
      <c r="J3" t="s">
        <v>15</v>
      </c>
      <c r="K3" t="s">
        <v>15</v>
      </c>
      <c r="L3" t="s">
        <v>15</v>
      </c>
      <c r="M3" t="s">
        <v>15</v>
      </c>
      <c r="N3" t="s">
        <v>15</v>
      </c>
    </row>
    <row r="4" spans="1:32" x14ac:dyDescent="0.25">
      <c r="A4" t="s">
        <v>16</v>
      </c>
      <c r="B4" s="1">
        <v>41805</v>
      </c>
      <c r="C4">
        <v>1</v>
      </c>
      <c r="D4" s="2">
        <v>1295.7955322265625</v>
      </c>
      <c r="E4">
        <v>13671.5029296875</v>
      </c>
      <c r="F4">
        <v>1250.4993896484375</v>
      </c>
      <c r="G4">
        <v>1689.5780029296875</v>
      </c>
      <c r="H4">
        <v>32421.814453125</v>
      </c>
      <c r="AB4" s="3">
        <v>1</v>
      </c>
      <c r="AC4" s="6">
        <v>1.2</v>
      </c>
      <c r="AD4" s="6">
        <v>1.2</v>
      </c>
      <c r="AE4" s="6">
        <f>_xlfn.T.TEST(AB4:AB8,AD4:AD8,1,1)</f>
        <v>0.24424233423240699</v>
      </c>
    </row>
    <row r="5" spans="1:32" x14ac:dyDescent="0.25">
      <c r="A5" t="s">
        <v>17</v>
      </c>
      <c r="B5" s="1">
        <v>41805</v>
      </c>
      <c r="C5">
        <v>1</v>
      </c>
      <c r="D5" s="2">
        <v>2334.15283203125</v>
      </c>
      <c r="E5">
        <v>11160.439453125</v>
      </c>
      <c r="F5">
        <v>1100.671142578125</v>
      </c>
      <c r="G5">
        <v>1178.4246826171875</v>
      </c>
      <c r="H5">
        <v>19504.294921875</v>
      </c>
      <c r="J5" s="2"/>
      <c r="K5" s="2"/>
      <c r="L5" s="2"/>
      <c r="M5" s="2"/>
      <c r="N5" s="2"/>
      <c r="O5" s="2"/>
      <c r="Q5" s="2"/>
      <c r="AB5" s="3">
        <v>3</v>
      </c>
      <c r="AC5" s="6">
        <v>1.8</v>
      </c>
      <c r="AD5" s="6">
        <v>1.8</v>
      </c>
    </row>
    <row r="6" spans="1:32" x14ac:dyDescent="0.25">
      <c r="A6" t="s">
        <v>18</v>
      </c>
      <c r="B6" s="1">
        <v>41805</v>
      </c>
      <c r="C6">
        <v>1</v>
      </c>
      <c r="D6" s="2">
        <v>3181.220458984375</v>
      </c>
      <c r="E6">
        <v>8069.810546875</v>
      </c>
      <c r="F6">
        <v>300.8466796875</v>
      </c>
      <c r="G6">
        <v>1229.3717041015625</v>
      </c>
      <c r="H6">
        <v>39054.25</v>
      </c>
      <c r="J6" s="2">
        <f>(D6/D5)</f>
        <v>1.3629015269818392</v>
      </c>
      <c r="K6" s="2">
        <f>(E6/E5)</f>
        <v>0.72307283066845518</v>
      </c>
      <c r="L6" s="2">
        <f>(F6/F5)</f>
        <v>0.2733302146750396</v>
      </c>
      <c r="M6" s="2">
        <f>(G6/G5)</f>
        <v>1.0432331588398385</v>
      </c>
      <c r="N6" s="2">
        <f>H6/H5</f>
        <v>2.0023410308566851</v>
      </c>
      <c r="O6" s="2"/>
      <c r="P6">
        <f>J6/N6</f>
        <v>0.68065404742704239</v>
      </c>
      <c r="Q6">
        <f>K6/N6</f>
        <v>0.36111372614638698</v>
      </c>
      <c r="R6">
        <f>L6/N6</f>
        <v>0.13650532574768121</v>
      </c>
      <c r="S6">
        <f>M6/N6</f>
        <v>0.52100673300067157</v>
      </c>
      <c r="T6" s="2"/>
      <c r="AB6" s="3">
        <v>0.3</v>
      </c>
      <c r="AC6" s="6">
        <v>3.2</v>
      </c>
      <c r="AD6" s="6">
        <v>2.2000000000000002</v>
      </c>
    </row>
    <row r="7" spans="1:32" x14ac:dyDescent="0.25">
      <c r="A7" t="s">
        <v>19</v>
      </c>
      <c r="B7" s="1">
        <v>41805</v>
      </c>
      <c r="C7">
        <v>1</v>
      </c>
      <c r="D7" s="2">
        <v>2161.2236328125</v>
      </c>
      <c r="E7">
        <v>8389.3642578125</v>
      </c>
      <c r="F7">
        <v>992.874267578125</v>
      </c>
      <c r="G7">
        <v>1146.5902099609375</v>
      </c>
      <c r="H7">
        <v>17933.591796875</v>
      </c>
      <c r="J7" s="2"/>
      <c r="K7" s="2"/>
      <c r="L7" s="2"/>
      <c r="M7" s="2"/>
      <c r="N7" s="2"/>
      <c r="O7" s="2"/>
      <c r="Q7" s="2"/>
      <c r="AB7" s="3">
        <v>0.1</v>
      </c>
      <c r="AC7" s="6">
        <v>0.9</v>
      </c>
      <c r="AD7" s="6">
        <v>0.9</v>
      </c>
    </row>
    <row r="8" spans="1:32" x14ac:dyDescent="0.25">
      <c r="A8" t="s">
        <v>20</v>
      </c>
      <c r="B8" s="1">
        <v>41805</v>
      </c>
      <c r="C8">
        <v>1</v>
      </c>
      <c r="D8" s="2">
        <v>4602.490234375</v>
      </c>
      <c r="E8">
        <v>9487.49609375</v>
      </c>
      <c r="F8">
        <v>597.24493408203125</v>
      </c>
      <c r="G8">
        <v>1804.7769775390625</v>
      </c>
      <c r="H8">
        <v>46881.8671875</v>
      </c>
      <c r="J8" s="2">
        <f>(D8/D7)</f>
        <v>2.1295761181296946</v>
      </c>
      <c r="K8" s="2">
        <f>(E8/E7)</f>
        <v>1.1308957153594656</v>
      </c>
      <c r="L8" s="2">
        <f>(F8/F7)</f>
        <v>0.6015312850627752</v>
      </c>
      <c r="M8" s="2">
        <f>(G8/G7)</f>
        <v>1.5740383633665844</v>
      </c>
      <c r="N8" s="2">
        <f>H8/H7</f>
        <v>2.6141928353509951</v>
      </c>
      <c r="O8" s="2"/>
      <c r="P8">
        <f>J8/N8</f>
        <v>0.81462089916705271</v>
      </c>
      <c r="Q8">
        <f>K8/N8</f>
        <v>0.43259842964401124</v>
      </c>
      <c r="R8">
        <f>L8/N8</f>
        <v>0.23010210912081031</v>
      </c>
      <c r="S8">
        <f>M8/N8</f>
        <v>0.60211256877507502</v>
      </c>
      <c r="T8" s="2"/>
      <c r="U8" s="2">
        <f>P8/P6</f>
        <v>1.1968207670936826</v>
      </c>
      <c r="V8" s="2">
        <f t="shared" ref="V8:X8" si="0">Q8/Q6</f>
        <v>1.1979562069281355</v>
      </c>
      <c r="W8" s="2">
        <f t="shared" si="0"/>
        <v>1.6856639684969874</v>
      </c>
      <c r="X8" s="2">
        <f t="shared" si="0"/>
        <v>1.1556713774259399</v>
      </c>
      <c r="AB8" s="3">
        <v>10</v>
      </c>
      <c r="AC8" s="6">
        <v>0.5</v>
      </c>
      <c r="AD8" s="6">
        <v>0.5</v>
      </c>
    </row>
    <row r="9" spans="1:32" x14ac:dyDescent="0.25">
      <c r="A9" t="s">
        <v>21</v>
      </c>
      <c r="B9" s="1">
        <v>41805</v>
      </c>
      <c r="C9">
        <v>1</v>
      </c>
      <c r="D9" s="2">
        <v>5228.330078125</v>
      </c>
      <c r="E9">
        <v>21979.9375</v>
      </c>
      <c r="F9">
        <v>1558.9063720703125</v>
      </c>
      <c r="G9">
        <v>2152.690185546875</v>
      </c>
      <c r="H9">
        <v>30278.841796875</v>
      </c>
    </row>
    <row r="10" spans="1:32" x14ac:dyDescent="0.25">
      <c r="A10" t="s">
        <v>22</v>
      </c>
      <c r="B10" s="1">
        <v>41805</v>
      </c>
      <c r="C10">
        <v>1</v>
      </c>
      <c r="D10" s="2">
        <v>2184.58349609375</v>
      </c>
      <c r="E10">
        <v>8581.81640625</v>
      </c>
      <c r="F10">
        <v>1000.6866455078125</v>
      </c>
      <c r="G10">
        <v>765.90325927734375</v>
      </c>
      <c r="H10">
        <v>8879.4462890625</v>
      </c>
    </row>
    <row r="11" spans="1:32" x14ac:dyDescent="0.25">
      <c r="A11" t="s">
        <v>23</v>
      </c>
      <c r="B11" s="1">
        <v>41805</v>
      </c>
      <c r="C11">
        <v>1</v>
      </c>
      <c r="D11" s="2">
        <v>6554.96630859375</v>
      </c>
      <c r="E11">
        <v>9598.9169921875</v>
      </c>
      <c r="F11">
        <v>522.75775146484375</v>
      </c>
      <c r="G11">
        <v>3123.184814453125</v>
      </c>
      <c r="H11">
        <v>44533.3046875</v>
      </c>
      <c r="J11" s="2">
        <f t="shared" ref="J11:M11" si="1">(D11/D10)</f>
        <v>3.0005565455908068</v>
      </c>
      <c r="K11" s="2">
        <f t="shared" si="1"/>
        <v>1.1185181012724488</v>
      </c>
      <c r="L11" s="2">
        <f t="shared" si="1"/>
        <v>0.52239904850490237</v>
      </c>
      <c r="M11" s="2">
        <f t="shared" si="1"/>
        <v>4.0777797673820553</v>
      </c>
      <c r="N11" s="2">
        <f t="shared" ref="N11" si="2">H11/H10</f>
        <v>5.0153245188672528</v>
      </c>
      <c r="O11" s="2"/>
      <c r="P11">
        <f t="shared" ref="P11" si="3">J11/N11</f>
        <v>0.59827764570427122</v>
      </c>
      <c r="Q11">
        <f t="shared" ref="Q11" si="4">K11/N11</f>
        <v>0.22302008515394617</v>
      </c>
      <c r="R11">
        <f t="shared" ref="R11" si="5">L11/N11</f>
        <v>0.10416056758434646</v>
      </c>
      <c r="S11">
        <f t="shared" ref="S11" si="6">M11/N11</f>
        <v>0.81306399058361456</v>
      </c>
    </row>
    <row r="12" spans="1:32" x14ac:dyDescent="0.25">
      <c r="A12" t="s">
        <v>24</v>
      </c>
      <c r="B12" s="1">
        <v>41805</v>
      </c>
      <c r="C12">
        <v>1</v>
      </c>
      <c r="D12" s="2">
        <v>2482.685791015625</v>
      </c>
      <c r="E12">
        <v>11445.474609375</v>
      </c>
      <c r="F12">
        <v>1472.3140869140625</v>
      </c>
      <c r="G12">
        <v>1264.35107421875</v>
      </c>
      <c r="H12">
        <v>20842.958984375</v>
      </c>
      <c r="J12" s="2"/>
      <c r="K12" s="2"/>
      <c r="L12" s="2"/>
      <c r="M12" s="2"/>
      <c r="N12" s="2"/>
      <c r="O12" s="2"/>
      <c r="Q12" s="2"/>
    </row>
    <row r="13" spans="1:32" x14ac:dyDescent="0.25">
      <c r="A13" t="s">
        <v>25</v>
      </c>
      <c r="B13" s="1">
        <v>41805</v>
      </c>
      <c r="C13">
        <v>1</v>
      </c>
      <c r="D13" s="2">
        <v>2748.07861328125</v>
      </c>
      <c r="E13">
        <v>5048.970703125</v>
      </c>
      <c r="F13">
        <v>284.49478149414062</v>
      </c>
      <c r="G13">
        <v>901.75994873046875</v>
      </c>
      <c r="H13">
        <v>29928.19140625</v>
      </c>
      <c r="J13" s="2">
        <f t="shared" ref="J13:M13" si="7">(D13/D12)</f>
        <v>1.1068974669392446</v>
      </c>
      <c r="K13" s="2">
        <f t="shared" si="7"/>
        <v>0.44113248907907959</v>
      </c>
      <c r="L13" s="2">
        <f t="shared" si="7"/>
        <v>0.19322968110047453</v>
      </c>
      <c r="M13" s="2">
        <f t="shared" si="7"/>
        <v>0.7132195852229346</v>
      </c>
      <c r="N13" s="2">
        <f t="shared" ref="N13" si="8">H13/H12</f>
        <v>1.4358897615586048</v>
      </c>
      <c r="O13" s="2"/>
      <c r="P13">
        <f t="shared" ref="P13" si="9">J13/N13</f>
        <v>0.77087914168128668</v>
      </c>
      <c r="Q13">
        <f t="shared" ref="Q13" si="10">K13/N13</f>
        <v>0.3072189111511226</v>
      </c>
      <c r="R13">
        <f t="shared" ref="R13" si="11">L13/N13</f>
        <v>0.13457139000053242</v>
      </c>
      <c r="S13">
        <f t="shared" ref="S13" si="12">M13/N13</f>
        <v>0.49670915157773765</v>
      </c>
      <c r="T13" s="2"/>
      <c r="U13" s="2">
        <f>P13/P11</f>
        <v>1.288497317618871</v>
      </c>
      <c r="V13" s="2">
        <f t="shared" ref="V13:X13" si="13">Q13/Q11</f>
        <v>1.3775392065654344</v>
      </c>
      <c r="W13" s="2">
        <f t="shared" si="13"/>
        <v>1.2919609898588551</v>
      </c>
      <c r="X13" s="2">
        <f t="shared" si="13"/>
        <v>0.61091028176171169</v>
      </c>
      <c r="Y13" s="5">
        <f>AVERAGE(U8,U13)</f>
        <v>1.2426590423562769</v>
      </c>
      <c r="Z13" s="5">
        <f t="shared" ref="Z13:AB13" si="14">AVERAGE(V8,V13)</f>
        <v>1.2877477067467851</v>
      </c>
      <c r="AA13" s="5">
        <f t="shared" si="14"/>
        <v>1.4888124791779211</v>
      </c>
      <c r="AB13" s="5">
        <f t="shared" si="14"/>
        <v>0.88329082959382577</v>
      </c>
      <c r="AC13" s="6">
        <f>STDEVA(U8,U13)</f>
        <v>6.4825110552151871E-2</v>
      </c>
      <c r="AD13" s="6">
        <f t="shared" ref="AD13:AF13" si="15">STDEVA(V8,V13)</f>
        <v>0.12698435682935533</v>
      </c>
      <c r="AE13" s="6">
        <f t="shared" si="15"/>
        <v>0.27839004596836769</v>
      </c>
      <c r="AF13" s="6">
        <f t="shared" si="15"/>
        <v>0.3852042648707894</v>
      </c>
    </row>
    <row r="14" spans="1:32" x14ac:dyDescent="0.25">
      <c r="A14" t="s">
        <v>16</v>
      </c>
      <c r="B14" s="1">
        <v>41806</v>
      </c>
      <c r="C14">
        <v>3</v>
      </c>
      <c r="D14" s="2">
        <v>3128.840087890625</v>
      </c>
      <c r="E14">
        <v>14470.40234375</v>
      </c>
      <c r="F14">
        <v>1355.853759765625</v>
      </c>
      <c r="G14">
        <v>1557.3021240234375</v>
      </c>
      <c r="H14">
        <v>32501.40625</v>
      </c>
      <c r="Y14" s="3">
        <f>LOG(Y13,2)</f>
        <v>0.31343050767082253</v>
      </c>
      <c r="Z14" s="3">
        <f t="shared" ref="Z14:AB14" si="16">LOG(Z13,2)</f>
        <v>0.36484997087620114</v>
      </c>
      <c r="AA14" s="3">
        <f t="shared" si="16"/>
        <v>0.57416205318343128</v>
      </c>
      <c r="AB14" s="3">
        <f t="shared" si="16"/>
        <v>-0.17903956150894193</v>
      </c>
    </row>
    <row r="15" spans="1:32" x14ac:dyDescent="0.25">
      <c r="A15" t="s">
        <v>17</v>
      </c>
      <c r="B15" s="1">
        <v>41806</v>
      </c>
      <c r="C15">
        <v>3</v>
      </c>
      <c r="D15" s="2">
        <v>3045.937744140625</v>
      </c>
      <c r="E15">
        <v>9626.0283203125</v>
      </c>
      <c r="F15">
        <v>1128.74267578125</v>
      </c>
      <c r="G15">
        <v>1695.4024658203125</v>
      </c>
      <c r="H15">
        <v>22045.33984375</v>
      </c>
      <c r="Y15" s="3">
        <f>STDEVA(LOG(U8,2),LOG(U13,2))/10</f>
        <v>7.5294441104702681E-3</v>
      </c>
      <c r="Z15" s="3">
        <f t="shared" ref="Z15:AB15" si="17">STDEVA(LOG(V8,2),LOG(V13,2))/10</f>
        <v>1.4249489362956624E-2</v>
      </c>
      <c r="AA15" s="3">
        <f t="shared" si="17"/>
        <v>2.7135538046745671E-2</v>
      </c>
      <c r="AB15" s="3">
        <f t="shared" si="17"/>
        <v>6.5032525101023766E-2</v>
      </c>
    </row>
    <row r="16" spans="1:32" x14ac:dyDescent="0.25">
      <c r="A16" t="s">
        <v>18</v>
      </c>
      <c r="B16" s="1">
        <v>41806</v>
      </c>
      <c r="C16">
        <v>3</v>
      </c>
      <c r="D16" s="2">
        <v>2836.43505859375</v>
      </c>
      <c r="E16">
        <v>6191.33837890625</v>
      </c>
      <c r="F16">
        <v>400.96664428710937</v>
      </c>
      <c r="G16">
        <v>1240.4844970703125</v>
      </c>
      <c r="H16">
        <v>34711.6875</v>
      </c>
      <c r="J16" s="2">
        <f t="shared" ref="J16:M16" si="18">(D16/D15)</f>
        <v>0.93121898635325406</v>
      </c>
      <c r="K16" s="2">
        <f t="shared" si="18"/>
        <v>0.64318721832985981</v>
      </c>
      <c r="L16" s="2">
        <f t="shared" si="18"/>
        <v>0.3552329976445549</v>
      </c>
      <c r="M16" s="2">
        <f t="shared" si="18"/>
        <v>0.73167552960359172</v>
      </c>
      <c r="N16" s="2">
        <f t="shared" ref="N16" si="19">H16/H15</f>
        <v>1.5745589655693601</v>
      </c>
      <c r="O16" s="2"/>
      <c r="P16">
        <f t="shared" ref="P16" si="20">J16/N16</f>
        <v>0.59141575940696856</v>
      </c>
      <c r="Q16">
        <f t="shared" ref="Q16" si="21">K16/N16</f>
        <v>0.40848722238692625</v>
      </c>
      <c r="R16">
        <f t="shared" ref="R16" si="22">L16/N16</f>
        <v>0.22560793556315165</v>
      </c>
      <c r="S16">
        <f t="shared" ref="S16" si="23">M16/N16</f>
        <v>0.46468601405411197</v>
      </c>
      <c r="T16" s="2"/>
    </row>
    <row r="17" spans="1:32" x14ac:dyDescent="0.25">
      <c r="A17" t="s">
        <v>19</v>
      </c>
      <c r="B17" s="1">
        <v>41806</v>
      </c>
      <c r="C17">
        <v>3</v>
      </c>
      <c r="D17" s="2">
        <v>3156.857421875</v>
      </c>
      <c r="E17">
        <v>11147.8798828125</v>
      </c>
      <c r="F17">
        <v>1586.6649169921875</v>
      </c>
      <c r="G17">
        <v>1629.954833984375</v>
      </c>
      <c r="H17">
        <v>19597.51953125</v>
      </c>
      <c r="J17" s="2"/>
      <c r="K17" s="2"/>
      <c r="L17" s="2"/>
      <c r="M17" s="2"/>
      <c r="N17" s="2"/>
      <c r="O17" s="2"/>
      <c r="Q17" s="2"/>
    </row>
    <row r="18" spans="1:32" x14ac:dyDescent="0.25">
      <c r="A18" t="s">
        <v>20</v>
      </c>
      <c r="B18" s="1">
        <v>41806</v>
      </c>
      <c r="C18">
        <v>3</v>
      </c>
      <c r="D18" s="2">
        <v>3361.425048828125</v>
      </c>
      <c r="E18">
        <v>6536.10400390625</v>
      </c>
      <c r="F18">
        <v>476.0137939453125</v>
      </c>
      <c r="G18">
        <v>1429.8936767578125</v>
      </c>
      <c r="H18">
        <v>52388.8125</v>
      </c>
      <c r="J18" s="2">
        <f t="shared" ref="J18:M18" si="24">(D18/D17)</f>
        <v>1.0648010345781227</v>
      </c>
      <c r="K18" s="2">
        <f t="shared" si="24"/>
        <v>0.58630915228853864</v>
      </c>
      <c r="L18" s="2">
        <f t="shared" si="24"/>
        <v>0.30000902449376859</v>
      </c>
      <c r="M18" s="2">
        <f t="shared" si="24"/>
        <v>0.87725969268883419</v>
      </c>
      <c r="N18" s="2">
        <f t="shared" ref="N18" si="25">H18/H17</f>
        <v>2.6732369071739588</v>
      </c>
      <c r="O18" s="2"/>
      <c r="P18">
        <f t="shared" ref="P18" si="26">J18/N18</f>
        <v>0.39831899362177692</v>
      </c>
      <c r="Q18">
        <f t="shared" ref="Q18" si="27">K18/N18</f>
        <v>0.21932554900581619</v>
      </c>
      <c r="R18">
        <f t="shared" ref="R18" si="28">L18/N18</f>
        <v>0.11222687509986774</v>
      </c>
      <c r="S18">
        <f t="shared" ref="S18" si="29">M18/N18</f>
        <v>0.32816384149665162</v>
      </c>
      <c r="T18" s="2"/>
      <c r="U18" s="2">
        <f t="shared" ref="U18:X18" si="30">P18/P16</f>
        <v>0.67350081103889436</v>
      </c>
      <c r="V18" s="2">
        <f t="shared" si="30"/>
        <v>0.53692144328095337</v>
      </c>
      <c r="W18" s="2">
        <f t="shared" si="30"/>
        <v>0.49744205504000749</v>
      </c>
      <c r="X18" s="2">
        <f t="shared" si="30"/>
        <v>0.70620554863189289</v>
      </c>
    </row>
    <row r="19" spans="1:32" x14ac:dyDescent="0.25">
      <c r="A19" t="s">
        <v>21</v>
      </c>
      <c r="B19" s="1">
        <v>41806</v>
      </c>
      <c r="C19">
        <v>3</v>
      </c>
      <c r="D19" s="2">
        <v>5388.42822265625</v>
      </c>
      <c r="E19">
        <v>17748.796875</v>
      </c>
      <c r="F19">
        <v>1932.767578125</v>
      </c>
      <c r="G19">
        <v>1922.24365234375</v>
      </c>
      <c r="H19">
        <v>29850.57421875</v>
      </c>
    </row>
    <row r="20" spans="1:32" x14ac:dyDescent="0.25">
      <c r="A20" t="s">
        <v>22</v>
      </c>
      <c r="B20" s="1">
        <v>41806</v>
      </c>
      <c r="C20">
        <v>3</v>
      </c>
      <c r="D20" s="2">
        <v>2452.143310546875</v>
      </c>
      <c r="E20">
        <v>7569.6279296875</v>
      </c>
      <c r="F20">
        <v>1109.6993408203125</v>
      </c>
      <c r="G20">
        <v>1088.9561767578125</v>
      </c>
      <c r="H20">
        <v>20177.748046875</v>
      </c>
    </row>
    <row r="21" spans="1:32" x14ac:dyDescent="0.25">
      <c r="A21" t="s">
        <v>23</v>
      </c>
      <c r="B21" s="1">
        <v>41806</v>
      </c>
      <c r="C21">
        <v>3</v>
      </c>
      <c r="D21" s="2">
        <v>1730.81201171875</v>
      </c>
      <c r="E21">
        <v>3222.6533203125</v>
      </c>
      <c r="F21">
        <v>219.08512878417969</v>
      </c>
      <c r="G21">
        <v>523.9715576171875</v>
      </c>
      <c r="H21">
        <v>38830.92578125</v>
      </c>
      <c r="J21" s="2">
        <f t="shared" ref="J21:M21" si="31">(D21/D20)</f>
        <v>0.70583640208726039</v>
      </c>
      <c r="K21" s="2">
        <f t="shared" si="31"/>
        <v>0.42573470588607149</v>
      </c>
      <c r="L21" s="2">
        <f t="shared" si="31"/>
        <v>0.19742746591362978</v>
      </c>
      <c r="M21" s="2">
        <f t="shared" si="31"/>
        <v>0.4811686354332701</v>
      </c>
      <c r="N21" s="2">
        <f t="shared" ref="N21" si="32">H21/H20</f>
        <v>1.9244429899234412</v>
      </c>
      <c r="O21" s="2"/>
      <c r="P21">
        <f t="shared" ref="P21" si="33">J21/N21</f>
        <v>0.36677438915212562</v>
      </c>
      <c r="Q21">
        <f t="shared" ref="Q21" si="34">K21/N21</f>
        <v>0.22122489890075059</v>
      </c>
      <c r="R21">
        <f t="shared" ref="R21" si="35">L21/N21</f>
        <v>0.10258940740119503</v>
      </c>
      <c r="S21">
        <f t="shared" ref="S21" si="36">M21/N21</f>
        <v>0.25003008036752083</v>
      </c>
    </row>
    <row r="22" spans="1:32" x14ac:dyDescent="0.25">
      <c r="A22" t="s">
        <v>24</v>
      </c>
      <c r="B22" s="1">
        <v>41806</v>
      </c>
      <c r="C22">
        <v>3</v>
      </c>
      <c r="D22" s="2">
        <v>3497.12890625</v>
      </c>
      <c r="E22">
        <v>11063.2822265625</v>
      </c>
      <c r="F22">
        <v>1520.7020263671875</v>
      </c>
      <c r="G22">
        <v>1422.57373046875</v>
      </c>
      <c r="H22">
        <v>20598.025390625</v>
      </c>
      <c r="J22" s="2"/>
      <c r="K22" s="2"/>
      <c r="L22" s="2"/>
      <c r="M22" s="2"/>
      <c r="N22" s="2"/>
      <c r="O22" s="2"/>
      <c r="Q22" s="2"/>
    </row>
    <row r="23" spans="1:32" x14ac:dyDescent="0.25">
      <c r="A23" t="s">
        <v>25</v>
      </c>
      <c r="B23" s="1">
        <v>41806</v>
      </c>
      <c r="C23">
        <v>3</v>
      </c>
      <c r="D23" s="2">
        <v>4614.3017578125</v>
      </c>
      <c r="E23">
        <v>9499.859375</v>
      </c>
      <c r="F23">
        <v>602.40802001953125</v>
      </c>
      <c r="G23">
        <v>1174.1141357421875</v>
      </c>
      <c r="H23" s="4">
        <v>25000</v>
      </c>
      <c r="J23" s="2">
        <f t="shared" ref="J23:M23" si="37">(D23/D22)</f>
        <v>1.3194542956554762</v>
      </c>
      <c r="K23" s="2">
        <f t="shared" si="37"/>
        <v>0.85868363298110717</v>
      </c>
      <c r="L23" s="2">
        <f t="shared" si="37"/>
        <v>0.39613810567388191</v>
      </c>
      <c r="M23" s="2">
        <f t="shared" si="37"/>
        <v>0.82534501417744233</v>
      </c>
      <c r="N23" s="2">
        <f t="shared" ref="N23" si="38">H23/H22</f>
        <v>1.2137085728313801</v>
      </c>
      <c r="O23" s="2"/>
      <c r="P23">
        <f t="shared" ref="P23" si="39">J23/N23</f>
        <v>1.0871261233472289</v>
      </c>
      <c r="Q23">
        <f t="shared" ref="Q23" si="40">K23/N23</f>
        <v>0.70748749098635855</v>
      </c>
      <c r="R23">
        <f t="shared" ref="R23" si="41">L23/N23</f>
        <v>0.32638651035458838</v>
      </c>
      <c r="S23">
        <f t="shared" ref="S23" si="42">M23/N23</f>
        <v>0.68001910232210827</v>
      </c>
      <c r="T23" s="2"/>
      <c r="U23" s="2">
        <f t="shared" ref="U23:X23" si="43">P23/P21</f>
        <v>2.9640186324359896</v>
      </c>
      <c r="V23" s="2">
        <f t="shared" si="43"/>
        <v>3.1980463975881972</v>
      </c>
      <c r="W23" s="2">
        <f t="shared" si="43"/>
        <v>3.1814835334626022</v>
      </c>
      <c r="X23" s="2">
        <f t="shared" si="43"/>
        <v>2.7197491650706338</v>
      </c>
      <c r="Y23" s="5">
        <f t="shared" ref="Y23:AB23" si="44">AVERAGE(U18,U23)</f>
        <v>1.818759721737442</v>
      </c>
      <c r="Z23" s="5">
        <f t="shared" si="44"/>
        <v>1.8674839204345752</v>
      </c>
      <c r="AA23" s="5">
        <f t="shared" si="44"/>
        <v>1.8394627942513049</v>
      </c>
      <c r="AB23" s="5">
        <f t="shared" si="44"/>
        <v>1.7129773568512634</v>
      </c>
      <c r="AC23" s="6">
        <f t="shared" ref="AC23" si="45">STDEVA(U18,U23)</f>
        <v>1.6196406839385233</v>
      </c>
      <c r="AD23" s="6">
        <f t="shared" ref="AD23" si="46">STDEVA(V18,V23)</f>
        <v>1.8816995007753938</v>
      </c>
      <c r="AE23" s="6">
        <f t="shared" ref="AE23" si="47">STDEVA(W18,W23)</f>
        <v>1.8979039303785832</v>
      </c>
      <c r="AF23" s="6">
        <f t="shared" ref="AF23" si="48">STDEVA(X18,X23)</f>
        <v>1.4237903453987184</v>
      </c>
    </row>
    <row r="24" spans="1:32" x14ac:dyDescent="0.25">
      <c r="A24" t="s">
        <v>16</v>
      </c>
      <c r="B24" s="1">
        <v>41807</v>
      </c>
      <c r="C24">
        <v>0.3</v>
      </c>
      <c r="D24" s="2">
        <v>4631.84716796875</v>
      </c>
      <c r="E24">
        <v>14066.859375</v>
      </c>
      <c r="F24">
        <v>1111.164794921875</v>
      </c>
      <c r="G24">
        <v>1194.36962890625</v>
      </c>
      <c r="H24">
        <v>28204.267578125</v>
      </c>
      <c r="Y24" s="3">
        <f>LOG(Y23,2)</f>
        <v>0.86295495961674917</v>
      </c>
      <c r="Z24" s="3">
        <f t="shared" ref="Z24:AB24" si="49">LOG(Z23,2)</f>
        <v>0.90109582105511865</v>
      </c>
      <c r="AA24" s="3">
        <f t="shared" si="49"/>
        <v>0.87928449604887415</v>
      </c>
      <c r="AB24" s="3">
        <f t="shared" si="49"/>
        <v>0.77650608115086805</v>
      </c>
    </row>
    <row r="25" spans="1:32" x14ac:dyDescent="0.25">
      <c r="A25" t="s">
        <v>17</v>
      </c>
      <c r="B25" s="1">
        <v>41807</v>
      </c>
      <c r="C25">
        <v>0.3</v>
      </c>
      <c r="D25" s="2">
        <v>2298.276611328125</v>
      </c>
      <c r="E25">
        <v>6995.98095703125</v>
      </c>
      <c r="F25">
        <v>678.6392822265625</v>
      </c>
      <c r="G25">
        <v>770.82305908203125</v>
      </c>
      <c r="H25">
        <v>16269.44921875</v>
      </c>
      <c r="Y25" s="3">
        <f>STDEVA(LOG(U18,2),LOG(U23,2))/10</f>
        <v>0.15116549476805188</v>
      </c>
      <c r="Z25" s="3">
        <f t="shared" ref="Z25:AB25" si="50">STDEVA(LOG(V18,2),LOG(V23,2))/10</f>
        <v>0.1820381312618608</v>
      </c>
      <c r="AA25" s="3">
        <f t="shared" si="50"/>
        <v>0.18929950460239367</v>
      </c>
      <c r="AB25" s="3">
        <f t="shared" si="50"/>
        <v>0.13755443959413144</v>
      </c>
    </row>
    <row r="26" spans="1:32" x14ac:dyDescent="0.25">
      <c r="A26" t="s">
        <v>18</v>
      </c>
      <c r="B26" s="1">
        <v>41807</v>
      </c>
      <c r="C26">
        <v>0.3</v>
      </c>
      <c r="D26" s="2">
        <v>1705.5712890625</v>
      </c>
      <c r="E26">
        <v>5055.13671875</v>
      </c>
      <c r="F26">
        <v>383.52590942382813</v>
      </c>
      <c r="G26">
        <v>1161.696044921875</v>
      </c>
      <c r="H26">
        <v>28910.904296875</v>
      </c>
      <c r="J26" s="2">
        <f t="shared" ref="J26:M26" si="51">(D26/D25)</f>
        <v>0.74210879606736579</v>
      </c>
      <c r="K26" s="2">
        <f t="shared" si="51"/>
        <v>0.72257725539824103</v>
      </c>
      <c r="L26" s="2">
        <f t="shared" si="51"/>
        <v>0.56513956599374793</v>
      </c>
      <c r="M26" s="2">
        <f t="shared" si="51"/>
        <v>1.5070852269330552</v>
      </c>
      <c r="N26" s="2">
        <f t="shared" ref="N26" si="52">H26/H25</f>
        <v>1.7770057183961792</v>
      </c>
      <c r="O26" s="2"/>
      <c r="P26">
        <f t="shared" ref="P26" si="53">J26/N26</f>
        <v>0.41761756216358692</v>
      </c>
      <c r="Q26">
        <f t="shared" ref="Q26" si="54">K26/N26</f>
        <v>0.40662629721326771</v>
      </c>
      <c r="R26">
        <f t="shared" ref="R26" si="55">L26/N26</f>
        <v>0.31802912063997729</v>
      </c>
      <c r="S26">
        <f t="shared" ref="S26" si="56">M26/N26</f>
        <v>0.84810375753504141</v>
      </c>
      <c r="T26" s="2"/>
    </row>
    <row r="27" spans="1:32" x14ac:dyDescent="0.25">
      <c r="A27" t="s">
        <v>19</v>
      </c>
      <c r="B27" s="1">
        <v>41807</v>
      </c>
      <c r="C27">
        <v>0.3</v>
      </c>
      <c r="D27" s="2">
        <v>1546.0001220703125</v>
      </c>
      <c r="E27">
        <v>7972.14501953125</v>
      </c>
      <c r="F27">
        <v>1009.5026245117187</v>
      </c>
      <c r="G27">
        <v>1092.554443359375</v>
      </c>
      <c r="H27">
        <v>20462.19921875</v>
      </c>
      <c r="J27" s="2"/>
      <c r="K27" s="2"/>
      <c r="L27" s="2"/>
      <c r="M27" s="2"/>
      <c r="N27" s="2"/>
      <c r="O27" s="2"/>
      <c r="Q27" s="2"/>
    </row>
    <row r="28" spans="1:32" x14ac:dyDescent="0.25">
      <c r="A28" t="s">
        <v>20</v>
      </c>
      <c r="B28" s="1">
        <v>41807</v>
      </c>
      <c r="C28">
        <v>0.3</v>
      </c>
      <c r="D28" s="2">
        <v>4601.70068359375</v>
      </c>
      <c r="E28">
        <v>13499.3369140625</v>
      </c>
      <c r="F28">
        <v>1095.7127685546875</v>
      </c>
      <c r="G28">
        <v>7413.04833984375</v>
      </c>
      <c r="H28">
        <v>25672.1015625</v>
      </c>
      <c r="J28" s="2">
        <f t="shared" ref="J28:M28" si="57">(D28/D27)</f>
        <v>2.9765202588932675</v>
      </c>
      <c r="K28" s="2">
        <f t="shared" si="57"/>
        <v>1.6933130143756769</v>
      </c>
      <c r="L28" s="2">
        <f t="shared" si="57"/>
        <v>1.0853986329006993</v>
      </c>
      <c r="M28" s="2">
        <f t="shared" si="57"/>
        <v>6.7850608131254182</v>
      </c>
      <c r="N28" s="2">
        <f t="shared" ref="N28" si="58">H28/H27</f>
        <v>1.254611065411583</v>
      </c>
      <c r="O28" s="2"/>
      <c r="P28">
        <f t="shared" ref="P28" si="59">J28/N28</f>
        <v>2.3724645357856793</v>
      </c>
      <c r="Q28">
        <f t="shared" ref="Q28" si="60">K28/N28</f>
        <v>1.3496716720095046</v>
      </c>
      <c r="R28">
        <f t="shared" ref="R28" si="61">L28/N28</f>
        <v>0.86512757843772681</v>
      </c>
      <c r="S28">
        <f t="shared" ref="S28" si="62">M28/N28</f>
        <v>5.4080989720105306</v>
      </c>
      <c r="T28" s="2"/>
      <c r="U28" s="2">
        <f t="shared" ref="U28:X28" si="63">P28/P26</f>
        <v>5.6809501101784372</v>
      </c>
      <c r="V28" s="2">
        <f t="shared" si="63"/>
        <v>3.319194260821817</v>
      </c>
      <c r="W28" s="2">
        <f t="shared" si="63"/>
        <v>2.7202778685700566</v>
      </c>
      <c r="X28" s="2">
        <f t="shared" si="63"/>
        <v>6.3766949786059426</v>
      </c>
    </row>
    <row r="29" spans="1:32" x14ac:dyDescent="0.25">
      <c r="A29" t="s">
        <v>21</v>
      </c>
      <c r="B29" s="1">
        <v>41807</v>
      </c>
      <c r="C29">
        <v>0.3</v>
      </c>
      <c r="D29" s="2">
        <v>5336.27197265625</v>
      </c>
      <c r="E29">
        <v>18231.21875</v>
      </c>
      <c r="F29">
        <v>1643.026123046875</v>
      </c>
      <c r="G29">
        <v>2102.49609375</v>
      </c>
      <c r="H29">
        <v>10380.5732421875</v>
      </c>
    </row>
    <row r="30" spans="1:32" x14ac:dyDescent="0.25">
      <c r="A30" t="s">
        <v>22</v>
      </c>
      <c r="B30" s="1">
        <v>41807</v>
      </c>
      <c r="C30">
        <v>0.3</v>
      </c>
      <c r="D30" s="2">
        <v>3337.37060546875</v>
      </c>
      <c r="E30">
        <v>10620.6083984375</v>
      </c>
      <c r="F30">
        <v>1078.697265625</v>
      </c>
      <c r="G30">
        <v>932.792236328125</v>
      </c>
      <c r="H30">
        <v>13960.9052734375</v>
      </c>
    </row>
    <row r="31" spans="1:32" x14ac:dyDescent="0.25">
      <c r="A31" t="s">
        <v>23</v>
      </c>
      <c r="B31" s="1">
        <v>41807</v>
      </c>
      <c r="C31">
        <v>0.3</v>
      </c>
      <c r="D31" s="2">
        <v>4645.177734375</v>
      </c>
      <c r="E31">
        <v>6246.10693359375</v>
      </c>
      <c r="F31">
        <v>490.25405883789062</v>
      </c>
      <c r="G31">
        <v>1587.7239990234375</v>
      </c>
      <c r="H31">
        <v>39376.2265625</v>
      </c>
      <c r="J31" s="2">
        <f t="shared" ref="J31:M31" si="64">(D31/D30)</f>
        <v>1.3918675159310221</v>
      </c>
      <c r="K31" s="2">
        <f t="shared" si="64"/>
        <v>0.5881119705451785</v>
      </c>
      <c r="L31" s="2">
        <f t="shared" si="64"/>
        <v>0.45448716193216282</v>
      </c>
      <c r="M31" s="2">
        <f t="shared" si="64"/>
        <v>1.7021196545046389</v>
      </c>
      <c r="N31" s="2">
        <f t="shared" ref="N31" si="65">H31/H30</f>
        <v>2.8204637014061378</v>
      </c>
      <c r="O31" s="2"/>
      <c r="P31">
        <f t="shared" ref="P31" si="66">J31/N31</f>
        <v>0.49348889519021594</v>
      </c>
      <c r="Q31">
        <f t="shared" ref="Q31" si="67">K31/N31</f>
        <v>0.20851605721852623</v>
      </c>
      <c r="R31">
        <f t="shared" ref="R31" si="68">L31/N31</f>
        <v>0.16113916364375791</v>
      </c>
      <c r="S31">
        <f t="shared" ref="S31" si="69">M31/N31</f>
        <v>0.60348929633664483</v>
      </c>
    </row>
    <row r="32" spans="1:32" x14ac:dyDescent="0.25">
      <c r="A32" t="s">
        <v>24</v>
      </c>
      <c r="B32" s="1">
        <v>41807</v>
      </c>
      <c r="C32">
        <v>0.3</v>
      </c>
      <c r="D32" s="2">
        <v>2730.717041015625</v>
      </c>
      <c r="E32">
        <v>7312.5966796875</v>
      </c>
      <c r="F32">
        <v>1064.1072998046875</v>
      </c>
      <c r="G32">
        <v>884.35345458984375</v>
      </c>
      <c r="H32">
        <v>14714.2392578125</v>
      </c>
      <c r="J32" s="2"/>
      <c r="K32" s="2"/>
      <c r="L32" s="2"/>
      <c r="M32" s="2"/>
      <c r="N32" s="2"/>
      <c r="O32" s="2"/>
      <c r="Q32" s="2"/>
    </row>
    <row r="33" spans="1:32" x14ac:dyDescent="0.25">
      <c r="A33" t="s">
        <v>25</v>
      </c>
      <c r="B33" s="1">
        <v>41807</v>
      </c>
      <c r="C33">
        <v>0.3</v>
      </c>
      <c r="D33" s="2">
        <v>2646.845703125</v>
      </c>
      <c r="E33">
        <v>4622.1416015625</v>
      </c>
      <c r="F33">
        <v>215.64152526855469</v>
      </c>
      <c r="G33">
        <v>734.24853515625</v>
      </c>
      <c r="H33">
        <v>39055.48046875</v>
      </c>
      <c r="J33" s="2">
        <f t="shared" ref="J33:M33" si="70">(D33/D32)</f>
        <v>0.96928596532307465</v>
      </c>
      <c r="K33" s="2">
        <f t="shared" si="70"/>
        <v>0.63207938356584226</v>
      </c>
      <c r="L33" s="2">
        <f t="shared" si="70"/>
        <v>0.20265017006098426</v>
      </c>
      <c r="M33" s="2">
        <f t="shared" si="70"/>
        <v>0.83026592065136307</v>
      </c>
      <c r="N33" s="2">
        <f t="shared" ref="N33" si="71">H33/H32</f>
        <v>2.6542643343259189</v>
      </c>
      <c r="O33" s="2"/>
      <c r="P33">
        <f t="shared" ref="P33" si="72">J33/N33</f>
        <v>0.36518064639904679</v>
      </c>
      <c r="Q33">
        <f t="shared" ref="Q33" si="73">K33/N33</f>
        <v>0.23813731563641197</v>
      </c>
      <c r="R33">
        <f t="shared" ref="R33" si="74">L33/N33</f>
        <v>7.6348902948450925E-2</v>
      </c>
      <c r="S33">
        <f t="shared" ref="S33" si="75">M33/N33</f>
        <v>0.31280453491917137</v>
      </c>
      <c r="T33" s="2"/>
      <c r="U33" s="2">
        <f t="shared" ref="U33:X33" si="76">P33/P31</f>
        <v>0.73999769793864856</v>
      </c>
      <c r="V33" s="2">
        <f t="shared" si="76"/>
        <v>1.1420574454217809</v>
      </c>
      <c r="W33" s="2">
        <f t="shared" si="76"/>
        <v>0.47380724351555531</v>
      </c>
      <c r="X33" s="2">
        <f t="shared" si="76"/>
        <v>0.51832656654887777</v>
      </c>
      <c r="Y33" s="5">
        <f t="shared" ref="Y33:AB33" si="77">AVERAGE(U28,U33)</f>
        <v>3.210473904058543</v>
      </c>
      <c r="Z33" s="5">
        <f t="shared" si="77"/>
        <v>2.2306258531217988</v>
      </c>
      <c r="AA33" s="5">
        <f t="shared" si="77"/>
        <v>1.5970425560428059</v>
      </c>
      <c r="AB33" s="5">
        <f t="shared" si="77"/>
        <v>3.4475107725774103</v>
      </c>
      <c r="AC33" s="6">
        <f t="shared" ref="AC33" si="78">STDEVA(U28,U33)</f>
        <v>3.4937809562147835</v>
      </c>
      <c r="AD33" s="6">
        <f t="shared" ref="AD33" si="79">STDEVA(V28,V33)</f>
        <v>1.5394682057402502</v>
      </c>
      <c r="AE33" s="6">
        <f t="shared" ref="AE33" si="80">STDEVA(W28,W33)</f>
        <v>1.58849461271242</v>
      </c>
      <c r="AF33" s="6">
        <f t="shared" ref="AF33" si="81">STDEVA(X28,X33)</f>
        <v>4.1424920308546165</v>
      </c>
    </row>
    <row r="34" spans="1:32" x14ac:dyDescent="0.25">
      <c r="A34" t="s">
        <v>16</v>
      </c>
      <c r="B34" s="1">
        <v>41808</v>
      </c>
      <c r="C34">
        <v>0.1</v>
      </c>
      <c r="D34" s="2">
        <v>5057.19873046875</v>
      </c>
      <c r="E34">
        <v>10549.4287109375</v>
      </c>
      <c r="F34">
        <v>1066.8033447265625</v>
      </c>
      <c r="G34">
        <v>1249.2655029296875</v>
      </c>
      <c r="H34">
        <v>32372.50390625</v>
      </c>
      <c r="Y34" s="3">
        <f>LOG(Y33,2)</f>
        <v>1.6827862719804718</v>
      </c>
      <c r="Z34" s="3">
        <f t="shared" ref="Z34:AB34" si="82">LOG(Z33,2)</f>
        <v>1.1574485480453727</v>
      </c>
      <c r="AA34" s="3">
        <f t="shared" si="82"/>
        <v>0.67540275643976166</v>
      </c>
      <c r="AB34" s="3">
        <f t="shared" si="82"/>
        <v>1.7855550597942884</v>
      </c>
    </row>
    <row r="35" spans="1:32" x14ac:dyDescent="0.25">
      <c r="A35" t="s">
        <v>17</v>
      </c>
      <c r="B35" s="1">
        <v>41808</v>
      </c>
      <c r="C35">
        <v>0.1</v>
      </c>
      <c r="D35" s="2">
        <v>4428.95849609375</v>
      </c>
      <c r="E35">
        <v>7334.66845703125</v>
      </c>
      <c r="F35">
        <v>1066.8658447265625</v>
      </c>
      <c r="G35">
        <v>1390.9554443359375</v>
      </c>
      <c r="H35">
        <v>15692.0390625</v>
      </c>
      <c r="Y35" s="3">
        <f>STDEVA(LOG(U28,2),LOG(U33,2))/10</f>
        <v>0.20792754530287891</v>
      </c>
      <c r="Z35" s="3">
        <f t="shared" ref="Z35:AB35" si="83">STDEVA(LOG(V28,2),LOG(V33,2))/10</f>
        <v>0.10883772357509432</v>
      </c>
      <c r="AA35" s="3">
        <f t="shared" si="83"/>
        <v>0.17828862157818079</v>
      </c>
      <c r="AB35" s="3">
        <f t="shared" si="83"/>
        <v>0.2560345710399321</v>
      </c>
    </row>
    <row r="36" spans="1:32" x14ac:dyDescent="0.25">
      <c r="A36" t="s">
        <v>18</v>
      </c>
      <c r="B36" s="1">
        <v>41808</v>
      </c>
      <c r="C36">
        <v>0.1</v>
      </c>
      <c r="D36" s="2">
        <v>2661.78662109375</v>
      </c>
      <c r="E36">
        <v>4756.68505859375</v>
      </c>
      <c r="F36">
        <v>518.5980224609375</v>
      </c>
      <c r="G36">
        <v>1627.3052978515625</v>
      </c>
      <c r="H36" s="3">
        <v>35000</v>
      </c>
      <c r="J36" s="2">
        <f t="shared" ref="J36:M36" si="84">(D36/D35)</f>
        <v>0.60099606339535372</v>
      </c>
      <c r="K36" s="2">
        <f t="shared" si="84"/>
        <v>0.6485208004233427</v>
      </c>
      <c r="L36" s="2">
        <f t="shared" si="84"/>
        <v>0.48609487783710431</v>
      </c>
      <c r="M36" s="2">
        <f t="shared" si="84"/>
        <v>1.1699190685640271</v>
      </c>
      <c r="N36" s="2">
        <f t="shared" ref="N36" si="85">H36/H35</f>
        <v>2.2304303386320989</v>
      </c>
      <c r="O36" s="2"/>
      <c r="P36">
        <f t="shared" ref="P36" si="86">J36/N36</f>
        <v>0.26945296294881765</v>
      </c>
      <c r="Q36">
        <f t="shared" ref="Q36" si="87">K36/N36</f>
        <v>0.29076039237391027</v>
      </c>
      <c r="R36">
        <f t="shared" ref="R36" si="88">L36/N36</f>
        <v>0.21793770888860017</v>
      </c>
      <c r="S36">
        <f t="shared" ref="S36" si="89">M36/N36</f>
        <v>0.52452616353915227</v>
      </c>
      <c r="T36" s="2"/>
    </row>
    <row r="37" spans="1:32" x14ac:dyDescent="0.25">
      <c r="A37" t="s">
        <v>19</v>
      </c>
      <c r="B37" s="1">
        <v>41808</v>
      </c>
      <c r="C37">
        <v>0.1</v>
      </c>
      <c r="D37" s="2">
        <v>5124.60498046875</v>
      </c>
      <c r="E37">
        <v>11132.037109375</v>
      </c>
      <c r="F37">
        <v>1428.632568359375</v>
      </c>
      <c r="G37">
        <v>1666.606201171875</v>
      </c>
      <c r="H37">
        <v>13740.4482421875</v>
      </c>
      <c r="J37" s="2"/>
      <c r="K37" s="2"/>
      <c r="L37" s="2"/>
      <c r="M37" s="2"/>
      <c r="N37" s="2"/>
      <c r="O37" s="2"/>
      <c r="Q37" s="2"/>
    </row>
    <row r="38" spans="1:32" x14ac:dyDescent="0.25">
      <c r="A38" t="s">
        <v>20</v>
      </c>
      <c r="B38" s="1">
        <v>41808</v>
      </c>
      <c r="C38">
        <v>0.1</v>
      </c>
      <c r="D38" s="2">
        <v>4435.25146484375</v>
      </c>
      <c r="E38">
        <v>5953.18115234375</v>
      </c>
      <c r="F38">
        <v>332.09457397460938</v>
      </c>
      <c r="G38">
        <v>1589.1839599609375</v>
      </c>
      <c r="H38">
        <v>37327.79296875</v>
      </c>
      <c r="J38" s="2">
        <f t="shared" ref="J38:M38" si="90">(D38/D37)</f>
        <v>0.86548162868117406</v>
      </c>
      <c r="K38" s="2">
        <f t="shared" si="90"/>
        <v>0.53477913286241163</v>
      </c>
      <c r="L38" s="2">
        <f t="shared" si="90"/>
        <v>0.23245625315400931</v>
      </c>
      <c r="M38" s="2">
        <f t="shared" si="90"/>
        <v>0.95354496991760984</v>
      </c>
      <c r="N38" s="2">
        <f t="shared" ref="N38" si="91">H38/H37</f>
        <v>2.716635753857136</v>
      </c>
      <c r="O38" s="2"/>
      <c r="P38">
        <f t="shared" ref="P38" si="92">J38/N38</f>
        <v>0.31858581977813744</v>
      </c>
      <c r="Q38">
        <f t="shared" ref="Q38" si="93">K38/N38</f>
        <v>0.19685345453586153</v>
      </c>
      <c r="R38">
        <f t="shared" ref="R38" si="94">L38/N38</f>
        <v>8.5567692622746008E-2</v>
      </c>
      <c r="S38">
        <f t="shared" ref="S38" si="95">M38/N38</f>
        <v>0.35100214247116007</v>
      </c>
      <c r="T38" s="2"/>
      <c r="U38" s="2">
        <f t="shared" ref="U38:X38" si="96">P38/P36</f>
        <v>1.1823429822096725</v>
      </c>
      <c r="V38" s="2">
        <f t="shared" si="96"/>
        <v>0.67702981457912303</v>
      </c>
      <c r="W38" s="2">
        <f t="shared" si="96"/>
        <v>0.39262453964074806</v>
      </c>
      <c r="X38" s="2">
        <f t="shared" si="96"/>
        <v>0.66917947448575688</v>
      </c>
    </row>
    <row r="39" spans="1:32" x14ac:dyDescent="0.25">
      <c r="A39" t="s">
        <v>21</v>
      </c>
      <c r="B39" s="1">
        <v>41808</v>
      </c>
      <c r="C39">
        <v>0.1</v>
      </c>
      <c r="D39" s="2">
        <v>12496.576171875</v>
      </c>
      <c r="E39">
        <v>16814.982421875</v>
      </c>
      <c r="F39">
        <v>1502.0299072265625</v>
      </c>
      <c r="G39">
        <v>2337.569091796875</v>
      </c>
      <c r="H39">
        <v>26473.39453125</v>
      </c>
    </row>
    <row r="40" spans="1:32" x14ac:dyDescent="0.25">
      <c r="A40" t="s">
        <v>22</v>
      </c>
      <c r="B40" s="1">
        <v>41808</v>
      </c>
      <c r="C40">
        <v>0.1</v>
      </c>
      <c r="D40" s="2">
        <v>2953.22705078125</v>
      </c>
      <c r="E40">
        <v>6499.86962890625</v>
      </c>
      <c r="F40">
        <v>956.44842529296875</v>
      </c>
      <c r="G40">
        <v>901.4622802734375</v>
      </c>
      <c r="H40">
        <v>18552.390625</v>
      </c>
    </row>
    <row r="41" spans="1:32" x14ac:dyDescent="0.25">
      <c r="A41" t="s">
        <v>23</v>
      </c>
      <c r="B41" s="1">
        <v>41808</v>
      </c>
      <c r="C41">
        <v>0.1</v>
      </c>
      <c r="D41" s="2">
        <v>2454.232177734375</v>
      </c>
      <c r="E41">
        <v>2628.6884765625</v>
      </c>
      <c r="F41">
        <v>270.77609252929687</v>
      </c>
      <c r="G41">
        <v>1014.6171264648437</v>
      </c>
      <c r="H41">
        <v>42435.34375</v>
      </c>
      <c r="J41" s="2">
        <f t="shared" ref="J41:M41" si="97">(D41/D40)</f>
        <v>0.83103403007402687</v>
      </c>
      <c r="K41" s="2">
        <f t="shared" si="97"/>
        <v>0.40442172330229281</v>
      </c>
      <c r="L41" s="2">
        <f t="shared" si="97"/>
        <v>0.28310579574257305</v>
      </c>
      <c r="M41" s="2">
        <f t="shared" si="97"/>
        <v>1.1255236615747066</v>
      </c>
      <c r="N41" s="2">
        <f t="shared" ref="N41" si="98">H41/H40</f>
        <v>2.2873248309474943</v>
      </c>
      <c r="O41" s="2"/>
      <c r="P41">
        <f t="shared" ref="P41" si="99">J41/N41</f>
        <v>0.36332138698891403</v>
      </c>
      <c r="Q41">
        <f t="shared" ref="Q41" si="100">K41/N41</f>
        <v>0.17680992128029599</v>
      </c>
      <c r="R41">
        <f t="shared" ref="R41" si="101">L41/N41</f>
        <v>0.12377157451016706</v>
      </c>
      <c r="S41">
        <f t="shared" ref="S41" si="102">M41/N41</f>
        <v>0.4920698828370928</v>
      </c>
    </row>
    <row r="42" spans="1:32" x14ac:dyDescent="0.25">
      <c r="A42" t="s">
        <v>24</v>
      </c>
      <c r="B42" s="1">
        <v>41808</v>
      </c>
      <c r="C42">
        <v>0.1</v>
      </c>
      <c r="D42" s="2">
        <v>6029.4931640625</v>
      </c>
      <c r="E42">
        <v>10481.3740234375</v>
      </c>
      <c r="F42">
        <v>1486.828857421875</v>
      </c>
      <c r="G42">
        <v>1407.915771484375</v>
      </c>
      <c r="H42">
        <v>16934.984375</v>
      </c>
      <c r="J42" s="2"/>
      <c r="K42" s="2"/>
      <c r="L42" s="2"/>
      <c r="M42" s="2"/>
      <c r="N42" s="2"/>
      <c r="O42" s="2"/>
      <c r="Q42" s="2"/>
    </row>
    <row r="43" spans="1:32" x14ac:dyDescent="0.25">
      <c r="A43" t="s">
        <v>25</v>
      </c>
      <c r="B43" s="1">
        <v>41808</v>
      </c>
      <c r="C43">
        <v>0.1</v>
      </c>
      <c r="D43" s="2">
        <v>3920.909423828125</v>
      </c>
      <c r="E43">
        <v>5068.51318359375</v>
      </c>
      <c r="F43">
        <v>298.8330078125</v>
      </c>
      <c r="G43">
        <v>1008.2131958007812</v>
      </c>
      <c r="H43">
        <v>37534.6171875</v>
      </c>
      <c r="J43" s="2">
        <f t="shared" ref="J43:M43" si="103">(D43/D42)</f>
        <v>0.65028839359133273</v>
      </c>
      <c r="K43" s="2">
        <f t="shared" si="103"/>
        <v>0.48357335328936829</v>
      </c>
      <c r="L43" s="2">
        <f t="shared" si="103"/>
        <v>0.20098682260624748</v>
      </c>
      <c r="M43" s="2">
        <f t="shared" si="103"/>
        <v>0.71610334667805831</v>
      </c>
      <c r="N43" s="2">
        <f t="shared" ref="N43" si="104">H43/H42</f>
        <v>2.2163951472497301</v>
      </c>
      <c r="O43" s="2"/>
      <c r="P43">
        <f t="shared" ref="P43" si="105">J43/N43</f>
        <v>0.29339912352644315</v>
      </c>
      <c r="Q43">
        <f t="shared" ref="Q43" si="106">K43/N43</f>
        <v>0.21818011733576592</v>
      </c>
      <c r="R43">
        <f t="shared" ref="R43" si="107">L43/N43</f>
        <v>9.0681854657391328E-2</v>
      </c>
      <c r="S43">
        <f t="shared" ref="S43" si="108">M43/N43</f>
        <v>0.32309371709582257</v>
      </c>
      <c r="T43" s="2"/>
      <c r="U43" s="2">
        <f t="shared" ref="U43:X43" si="109">P43/P41</f>
        <v>0.80754707549158289</v>
      </c>
      <c r="V43" s="2">
        <f t="shared" si="109"/>
        <v>1.2339811915298913</v>
      </c>
      <c r="W43" s="2">
        <f t="shared" si="109"/>
        <v>0.73265493322089381</v>
      </c>
      <c r="X43" s="2">
        <f t="shared" si="109"/>
        <v>0.65660128442119603</v>
      </c>
      <c r="Y43" s="5">
        <f t="shared" ref="Y43:AB43" si="110">AVERAGE(U38,U43)</f>
        <v>0.99494502885062763</v>
      </c>
      <c r="Z43" s="5">
        <f t="shared" si="110"/>
        <v>0.95550550305450721</v>
      </c>
      <c r="AA43" s="5">
        <f t="shared" si="110"/>
        <v>0.56263973643082088</v>
      </c>
      <c r="AB43" s="5">
        <f t="shared" si="110"/>
        <v>0.6628903794534764</v>
      </c>
      <c r="AC43" s="6">
        <f t="shared" ref="AC43" si="111">STDEVA(U38,U43)</f>
        <v>0.2650207272013228</v>
      </c>
      <c r="AD43" s="6">
        <f t="shared" ref="AD43" si="112">STDEVA(V38,V43)</f>
        <v>0.39382409543307267</v>
      </c>
      <c r="AE43" s="6">
        <f t="shared" ref="AE43" si="113">STDEVA(W38,W43)</f>
        <v>0.2404377971100522</v>
      </c>
      <c r="AF43" s="6">
        <f t="shared" ref="AF43" si="114">STDEVA(X38,X43)</f>
        <v>8.8941234897042323E-3</v>
      </c>
    </row>
    <row r="44" spans="1:32" x14ac:dyDescent="0.25">
      <c r="A44" t="s">
        <v>16</v>
      </c>
      <c r="B44" s="1">
        <v>41809</v>
      </c>
      <c r="C44">
        <v>10</v>
      </c>
      <c r="D44" s="2">
        <v>15588.3203125</v>
      </c>
      <c r="E44">
        <v>9891.8271484375</v>
      </c>
      <c r="F44">
        <v>1380.93408203125</v>
      </c>
      <c r="G44">
        <v>3709.721923828125</v>
      </c>
      <c r="H44">
        <v>47054.015625</v>
      </c>
      <c r="Y44" s="3">
        <f>LOG(Y43,2)</f>
        <v>-7.3112765631497094E-3</v>
      </c>
      <c r="Z44" s="3">
        <f t="shared" ref="Z44:AB44" si="115">LOG(Z43,2)</f>
        <v>-6.5663912729544152E-2</v>
      </c>
      <c r="AA44" s="3">
        <f t="shared" si="115"/>
        <v>-0.82971664830076253</v>
      </c>
      <c r="AB44" s="3">
        <f t="shared" si="115"/>
        <v>-0.59315777974480088</v>
      </c>
    </row>
    <row r="45" spans="1:32" x14ac:dyDescent="0.25">
      <c r="A45" t="s">
        <v>17</v>
      </c>
      <c r="B45" s="1">
        <v>41809</v>
      </c>
      <c r="C45">
        <v>10</v>
      </c>
      <c r="D45" s="2">
        <v>7248.75341796875</v>
      </c>
      <c r="E45">
        <v>4576.9931640625</v>
      </c>
      <c r="F45">
        <v>916.92291259765625</v>
      </c>
      <c r="G45">
        <v>1720.5355224609375</v>
      </c>
      <c r="H45">
        <v>25311.89453125</v>
      </c>
      <c r="Y45" s="3">
        <f>STDEVA(LOG(U38,2),LOG(U43,2))/10</f>
        <v>3.8893017953388967E-2</v>
      </c>
      <c r="Z45" s="3">
        <f t="shared" ref="Z45:AB45" si="116">STDEVA(LOG(V38,2),LOG(V43,2))/10</f>
        <v>6.1237507209105771E-2</v>
      </c>
      <c r="AA45" s="3">
        <f t="shared" si="116"/>
        <v>6.3638445675749514E-2</v>
      </c>
      <c r="AB45" s="3">
        <f t="shared" si="116"/>
        <v>1.9357488447652345E-3</v>
      </c>
    </row>
    <row r="46" spans="1:32" x14ac:dyDescent="0.25">
      <c r="A46" t="s">
        <v>18</v>
      </c>
      <c r="B46" s="1">
        <v>41809</v>
      </c>
      <c r="C46">
        <v>10</v>
      </c>
      <c r="D46" s="2">
        <v>11205.72265625</v>
      </c>
      <c r="E46">
        <v>5143.87158203125</v>
      </c>
      <c r="F46">
        <v>301.80462646484375</v>
      </c>
      <c r="G46">
        <v>1449.9091796875</v>
      </c>
      <c r="H46">
        <v>8829.34375</v>
      </c>
      <c r="J46" s="2">
        <f t="shared" ref="J46:M46" si="117">(D46/D45)</f>
        <v>1.5458827208099561</v>
      </c>
      <c r="K46" s="2">
        <f t="shared" si="117"/>
        <v>1.123853892205859</v>
      </c>
      <c r="L46" s="2">
        <f t="shared" si="117"/>
        <v>0.32914939993137127</v>
      </c>
      <c r="M46" s="2">
        <f t="shared" si="117"/>
        <v>0.84270807592141317</v>
      </c>
      <c r="N46" s="2">
        <f t="shared" ref="N46" si="118">H46/H45</f>
        <v>0.34882192398120632</v>
      </c>
      <c r="O46" s="2"/>
      <c r="P46">
        <f t="shared" ref="P46" si="119">J46/N46</f>
        <v>4.431724655280683</v>
      </c>
      <c r="Q46">
        <f t="shared" ref="Q46" si="120">K46/N46</f>
        <v>3.2218556660056996</v>
      </c>
      <c r="R46">
        <f t="shared" ref="R46" si="121">L46/N46</f>
        <v>0.94360295985611575</v>
      </c>
      <c r="S46">
        <f t="shared" ref="S46" si="122">M46/N46</f>
        <v>2.4158690093310082</v>
      </c>
    </row>
    <row r="47" spans="1:32" x14ac:dyDescent="0.25">
      <c r="A47" t="s">
        <v>19</v>
      </c>
      <c r="B47" s="1">
        <v>41809</v>
      </c>
      <c r="C47">
        <v>10</v>
      </c>
      <c r="D47" s="2">
        <v>13943.232421875</v>
      </c>
      <c r="E47">
        <v>7357.27392578125</v>
      </c>
      <c r="F47">
        <v>1454.615234375</v>
      </c>
      <c r="G47">
        <v>2273.1142578125</v>
      </c>
      <c r="H47">
        <v>15486.822265625</v>
      </c>
      <c r="J47" s="2"/>
      <c r="K47" s="2"/>
      <c r="L47" s="2"/>
      <c r="M47" s="2"/>
      <c r="N47" s="2"/>
      <c r="O47" s="2"/>
      <c r="Q47" s="2"/>
    </row>
    <row r="48" spans="1:32" x14ac:dyDescent="0.25">
      <c r="A48" t="s">
        <v>20</v>
      </c>
      <c r="B48" s="1">
        <v>41809</v>
      </c>
      <c r="C48">
        <v>10</v>
      </c>
      <c r="D48" s="2">
        <v>9754.7236328125</v>
      </c>
      <c r="E48">
        <v>4254.3056640625</v>
      </c>
      <c r="F48">
        <v>260.66339111328125</v>
      </c>
      <c r="G48">
        <v>1114.82373046875</v>
      </c>
      <c r="H48">
        <v>27814.611328125</v>
      </c>
      <c r="J48" s="2">
        <f t="shared" ref="J48:M48" si="123">(D48/D47)</f>
        <v>0.69960274186555838</v>
      </c>
      <c r="K48" s="2">
        <f t="shared" si="123"/>
        <v>0.57824483728336185</v>
      </c>
      <c r="L48" s="2">
        <f t="shared" si="123"/>
        <v>0.17919748463605201</v>
      </c>
      <c r="M48" s="2">
        <f t="shared" si="123"/>
        <v>0.49043893268329819</v>
      </c>
      <c r="N48" s="2">
        <f t="shared" ref="N48" si="124">H48/H47</f>
        <v>1.7960179855529896</v>
      </c>
      <c r="O48" s="2"/>
      <c r="P48">
        <f t="shared" ref="P48" si="125">J48/N48</f>
        <v>0.38952991979651719</v>
      </c>
      <c r="Q48">
        <f t="shared" ref="Q48" si="126">K48/N48</f>
        <v>0.32195938010349134</v>
      </c>
      <c r="R48">
        <f t="shared" ref="R48" si="127">L48/N48</f>
        <v>9.9774883145659327E-2</v>
      </c>
      <c r="S48">
        <f t="shared" ref="S48" si="128">M48/N48</f>
        <v>0.27307016779806537</v>
      </c>
      <c r="U48" s="2">
        <f t="shared" ref="U48:X48" si="129">P48/P46</f>
        <v>8.7895785522768749E-2</v>
      </c>
      <c r="V48" s="2">
        <f t="shared" si="129"/>
        <v>9.9929796204260443E-2</v>
      </c>
      <c r="W48" s="2">
        <f t="shared" si="129"/>
        <v>0.10573820493406823</v>
      </c>
      <c r="X48" s="2">
        <f t="shared" si="129"/>
        <v>0.11303186006499696</v>
      </c>
    </row>
    <row r="49" spans="1:32" x14ac:dyDescent="0.25">
      <c r="A49" t="s">
        <v>21</v>
      </c>
      <c r="B49" s="1">
        <v>41809</v>
      </c>
      <c r="C49">
        <v>10</v>
      </c>
      <c r="D49" s="2">
        <v>29427.595703125</v>
      </c>
      <c r="E49">
        <v>14080.759765625</v>
      </c>
      <c r="F49">
        <v>1756.624267578125</v>
      </c>
      <c r="G49">
        <v>4364.79541015625</v>
      </c>
      <c r="H49">
        <v>45078.46875</v>
      </c>
    </row>
    <row r="50" spans="1:32" x14ac:dyDescent="0.25">
      <c r="A50" t="s">
        <v>22</v>
      </c>
      <c r="B50" s="1">
        <v>41809</v>
      </c>
      <c r="C50">
        <v>10</v>
      </c>
      <c r="D50" s="2">
        <v>11619.865234375</v>
      </c>
      <c r="E50">
        <v>6288.490234375</v>
      </c>
      <c r="F50">
        <v>1247.6998291015625</v>
      </c>
      <c r="G50">
        <v>1946.578857421875</v>
      </c>
      <c r="H50">
        <v>20091.787109375</v>
      </c>
    </row>
    <row r="51" spans="1:32" x14ac:dyDescent="0.25">
      <c r="A51" t="s">
        <v>23</v>
      </c>
      <c r="B51" s="1">
        <v>41809</v>
      </c>
      <c r="C51">
        <v>10</v>
      </c>
      <c r="D51" s="2">
        <v>8735.3583984375</v>
      </c>
      <c r="E51">
        <v>3789.99365234375</v>
      </c>
      <c r="F51">
        <v>302.92538452148437</v>
      </c>
      <c r="G51">
        <v>718.06365966796875</v>
      </c>
      <c r="H51">
        <v>37628.68359375</v>
      </c>
      <c r="J51" s="2">
        <f t="shared" ref="J51:M51" si="130">(D51/D50)</f>
        <v>0.75176073235305041</v>
      </c>
      <c r="K51" s="2">
        <f t="shared" si="130"/>
        <v>0.60268737186334032</v>
      </c>
      <c r="L51" s="2">
        <f t="shared" si="130"/>
        <v>0.2427870690177247</v>
      </c>
      <c r="M51" s="2">
        <f t="shared" si="130"/>
        <v>0.36888495779667529</v>
      </c>
      <c r="N51" s="2">
        <f t="shared" ref="N51" si="131">H51/H50</f>
        <v>1.8728390555259335</v>
      </c>
      <c r="O51" s="2"/>
      <c r="P51">
        <f t="shared" ref="P51" si="132">J51/N51</f>
        <v>0.40140167417746414</v>
      </c>
      <c r="Q51">
        <f t="shared" ref="Q51" si="133">K51/N51</f>
        <v>0.32180414546838504</v>
      </c>
      <c r="R51">
        <f t="shared" ref="R51" si="134">L51/N51</f>
        <v>0.12963584260023073</v>
      </c>
      <c r="S51">
        <f t="shared" ref="S51" si="135">M51/N51</f>
        <v>0.19696564779993039</v>
      </c>
    </row>
    <row r="52" spans="1:32" x14ac:dyDescent="0.25">
      <c r="A52" t="s">
        <v>24</v>
      </c>
      <c r="B52" s="1">
        <v>41809</v>
      </c>
      <c r="C52">
        <v>10</v>
      </c>
      <c r="D52" s="2">
        <v>14689.5068359375</v>
      </c>
      <c r="E52">
        <v>8800.6845703125</v>
      </c>
      <c r="F52">
        <v>1533.9288330078125</v>
      </c>
      <c r="G52">
        <v>2454.60888671875</v>
      </c>
      <c r="H52">
        <v>28037.45703125</v>
      </c>
      <c r="J52" s="2"/>
      <c r="K52" s="2"/>
      <c r="L52" s="2"/>
      <c r="M52" s="2"/>
      <c r="N52" s="2"/>
      <c r="O52" s="2"/>
      <c r="Q52" s="2"/>
    </row>
    <row r="53" spans="1:32" x14ac:dyDescent="0.25">
      <c r="A53" t="s">
        <v>25</v>
      </c>
      <c r="B53" s="1">
        <v>41809</v>
      </c>
      <c r="C53">
        <v>10</v>
      </c>
      <c r="D53" s="2">
        <v>10124.1171875</v>
      </c>
      <c r="E53">
        <v>4993.46337890625</v>
      </c>
      <c r="F53">
        <v>476.37179565429687</v>
      </c>
      <c r="G53">
        <v>1382.2745361328125</v>
      </c>
      <c r="H53">
        <v>47625.328125</v>
      </c>
      <c r="J53" s="2">
        <f t="shared" ref="J53:M53" si="136">(D53/D52)</f>
        <v>0.68920742544818514</v>
      </c>
      <c r="K53" s="2">
        <f t="shared" si="136"/>
        <v>0.56739488150169426</v>
      </c>
      <c r="L53" s="2">
        <f t="shared" si="136"/>
        <v>0.31055664735123384</v>
      </c>
      <c r="M53" s="2">
        <f t="shared" si="136"/>
        <v>0.56313433215855302</v>
      </c>
      <c r="N53" s="2">
        <f t="shared" ref="N53" si="137">H53/H52</f>
        <v>1.6986322287330746</v>
      </c>
      <c r="O53" s="2"/>
      <c r="P53">
        <f t="shared" ref="P53" si="138">J53/N53</f>
        <v>0.4057425814664018</v>
      </c>
      <c r="Q53">
        <f t="shared" ref="Q53" si="139">K53/N53</f>
        <v>0.33403044632261919</v>
      </c>
      <c r="R53">
        <f t="shared" ref="R53" si="140">L53/N53</f>
        <v>0.18282747854305262</v>
      </c>
      <c r="S53">
        <f t="shared" ref="S53" si="141">M53/N53</f>
        <v>0.33152222278189492</v>
      </c>
      <c r="U53" s="2">
        <f t="shared" ref="U53:X53" si="142">P53/P51</f>
        <v>1.0108143726551038</v>
      </c>
      <c r="V53" s="2">
        <f t="shared" si="142"/>
        <v>1.0379929874316529</v>
      </c>
      <c r="W53" s="2">
        <f t="shared" si="142"/>
        <v>1.4103158113983456</v>
      </c>
      <c r="X53" s="2">
        <f t="shared" si="142"/>
        <v>1.6831474243602191</v>
      </c>
      <c r="Y53" s="5">
        <f t="shared" ref="Y53:AB53" si="143">AVERAGE(U48,U53)</f>
        <v>0.54935507908893622</v>
      </c>
      <c r="Z53" s="5">
        <f t="shared" si="143"/>
        <v>0.56896139181795669</v>
      </c>
      <c r="AA53" s="5">
        <f t="shared" si="143"/>
        <v>0.75802700816620694</v>
      </c>
      <c r="AB53" s="5">
        <f t="shared" si="143"/>
        <v>0.89808964221260801</v>
      </c>
      <c r="AC53" s="6">
        <f t="shared" ref="AC53" si="144">STDEVA(U48,U53)</f>
        <v>0.6526019914443818</v>
      </c>
      <c r="AD53" s="6">
        <f t="shared" ref="AD53" si="145">STDEVA(V48,V53)</f>
        <v>0.66331084369838245</v>
      </c>
      <c r="AE53" s="6">
        <f t="shared" ref="AE53" si="146">STDEVA(W48,W53)</f>
        <v>0.9224756721150057</v>
      </c>
      <c r="AF53" s="6">
        <f t="shared" ref="AF53" si="147">STDEVA(X48,X53)</f>
        <v>1.1102393627596943</v>
      </c>
    </row>
    <row r="54" spans="1:32" x14ac:dyDescent="0.25">
      <c r="B54" s="1"/>
      <c r="Y54" s="3">
        <f>LOG(Y53,2)</f>
        <v>-0.86418914920821599</v>
      </c>
      <c r="Z54" s="3">
        <f t="shared" ref="Z54:AB54" si="148">LOG(Z53,2)</f>
        <v>-0.81359733641973875</v>
      </c>
      <c r="AA54" s="3">
        <f t="shared" si="148"/>
        <v>-0.39967884299060324</v>
      </c>
      <c r="AB54" s="3">
        <f t="shared" si="148"/>
        <v>-0.15506864110016438</v>
      </c>
    </row>
    <row r="55" spans="1:32" x14ac:dyDescent="0.25">
      <c r="B55" s="1"/>
      <c r="Y55" s="3">
        <f>STDEVA(LOG(U48,2),LOG(U53,2))/10</f>
        <v>0.24915475107294571</v>
      </c>
      <c r="Z55" s="3">
        <f t="shared" ref="Z55:AB55" si="149">STDEVA(LOG(V48,2),LOG(V53,2))/10</f>
        <v>0.23877143199119658</v>
      </c>
      <c r="AA55" s="3">
        <f t="shared" si="149"/>
        <v>0.26427759675649298</v>
      </c>
      <c r="AB55" s="3">
        <f t="shared" si="149"/>
        <v>0.27551426918233024</v>
      </c>
    </row>
    <row r="56" spans="1:32" x14ac:dyDescent="0.25">
      <c r="B56" s="1"/>
    </row>
    <row r="57" spans="1:32" x14ac:dyDescent="0.25">
      <c r="B57" s="1"/>
    </row>
    <row r="58" spans="1:32" x14ac:dyDescent="0.25">
      <c r="B58" s="1"/>
    </row>
    <row r="59" spans="1:32" x14ac:dyDescent="0.25">
      <c r="B59" s="1"/>
    </row>
    <row r="60" spans="1:32" x14ac:dyDescent="0.25">
      <c r="B60" s="1"/>
    </row>
    <row r="61" spans="1:32" x14ac:dyDescent="0.25">
      <c r="B61" s="1"/>
    </row>
    <row r="62" spans="1:32" x14ac:dyDescent="0.25">
      <c r="B62" s="1"/>
    </row>
    <row r="63" spans="1:32" x14ac:dyDescent="0.25">
      <c r="B63" s="1"/>
    </row>
    <row r="64" spans="1:3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73"/>
  <sheetViews>
    <sheetView topLeftCell="A13" workbookViewId="0">
      <pane xSplit="3" topLeftCell="V1" activePane="topRight" state="frozen"/>
      <selection pane="topRight" activeCell="Y15" sqref="Y15"/>
    </sheetView>
  </sheetViews>
  <sheetFormatPr defaultRowHeight="15" x14ac:dyDescent="0.25"/>
  <cols>
    <col min="2" max="2" width="9.7109375" bestFit="1" customWidth="1"/>
    <col min="4" max="4" width="10.5703125" customWidth="1"/>
    <col min="11" max="11" width="10.85546875" customWidth="1"/>
    <col min="12" max="12" width="9.5703125" customWidth="1"/>
    <col min="14" max="15" width="11.7109375" customWidth="1"/>
    <col min="25" max="28" width="9.140625" style="3"/>
    <col min="29" max="32" width="9.140625" style="6"/>
  </cols>
  <sheetData>
    <row r="2" spans="1:32" x14ac:dyDescent="0.25">
      <c r="B2" t="s">
        <v>0</v>
      </c>
      <c r="C2" t="s">
        <v>27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J2" t="s">
        <v>7</v>
      </c>
      <c r="K2" t="s">
        <v>7</v>
      </c>
      <c r="L2" t="s">
        <v>7</v>
      </c>
      <c r="M2" t="s">
        <v>7</v>
      </c>
      <c r="N2" t="s">
        <v>7</v>
      </c>
      <c r="P2" t="s">
        <v>8</v>
      </c>
      <c r="U2" t="s">
        <v>9</v>
      </c>
      <c r="Y2" s="3" t="s">
        <v>10</v>
      </c>
      <c r="AC2" s="6" t="s">
        <v>11</v>
      </c>
    </row>
    <row r="3" spans="1:32" x14ac:dyDescent="0.25">
      <c r="C3" t="s">
        <v>12</v>
      </c>
      <c r="D3" t="s">
        <v>13</v>
      </c>
      <c r="E3" t="s">
        <v>13</v>
      </c>
      <c r="F3" t="s">
        <v>13</v>
      </c>
      <c r="G3" t="s">
        <v>13</v>
      </c>
      <c r="H3" t="s">
        <v>14</v>
      </c>
      <c r="J3" t="s">
        <v>15</v>
      </c>
      <c r="K3" t="s">
        <v>15</v>
      </c>
      <c r="L3" t="s">
        <v>15</v>
      </c>
      <c r="M3" t="s">
        <v>15</v>
      </c>
      <c r="N3" t="s">
        <v>15</v>
      </c>
    </row>
    <row r="4" spans="1:32" x14ac:dyDescent="0.25">
      <c r="A4" t="s">
        <v>16</v>
      </c>
      <c r="B4" s="1">
        <v>41812</v>
      </c>
      <c r="C4">
        <v>1</v>
      </c>
      <c r="D4" s="2">
        <v>11891.5</v>
      </c>
      <c r="E4">
        <v>60630.015625</v>
      </c>
      <c r="F4">
        <v>3178.292236328125</v>
      </c>
      <c r="G4">
        <v>18251.51171875</v>
      </c>
      <c r="H4">
        <v>20940.064453125</v>
      </c>
      <c r="AC4" s="6">
        <v>1.9</v>
      </c>
      <c r="AD4" s="6">
        <v>1</v>
      </c>
      <c r="AE4" s="6">
        <f>_xlfn.T.TEST(AC4:AC7,AD4:AD7,1,1)</f>
        <v>6.2867348134280965E-2</v>
      </c>
    </row>
    <row r="5" spans="1:32" x14ac:dyDescent="0.25">
      <c r="A5" t="s">
        <v>17</v>
      </c>
      <c r="B5" s="1">
        <v>41812</v>
      </c>
      <c r="C5">
        <v>1</v>
      </c>
      <c r="D5" s="2">
        <v>3839.011474609375</v>
      </c>
      <c r="E5">
        <v>8595.2724609375</v>
      </c>
      <c r="F5">
        <v>1819.21826171875</v>
      </c>
      <c r="G5">
        <v>7609.65966796875</v>
      </c>
      <c r="H5">
        <v>12405.8544921875</v>
      </c>
      <c r="J5" s="2"/>
      <c r="K5" s="2"/>
      <c r="L5" s="2"/>
      <c r="M5" s="2"/>
      <c r="N5" s="2"/>
      <c r="O5" s="2"/>
      <c r="Q5" s="2"/>
      <c r="AC5" s="6">
        <v>12</v>
      </c>
      <c r="AD5" s="6">
        <v>0.3</v>
      </c>
    </row>
    <row r="6" spans="1:32" x14ac:dyDescent="0.25">
      <c r="A6" t="s">
        <v>18</v>
      </c>
      <c r="B6" s="1">
        <v>41812</v>
      </c>
      <c r="C6">
        <v>1</v>
      </c>
      <c r="D6" s="2">
        <v>6974.9375</v>
      </c>
      <c r="E6">
        <v>14158.4130859375</v>
      </c>
      <c r="F6">
        <v>658.59228515625</v>
      </c>
      <c r="G6">
        <v>4944.2626953125</v>
      </c>
      <c r="H6">
        <v>26944.45703125</v>
      </c>
      <c r="J6" s="2">
        <f>(D6/D5)</f>
        <v>1.8168576848835052</v>
      </c>
      <c r="K6" s="2">
        <f>(E6/E5)</f>
        <v>1.6472326095865517</v>
      </c>
      <c r="L6" s="2">
        <f>(F6/F5)</f>
        <v>0.36201938987465371</v>
      </c>
      <c r="M6" s="2">
        <f>(G6/G5)</f>
        <v>0.64973506188776431</v>
      </c>
      <c r="N6" s="2">
        <f>H6/H5</f>
        <v>2.1719146430597007</v>
      </c>
      <c r="O6" s="2"/>
      <c r="P6">
        <f>J6/N6</f>
        <v>0.83652352116563544</v>
      </c>
      <c r="Q6">
        <f>K6/N6</f>
        <v>0.75842419261283711</v>
      </c>
      <c r="R6">
        <f>L6/N6</f>
        <v>0.16668214426910269</v>
      </c>
      <c r="S6">
        <f>M6/N6</f>
        <v>0.29915312922815662</v>
      </c>
      <c r="T6" s="2"/>
      <c r="AC6" s="6">
        <v>4.0999999999999996</v>
      </c>
      <c r="AD6" s="6">
        <v>0.1</v>
      </c>
    </row>
    <row r="7" spans="1:32" x14ac:dyDescent="0.25">
      <c r="A7" t="s">
        <v>19</v>
      </c>
      <c r="B7" s="1">
        <v>41812</v>
      </c>
      <c r="C7">
        <v>1</v>
      </c>
      <c r="D7" s="2">
        <v>1859.49755859375</v>
      </c>
      <c r="E7">
        <v>5629.90234375</v>
      </c>
      <c r="F7">
        <v>772.42291259765625</v>
      </c>
      <c r="G7">
        <v>2535.51611328125</v>
      </c>
      <c r="H7">
        <v>10863.42578125</v>
      </c>
      <c r="J7" s="2"/>
      <c r="K7" s="2"/>
      <c r="L7" s="2"/>
      <c r="M7" s="2"/>
      <c r="N7" s="2"/>
      <c r="O7" s="2"/>
      <c r="Q7" s="2"/>
      <c r="AC7" s="6">
        <v>3.2</v>
      </c>
      <c r="AD7" s="6">
        <v>0.03</v>
      </c>
    </row>
    <row r="8" spans="1:32" x14ac:dyDescent="0.25">
      <c r="A8" t="s">
        <v>20</v>
      </c>
      <c r="B8" s="1">
        <v>41812</v>
      </c>
      <c r="C8">
        <v>1</v>
      </c>
      <c r="D8" s="2">
        <v>6481.6259765625</v>
      </c>
      <c r="E8">
        <v>11836.2783203125</v>
      </c>
      <c r="F8">
        <v>810.45452880859375</v>
      </c>
      <c r="G8">
        <v>5031.2666015625</v>
      </c>
      <c r="H8">
        <v>29593.693359375</v>
      </c>
      <c r="J8" s="2">
        <f>(D8/D7)</f>
        <v>3.4856867365097521</v>
      </c>
      <c r="K8" s="2">
        <f>(E8/E7)</f>
        <v>2.1023949613357802</v>
      </c>
      <c r="L8" s="2">
        <f>(F8/F7)</f>
        <v>1.0492367789596471</v>
      </c>
      <c r="M8" s="2">
        <f>(G8/G7)</f>
        <v>1.9843165559896447</v>
      </c>
      <c r="N8" s="2">
        <f>H8/H7</f>
        <v>2.7241584703835295</v>
      </c>
      <c r="O8" s="2"/>
      <c r="P8">
        <f>J8/N8</f>
        <v>1.2795462431445879</v>
      </c>
      <c r="Q8">
        <f>K8/N8</f>
        <v>0.77175942008975262</v>
      </c>
      <c r="R8">
        <f>L8/N8</f>
        <v>0.38515996421159993</v>
      </c>
      <c r="S8">
        <f>M8/N8</f>
        <v>0.7284145094944775</v>
      </c>
      <c r="T8" s="2"/>
      <c r="U8" s="2">
        <f>P8/P6</f>
        <v>1.5295998388205894</v>
      </c>
      <c r="V8" s="2">
        <f t="shared" ref="V8:X8" si="0">Q8/Q6</f>
        <v>1.0175828086798953</v>
      </c>
      <c r="W8" s="2">
        <f t="shared" si="0"/>
        <v>2.3107451964967054</v>
      </c>
      <c r="X8" s="2">
        <f t="shared" si="0"/>
        <v>2.4349219123124528</v>
      </c>
    </row>
    <row r="9" spans="1:32" x14ac:dyDescent="0.25">
      <c r="A9" t="s">
        <v>21</v>
      </c>
      <c r="B9" s="1">
        <v>41812</v>
      </c>
      <c r="C9">
        <v>1</v>
      </c>
      <c r="D9" s="2">
        <v>5341.2802734375</v>
      </c>
      <c r="E9">
        <v>21517.16015625</v>
      </c>
      <c r="F9">
        <v>3396.118408203125</v>
      </c>
      <c r="G9">
        <v>11437.7568359375</v>
      </c>
      <c r="H9">
        <v>22701.869140625</v>
      </c>
    </row>
    <row r="10" spans="1:32" x14ac:dyDescent="0.25">
      <c r="A10" t="s">
        <v>22</v>
      </c>
      <c r="B10" s="1">
        <v>41812</v>
      </c>
      <c r="C10">
        <v>1</v>
      </c>
      <c r="D10" s="2">
        <v>5368.4990234375</v>
      </c>
      <c r="E10">
        <v>35400.27734375</v>
      </c>
      <c r="F10">
        <v>2735.34619140625</v>
      </c>
      <c r="G10">
        <v>10355.34765625</v>
      </c>
      <c r="H10">
        <v>15315.24609375</v>
      </c>
    </row>
    <row r="11" spans="1:32" x14ac:dyDescent="0.25">
      <c r="A11" t="s">
        <v>23</v>
      </c>
      <c r="B11" s="1">
        <v>41812</v>
      </c>
      <c r="C11">
        <v>1</v>
      </c>
      <c r="D11" s="2">
        <v>3984.25244140625</v>
      </c>
      <c r="E11">
        <v>3202.595458984375</v>
      </c>
      <c r="F11">
        <v>577.26666259765625</v>
      </c>
      <c r="G11">
        <v>4056.633544921875</v>
      </c>
      <c r="H11">
        <v>33230.9296875</v>
      </c>
      <c r="J11" s="2">
        <f t="shared" ref="J11:M11" si="1">(D11/D10)</f>
        <v>0.74215389143446209</v>
      </c>
      <c r="K11" s="2">
        <f t="shared" si="1"/>
        <v>9.0468089497886386E-2</v>
      </c>
      <c r="L11" s="2">
        <f t="shared" si="1"/>
        <v>0.21103970839642849</v>
      </c>
      <c r="M11" s="2">
        <f t="shared" si="1"/>
        <v>0.39174286364721728</v>
      </c>
      <c r="N11" s="2">
        <f t="shared" ref="N11" si="2">H11/H10</f>
        <v>2.1697940394873063</v>
      </c>
      <c r="O11" s="2"/>
      <c r="P11">
        <f t="shared" ref="P11" si="3">J11/N11</f>
        <v>0.34203886540762335</v>
      </c>
      <c r="Q11">
        <f t="shared" ref="Q11" si="4">K11/N11</f>
        <v>4.1694321143615459E-2</v>
      </c>
      <c r="R11">
        <f t="shared" ref="R11" si="5">L11/N11</f>
        <v>9.7262553291138351E-2</v>
      </c>
      <c r="S11">
        <f t="shared" ref="S11" si="6">M11/N11</f>
        <v>0.18054380117100005</v>
      </c>
    </row>
    <row r="12" spans="1:32" x14ac:dyDescent="0.25">
      <c r="A12" t="s">
        <v>24</v>
      </c>
      <c r="B12" s="1">
        <v>41812</v>
      </c>
      <c r="C12">
        <v>1</v>
      </c>
      <c r="D12" s="2">
        <v>2550.83642578125</v>
      </c>
      <c r="E12">
        <v>8757.0478515625</v>
      </c>
      <c r="F12">
        <v>1569.0172119140625</v>
      </c>
      <c r="G12">
        <v>4357.16015625</v>
      </c>
      <c r="H12">
        <v>10784.47265625</v>
      </c>
      <c r="J12" s="2"/>
      <c r="K12" s="2"/>
      <c r="L12" s="2"/>
      <c r="M12" s="2"/>
      <c r="N12" s="2"/>
      <c r="O12" s="2"/>
      <c r="Q12" s="2"/>
    </row>
    <row r="13" spans="1:32" x14ac:dyDescent="0.25">
      <c r="A13" t="s">
        <v>25</v>
      </c>
      <c r="B13" s="1">
        <v>41812</v>
      </c>
      <c r="C13">
        <v>1</v>
      </c>
      <c r="D13" s="2">
        <v>3175.2314453125</v>
      </c>
      <c r="E13">
        <v>9148.9580078125</v>
      </c>
      <c r="F13">
        <v>497.32980346679687</v>
      </c>
      <c r="G13">
        <v>2601.1337890625</v>
      </c>
      <c r="H13">
        <v>17107.591796875</v>
      </c>
      <c r="J13" s="2">
        <f t="shared" ref="J13:M13" si="7">(D13/D12)</f>
        <v>1.2447805014937463</v>
      </c>
      <c r="K13" s="2">
        <f t="shared" si="7"/>
        <v>1.0447536844485865</v>
      </c>
      <c r="L13" s="2">
        <f t="shared" si="7"/>
        <v>0.31696899160213698</v>
      </c>
      <c r="M13" s="2">
        <f t="shared" si="7"/>
        <v>0.59697915518009603</v>
      </c>
      <c r="N13" s="2">
        <f t="shared" ref="N13" si="8">H13/H12</f>
        <v>1.5863169523602547</v>
      </c>
      <c r="O13" s="2"/>
      <c r="P13">
        <f t="shared" ref="P13" si="9">J13/N13</f>
        <v>0.78469848011247567</v>
      </c>
      <c r="Q13">
        <f t="shared" ref="Q13" si="10">K13/N13</f>
        <v>0.65860336605122627</v>
      </c>
      <c r="R13">
        <f t="shared" ref="R13" si="11">L13/N13</f>
        <v>0.1998144135889893</v>
      </c>
      <c r="S13">
        <f t="shared" ref="S13" si="12">M13/N13</f>
        <v>0.37633031298812047</v>
      </c>
      <c r="T13" s="2"/>
      <c r="U13" s="2">
        <f>P13/P11</f>
        <v>2.2941792862554218</v>
      </c>
      <c r="V13" s="2">
        <f t="shared" ref="V13:X13" si="13">Q13/Q11</f>
        <v>15.795996864481303</v>
      </c>
      <c r="W13" s="2">
        <f t="shared" si="13"/>
        <v>2.0543817412532857</v>
      </c>
      <c r="X13" s="2">
        <f t="shared" si="13"/>
        <v>2.0844266629330765</v>
      </c>
      <c r="Y13" s="5">
        <f>AVERAGE(U8,U13)</f>
        <v>1.9118895625380055</v>
      </c>
      <c r="Z13" s="5">
        <f t="shared" ref="Z13:AB13" si="14">AVERAGE(V8,V13)</f>
        <v>8.4067898365805984</v>
      </c>
      <c r="AA13" s="5">
        <f t="shared" si="14"/>
        <v>2.1825634688749957</v>
      </c>
      <c r="AB13" s="5">
        <f t="shared" si="14"/>
        <v>2.2596742876227647</v>
      </c>
      <c r="AC13" s="6">
        <f>STDEVA(U8,U13)</f>
        <v>0.5406393120370333</v>
      </c>
      <c r="AD13" s="6">
        <f t="shared" ref="AD13:AF13" si="15">STDEVA(V8,V13)</f>
        <v>10.449916794039765</v>
      </c>
      <c r="AE13" s="6">
        <f t="shared" si="15"/>
        <v>0.18127633765103607</v>
      </c>
      <c r="AF13" s="6">
        <f t="shared" si="15"/>
        <v>0.24783756760982703</v>
      </c>
    </row>
    <row r="14" spans="1:32" x14ac:dyDescent="0.25">
      <c r="A14" t="s">
        <v>16</v>
      </c>
      <c r="B14" s="1">
        <v>41813</v>
      </c>
      <c r="C14">
        <v>0.3</v>
      </c>
      <c r="D14" s="2">
        <v>3375.014892578125</v>
      </c>
      <c r="E14">
        <v>19769.01171875</v>
      </c>
      <c r="F14">
        <v>1803.4755859375</v>
      </c>
      <c r="G14">
        <v>6609.2041015625</v>
      </c>
      <c r="H14">
        <v>25762.068359375</v>
      </c>
      <c r="Y14" s="3">
        <f>LOG(Y13,2)</f>
        <v>0.93499919058836878</v>
      </c>
      <c r="Z14" s="3">
        <f t="shared" ref="Z14:AB14" si="16">LOG(Z13,2)</f>
        <v>3.071555007261634</v>
      </c>
      <c r="AA14" s="3">
        <f t="shared" si="16"/>
        <v>1.1260236079898003</v>
      </c>
      <c r="AB14" s="3">
        <f t="shared" si="16"/>
        <v>1.176114835695319</v>
      </c>
    </row>
    <row r="15" spans="1:32" x14ac:dyDescent="0.25">
      <c r="A15" t="s">
        <v>17</v>
      </c>
      <c r="B15" s="1">
        <v>41813</v>
      </c>
      <c r="C15">
        <v>0.3</v>
      </c>
      <c r="D15" s="2">
        <v>3365.670166015625</v>
      </c>
      <c r="E15">
        <v>15180.3603515625</v>
      </c>
      <c r="F15">
        <v>1681.6685791015625</v>
      </c>
      <c r="G15">
        <v>5225.876953125</v>
      </c>
      <c r="H15">
        <v>20836.439453125</v>
      </c>
      <c r="Y15" s="3">
        <f>STDEVA(LOG(U8,2),LOG(U13,2))/10</f>
        <v>4.1353291971076789E-2</v>
      </c>
      <c r="Z15" s="3">
        <f t="shared" ref="Z15:AB15" si="17">STDEVA(LOG(V8,2),LOG(V13,2))/10</f>
        <v>0.27975554640587452</v>
      </c>
      <c r="AA15" s="3">
        <f t="shared" si="17"/>
        <v>1.1996342222322615E-2</v>
      </c>
      <c r="AB15" s="3">
        <f t="shared" si="17"/>
        <v>1.5855094146447445E-2</v>
      </c>
    </row>
    <row r="16" spans="1:32" x14ac:dyDescent="0.25">
      <c r="A16" t="s">
        <v>18</v>
      </c>
      <c r="B16" s="1">
        <v>41813</v>
      </c>
      <c r="C16">
        <v>0.3</v>
      </c>
      <c r="D16" s="2">
        <v>2929.693603515625</v>
      </c>
      <c r="E16">
        <v>11883.375</v>
      </c>
      <c r="F16">
        <v>810.5595703125</v>
      </c>
      <c r="G16">
        <v>5191.3974609375</v>
      </c>
      <c r="H16">
        <v>28000.328125</v>
      </c>
      <c r="J16" s="2">
        <f t="shared" ref="J16:M16" si="18">(D16/D15)</f>
        <v>0.87046366964231636</v>
      </c>
      <c r="K16" s="2">
        <f t="shared" si="18"/>
        <v>0.78281244481636136</v>
      </c>
      <c r="L16" s="2">
        <f t="shared" si="18"/>
        <v>0.48199721418684316</v>
      </c>
      <c r="M16" s="2">
        <f t="shared" si="18"/>
        <v>0.99340216149427674</v>
      </c>
      <c r="N16" s="2">
        <f t="shared" ref="N16" si="19">H16/H15</f>
        <v>1.3438153955233736</v>
      </c>
      <c r="O16" s="2"/>
      <c r="P16">
        <f t="shared" ref="P16" si="20">J16/N16</f>
        <v>0.6477553929967429</v>
      </c>
      <c r="Q16">
        <f t="shared" ref="Q16" si="21">K16/N16</f>
        <v>0.5825297488212513</v>
      </c>
      <c r="R16">
        <f t="shared" ref="R16" si="22">L16/N16</f>
        <v>0.35867814566830475</v>
      </c>
      <c r="S16">
        <f t="shared" ref="S16" si="23">M16/N16</f>
        <v>0.73924005097990264</v>
      </c>
      <c r="T16" s="2"/>
    </row>
    <row r="17" spans="1:32" x14ac:dyDescent="0.25">
      <c r="A17" t="s">
        <v>19</v>
      </c>
      <c r="B17" s="1">
        <v>41813</v>
      </c>
      <c r="C17">
        <v>0.3</v>
      </c>
      <c r="D17" s="2">
        <v>2957.6845703125</v>
      </c>
      <c r="E17">
        <v>14281.2734375</v>
      </c>
      <c r="F17">
        <v>1504.30517578125</v>
      </c>
      <c r="G17">
        <v>4892.3369140625</v>
      </c>
      <c r="H17">
        <v>17621.484375</v>
      </c>
      <c r="J17" s="2"/>
      <c r="K17" s="2"/>
      <c r="L17" s="2"/>
      <c r="M17" s="2"/>
      <c r="N17" s="2"/>
      <c r="O17" s="2"/>
      <c r="Q17" s="2"/>
    </row>
    <row r="18" spans="1:32" x14ac:dyDescent="0.25">
      <c r="A18" t="s">
        <v>20</v>
      </c>
      <c r="B18" s="1">
        <v>41813</v>
      </c>
      <c r="C18">
        <v>0.3</v>
      </c>
      <c r="D18" s="2">
        <v>1489.3319091796875</v>
      </c>
      <c r="E18">
        <v>5408.8095703125</v>
      </c>
      <c r="F18">
        <v>325.55361938476562</v>
      </c>
      <c r="G18">
        <v>1387.013916015625</v>
      </c>
      <c r="H18">
        <v>34243.13671875</v>
      </c>
      <c r="J18" s="2">
        <f t="shared" ref="J18:M18" si="24">(D18/D17)</f>
        <v>0.50354656616487303</v>
      </c>
      <c r="K18" s="2">
        <f t="shared" si="24"/>
        <v>0.37873440306170175</v>
      </c>
      <c r="L18" s="2">
        <f t="shared" si="24"/>
        <v>0.21641461096196235</v>
      </c>
      <c r="M18" s="2">
        <f t="shared" si="24"/>
        <v>0.28350744038678155</v>
      </c>
      <c r="N18" s="2">
        <f t="shared" ref="N18" si="25">H18/H17</f>
        <v>1.9432606237946399</v>
      </c>
      <c r="O18" s="2"/>
      <c r="P18">
        <f t="shared" ref="P18" si="26">J18/N18</f>
        <v>0.25912456620542673</v>
      </c>
      <c r="Q18">
        <f t="shared" ref="Q18" si="27">K18/N18</f>
        <v>0.19489635019832816</v>
      </c>
      <c r="R18">
        <f t="shared" ref="R18" si="28">L18/N18</f>
        <v>0.11136674531044922</v>
      </c>
      <c r="S18">
        <f t="shared" ref="S18" si="29">M18/N18</f>
        <v>0.1458926491461405</v>
      </c>
      <c r="T18" s="2"/>
      <c r="U18" s="2">
        <f t="shared" ref="U18:X18" si="30">P18/P16</f>
        <v>0.40003459485937415</v>
      </c>
      <c r="V18" s="2">
        <f t="shared" si="30"/>
        <v>0.33456892217556417</v>
      </c>
      <c r="W18" s="2">
        <f t="shared" si="30"/>
        <v>0.3104921408103799</v>
      </c>
      <c r="X18" s="2">
        <f t="shared" si="30"/>
        <v>0.1973549037998576</v>
      </c>
    </row>
    <row r="19" spans="1:32" x14ac:dyDescent="0.25">
      <c r="A19" t="s">
        <v>21</v>
      </c>
      <c r="B19" s="1">
        <v>41813</v>
      </c>
      <c r="C19">
        <v>0.3</v>
      </c>
      <c r="D19" s="2">
        <v>2833.406982421875</v>
      </c>
      <c r="E19">
        <v>24758.197265625</v>
      </c>
      <c r="F19">
        <v>2493.531005859375</v>
      </c>
      <c r="G19">
        <v>7695.8857421875</v>
      </c>
      <c r="H19">
        <v>21169.59765625</v>
      </c>
    </row>
    <row r="20" spans="1:32" x14ac:dyDescent="0.25">
      <c r="A20" t="s">
        <v>22</v>
      </c>
      <c r="B20" s="1">
        <v>41813</v>
      </c>
      <c r="C20">
        <v>0.3</v>
      </c>
      <c r="D20" s="2">
        <v>4135.51708984375</v>
      </c>
      <c r="E20">
        <v>24231.310546875</v>
      </c>
      <c r="F20">
        <v>2247.1962890625</v>
      </c>
      <c r="G20">
        <v>7094.90087890625</v>
      </c>
      <c r="H20">
        <v>13836.4521484375</v>
      </c>
    </row>
    <row r="21" spans="1:32" x14ac:dyDescent="0.25">
      <c r="A21" t="s">
        <v>23</v>
      </c>
      <c r="B21" s="1">
        <v>41813</v>
      </c>
      <c r="C21">
        <v>0.3</v>
      </c>
      <c r="D21" s="2">
        <v>591.68524169921875</v>
      </c>
      <c r="E21">
        <v>3513.5546875</v>
      </c>
      <c r="F21">
        <v>287.969482421875</v>
      </c>
      <c r="G21">
        <v>1282.6005859375</v>
      </c>
      <c r="H21">
        <v>27269.318359375</v>
      </c>
      <c r="J21" s="2">
        <f t="shared" ref="J21:M21" si="31">(D21/D20)</f>
        <v>0.14307406518819973</v>
      </c>
      <c r="K21" s="2">
        <f t="shared" si="31"/>
        <v>0.14500060492820216</v>
      </c>
      <c r="L21" s="2">
        <f t="shared" si="31"/>
        <v>0.12814611870955517</v>
      </c>
      <c r="M21" s="2">
        <f t="shared" si="31"/>
        <v>0.18077780194939463</v>
      </c>
      <c r="N21" s="2">
        <f t="shared" ref="N21" si="32">H21/H20</f>
        <v>1.9708316891374806</v>
      </c>
      <c r="O21" s="2"/>
      <c r="P21">
        <f t="shared" ref="P21" si="33">J21/N21</f>
        <v>7.2595780744125843E-2</v>
      </c>
      <c r="Q21">
        <f t="shared" ref="Q21" si="34">K21/N21</f>
        <v>7.3573307009113784E-2</v>
      </c>
      <c r="R21">
        <f t="shared" ref="R21" si="35">L21/N21</f>
        <v>6.5021340693804927E-2</v>
      </c>
      <c r="S21">
        <f t="shared" ref="S21" si="36">M21/N21</f>
        <v>9.1726656794579267E-2</v>
      </c>
    </row>
    <row r="22" spans="1:32" x14ac:dyDescent="0.25">
      <c r="A22" t="s">
        <v>24</v>
      </c>
      <c r="B22" s="1">
        <v>41813</v>
      </c>
      <c r="C22">
        <v>0.3</v>
      </c>
      <c r="D22" s="2">
        <v>888.05548095703125</v>
      </c>
      <c r="E22">
        <v>9667.12890625</v>
      </c>
      <c r="F22">
        <v>1448.3116455078125</v>
      </c>
      <c r="G22">
        <v>3601.401611328125</v>
      </c>
      <c r="H22">
        <v>16347.7451171875</v>
      </c>
      <c r="J22" s="2"/>
      <c r="K22" s="2"/>
      <c r="L22" s="2"/>
      <c r="M22" s="2"/>
      <c r="N22" s="2"/>
      <c r="O22" s="2"/>
      <c r="Q22" s="2"/>
    </row>
    <row r="23" spans="1:32" x14ac:dyDescent="0.25">
      <c r="A23" t="s">
        <v>25</v>
      </c>
      <c r="B23" s="1">
        <v>41813</v>
      </c>
      <c r="C23">
        <v>0.3</v>
      </c>
      <c r="D23" s="2">
        <v>1704.36328125</v>
      </c>
      <c r="E23">
        <v>5497.79150390625</v>
      </c>
      <c r="F23">
        <v>578.03057861328125</v>
      </c>
      <c r="G23">
        <v>2280.899169921875</v>
      </c>
      <c r="H23" s="4">
        <v>18273.140625</v>
      </c>
      <c r="J23" s="2">
        <f t="shared" ref="J23:M23" si="37">(D23/D22)</f>
        <v>1.9192081100758005</v>
      </c>
      <c r="K23" s="2">
        <f t="shared" si="37"/>
        <v>0.56870985762399562</v>
      </c>
      <c r="L23" s="2">
        <f t="shared" si="37"/>
        <v>0.39910649093110756</v>
      </c>
      <c r="M23" s="2">
        <f t="shared" si="37"/>
        <v>0.63333652174402311</v>
      </c>
      <c r="N23" s="2">
        <f t="shared" ref="N23" si="38">H23/H22</f>
        <v>1.1177774362158486</v>
      </c>
      <c r="O23" s="2"/>
      <c r="P23">
        <f t="shared" ref="P23" si="39">J23/N23</f>
        <v>1.7169859114110724</v>
      </c>
      <c r="Q23">
        <f t="shared" ref="Q23" si="40">K23/N23</f>
        <v>0.50878631040300837</v>
      </c>
      <c r="R23">
        <f t="shared" ref="R23" si="41">L23/N23</f>
        <v>0.3570536298194143</v>
      </c>
      <c r="S23">
        <f t="shared" ref="S23" si="42">M23/N23</f>
        <v>0.56660342320751822</v>
      </c>
      <c r="T23" s="2"/>
      <c r="U23" s="2">
        <f t="shared" ref="U23:X23" si="43">P23/P21</f>
        <v>23.651318214523148</v>
      </c>
      <c r="V23" s="2">
        <f t="shared" si="43"/>
        <v>6.9153655189100478</v>
      </c>
      <c r="W23" s="2">
        <f t="shared" si="43"/>
        <v>5.4913298620038065</v>
      </c>
      <c r="X23" s="2">
        <f t="shared" si="43"/>
        <v>6.1770857350270569</v>
      </c>
      <c r="Y23" s="5">
        <f t="shared" ref="Y23:AB23" si="44">AVERAGE(U18,U23)</f>
        <v>12.025676404691261</v>
      </c>
      <c r="Z23" s="5">
        <f t="shared" si="44"/>
        <v>3.6249672205428061</v>
      </c>
      <c r="AA23" s="5">
        <f t="shared" si="44"/>
        <v>2.9009110014070933</v>
      </c>
      <c r="AB23" s="5">
        <f t="shared" si="44"/>
        <v>3.1872203194134574</v>
      </c>
      <c r="AC23" s="6">
        <f t="shared" ref="AC23" si="45">STDEVA(U18,U23)</f>
        <v>16.441140318755949</v>
      </c>
      <c r="AD23" s="6">
        <f t="shared" ref="AD23" si="46">STDEVA(V18,V23)</f>
        <v>4.6533258991603077</v>
      </c>
      <c r="AE23" s="6">
        <f t="shared" ref="AE23" si="47">STDEVA(W18,W23)</f>
        <v>3.6634054848829316</v>
      </c>
      <c r="AF23" s="6">
        <f t="shared" ref="AF23" si="48">STDEVA(X18,X23)</f>
        <v>4.2283082204310229</v>
      </c>
    </row>
    <row r="24" spans="1:32" x14ac:dyDescent="0.25">
      <c r="A24" t="s">
        <v>16</v>
      </c>
      <c r="B24" s="1">
        <v>41814</v>
      </c>
      <c r="C24">
        <v>0.1</v>
      </c>
      <c r="D24" s="2">
        <v>2911.404541015625</v>
      </c>
      <c r="E24">
        <v>20312.4609375</v>
      </c>
      <c r="F24">
        <v>2034.618896484375</v>
      </c>
      <c r="G24">
        <v>3780.417724609375</v>
      </c>
      <c r="H24">
        <v>14246.498046875</v>
      </c>
      <c r="Y24" s="3">
        <f>LOG(Y23,2)</f>
        <v>3.5880461380094282</v>
      </c>
      <c r="Z24" s="3">
        <f>LOG(Z23,2)</f>
        <v>1.8579679493415986</v>
      </c>
      <c r="AA24" s="3">
        <f>LOG(AA23,2)</f>
        <v>1.5365060350056778</v>
      </c>
      <c r="AB24" s="3">
        <f>LOG(AB23,2)</f>
        <v>1.6722987501289428</v>
      </c>
    </row>
    <row r="25" spans="1:32" x14ac:dyDescent="0.25">
      <c r="A25" t="s">
        <v>17</v>
      </c>
      <c r="B25" s="1">
        <v>41814</v>
      </c>
      <c r="C25">
        <v>0.1</v>
      </c>
      <c r="D25" s="2">
        <v>1707.1046142578125</v>
      </c>
      <c r="E25">
        <v>14336.45703125</v>
      </c>
      <c r="F25">
        <v>1418.95654296875</v>
      </c>
      <c r="G25">
        <v>3616.210693359375</v>
      </c>
      <c r="H25">
        <v>9053.4482421875</v>
      </c>
      <c r="Y25" s="3">
        <f>STDEVA(LOG(U18,2),LOG(U23,2))/10</f>
        <v>0.41617844518714453</v>
      </c>
      <c r="Z25" s="3">
        <f t="shared" ref="Z25:AB25" si="49">STDEVA(LOG(V18,2),LOG(V23,2))/10</f>
        <v>0.30896536978698907</v>
      </c>
      <c r="AA25" s="3">
        <f t="shared" si="49"/>
        <v>0.29306230896154506</v>
      </c>
      <c r="AB25" s="3">
        <f t="shared" si="49"/>
        <v>0.3512950387839272</v>
      </c>
    </row>
    <row r="26" spans="1:32" x14ac:dyDescent="0.25">
      <c r="A26" t="s">
        <v>18</v>
      </c>
      <c r="B26" s="1">
        <v>41814</v>
      </c>
      <c r="C26">
        <v>0.1</v>
      </c>
      <c r="D26" s="2">
        <v>2497.28271484375</v>
      </c>
      <c r="E26">
        <v>8609.591796875</v>
      </c>
      <c r="F26">
        <v>465.23260498046875</v>
      </c>
      <c r="G26">
        <v>2332.17578125</v>
      </c>
      <c r="H26">
        <v>36176.125</v>
      </c>
      <c r="J26" s="2">
        <f t="shared" ref="J26:M26" si="50">(D26/D25)</f>
        <v>1.4628762021883928</v>
      </c>
      <c r="K26" s="2">
        <f t="shared" si="50"/>
        <v>0.60053831836611915</v>
      </c>
      <c r="L26" s="2">
        <f t="shared" si="50"/>
        <v>0.32786952305608041</v>
      </c>
      <c r="M26" s="2">
        <f t="shared" si="50"/>
        <v>0.64492253881464612</v>
      </c>
      <c r="N26" s="2">
        <f t="shared" ref="N26" si="51">H26/H25</f>
        <v>3.9958393787933226</v>
      </c>
      <c r="O26" s="2"/>
      <c r="P26">
        <f t="shared" ref="P26" si="52">J26/N26</f>
        <v>0.36609985124831446</v>
      </c>
      <c r="Q26">
        <f t="shared" ref="Q26" si="53">K26/N26</f>
        <v>0.1502909054736509</v>
      </c>
      <c r="R26">
        <f t="shared" ref="R26" si="54">L26/N26</f>
        <v>8.2052728344423995E-2</v>
      </c>
      <c r="S26">
        <f t="shared" ref="S26" si="55">M26/N26</f>
        <v>0.16139851422391308</v>
      </c>
      <c r="T26" s="2"/>
    </row>
    <row r="27" spans="1:32" x14ac:dyDescent="0.25">
      <c r="A27" t="s">
        <v>19</v>
      </c>
      <c r="B27" s="1">
        <v>41814</v>
      </c>
      <c r="C27">
        <v>0.1</v>
      </c>
      <c r="D27" s="2">
        <v>3446.028564453125</v>
      </c>
      <c r="E27">
        <v>21404.47265625</v>
      </c>
      <c r="F27">
        <v>2177.913818359375</v>
      </c>
      <c r="G27">
        <v>4694.08349609375</v>
      </c>
      <c r="H27">
        <v>14589.7685546875</v>
      </c>
      <c r="J27" s="2"/>
      <c r="K27" s="2"/>
      <c r="L27" s="2"/>
      <c r="M27" s="2"/>
      <c r="N27" s="2"/>
      <c r="O27" s="2"/>
      <c r="Q27" s="2"/>
    </row>
    <row r="28" spans="1:32" x14ac:dyDescent="0.25">
      <c r="A28" t="s">
        <v>20</v>
      </c>
      <c r="B28" s="1">
        <v>41814</v>
      </c>
      <c r="C28">
        <v>0.1</v>
      </c>
      <c r="D28" s="2">
        <v>3953.080322265625</v>
      </c>
      <c r="E28">
        <v>8144.24462890625</v>
      </c>
      <c r="F28">
        <v>455.05801391601562</v>
      </c>
      <c r="G28">
        <v>3800.171142578125</v>
      </c>
      <c r="H28">
        <v>29547.798828125</v>
      </c>
      <c r="J28" s="2">
        <f t="shared" ref="J28:M28" si="56">(D28/D27)</f>
        <v>1.1471409038923528</v>
      </c>
      <c r="K28" s="2">
        <f t="shared" si="56"/>
        <v>0.38049265495584034</v>
      </c>
      <c r="L28" s="2">
        <f t="shared" si="56"/>
        <v>0.20894215835354374</v>
      </c>
      <c r="M28" s="2">
        <f t="shared" si="56"/>
        <v>0.80956615827999068</v>
      </c>
      <c r="N28" s="2">
        <f t="shared" ref="N28" si="57">H28/H27</f>
        <v>2.025241093946736</v>
      </c>
      <c r="O28" s="2"/>
      <c r="P28">
        <f t="shared" ref="P28" si="58">J28/N28</f>
        <v>0.56642189777851837</v>
      </c>
      <c r="Q28">
        <f t="shared" ref="Q28" si="59">K28/N28</f>
        <v>0.18787523919650789</v>
      </c>
      <c r="R28">
        <f t="shared" ref="R28" si="60">L28/N28</f>
        <v>0.10316902959260164</v>
      </c>
      <c r="S28">
        <f t="shared" ref="S28" si="61">M28/N28</f>
        <v>0.3997381648534149</v>
      </c>
      <c r="T28" s="2"/>
      <c r="U28" s="2">
        <f t="shared" ref="U28:X28" si="62">P28/P26</f>
        <v>1.5471787159900579</v>
      </c>
      <c r="V28" s="2">
        <f t="shared" si="62"/>
        <v>1.2500772325804259</v>
      </c>
      <c r="W28" s="2">
        <f t="shared" si="62"/>
        <v>1.2573503852247301</v>
      </c>
      <c r="X28" s="2">
        <f t="shared" si="62"/>
        <v>2.4767152707418729</v>
      </c>
    </row>
    <row r="29" spans="1:32" x14ac:dyDescent="0.25">
      <c r="A29" t="s">
        <v>21</v>
      </c>
      <c r="B29" s="1">
        <v>41814</v>
      </c>
      <c r="C29">
        <v>0.1</v>
      </c>
      <c r="D29" s="2">
        <v>2239.53125</v>
      </c>
      <c r="E29">
        <v>21512.060546875</v>
      </c>
      <c r="F29">
        <v>2632.7626953125</v>
      </c>
      <c r="G29">
        <v>5400.98095703125</v>
      </c>
      <c r="H29">
        <v>11204.9072265625</v>
      </c>
    </row>
    <row r="30" spans="1:32" x14ac:dyDescent="0.25">
      <c r="A30" t="s">
        <v>22</v>
      </c>
      <c r="B30" s="1">
        <v>41814</v>
      </c>
      <c r="C30">
        <v>0.1</v>
      </c>
      <c r="D30" s="2">
        <v>2304.18359375</v>
      </c>
      <c r="E30">
        <v>17842.958984375</v>
      </c>
      <c r="F30">
        <v>1814.8717041015625</v>
      </c>
      <c r="G30">
        <v>4310.904296875</v>
      </c>
      <c r="H30">
        <v>12045.6875</v>
      </c>
    </row>
    <row r="31" spans="1:32" x14ac:dyDescent="0.25">
      <c r="A31" t="s">
        <v>23</v>
      </c>
      <c r="B31" s="1">
        <v>41814</v>
      </c>
      <c r="C31">
        <v>0.1</v>
      </c>
      <c r="D31" s="2">
        <v>1928.2540283203125</v>
      </c>
      <c r="E31">
        <v>6601.3017578125</v>
      </c>
      <c r="F31">
        <v>288.70907592773437</v>
      </c>
      <c r="G31">
        <v>1367.2637939453125</v>
      </c>
      <c r="H31">
        <v>42230.28125</v>
      </c>
      <c r="J31" s="2">
        <f t="shared" ref="J31:M31" si="63">(D31/D30)</f>
        <v>0.83684912675822343</v>
      </c>
      <c r="K31" s="2">
        <f t="shared" si="63"/>
        <v>0.36996676188031541</v>
      </c>
      <c r="L31" s="2">
        <f t="shared" si="63"/>
        <v>0.15907960616458972</v>
      </c>
      <c r="M31" s="2">
        <f t="shared" si="63"/>
        <v>0.31716403329492843</v>
      </c>
      <c r="N31" s="2">
        <f t="shared" ref="N31" si="64">H31/H30</f>
        <v>3.5058423398415406</v>
      </c>
      <c r="O31" s="2"/>
      <c r="P31">
        <f t="shared" ref="P31" si="65">J31/N31</f>
        <v>0.23870130075388613</v>
      </c>
      <c r="Q31">
        <f t="shared" ref="Q31" si="66">K31/N31</f>
        <v>0.10552863649226092</v>
      </c>
      <c r="R31">
        <f t="shared" ref="R31" si="67">L31/N31</f>
        <v>4.5375573327059514E-2</v>
      </c>
      <c r="S31">
        <f t="shared" ref="S31" si="68">M31/N31</f>
        <v>9.046728362270387E-2</v>
      </c>
    </row>
    <row r="32" spans="1:32" x14ac:dyDescent="0.25">
      <c r="A32" t="s">
        <v>24</v>
      </c>
      <c r="B32" s="1">
        <v>41814</v>
      </c>
      <c r="C32">
        <v>0.1</v>
      </c>
      <c r="D32" s="2">
        <v>1057.5687255859375</v>
      </c>
      <c r="E32">
        <v>7103.142578125</v>
      </c>
      <c r="F32">
        <v>1401.256103515625</v>
      </c>
      <c r="G32">
        <v>3352.59765625</v>
      </c>
      <c r="H32">
        <v>14299.857421875</v>
      </c>
      <c r="J32" s="2"/>
      <c r="K32" s="2"/>
      <c r="L32" s="2"/>
      <c r="M32" s="2"/>
      <c r="N32" s="2"/>
      <c r="O32" s="2"/>
      <c r="Q32" s="2"/>
    </row>
    <row r="33" spans="1:32" x14ac:dyDescent="0.25">
      <c r="A33" t="s">
        <v>25</v>
      </c>
      <c r="B33" s="1">
        <v>41814</v>
      </c>
      <c r="C33">
        <v>0.1</v>
      </c>
      <c r="D33" s="2">
        <v>4038.151123046875</v>
      </c>
      <c r="E33">
        <v>10626.4091796875</v>
      </c>
      <c r="F33">
        <v>487.32443237304687</v>
      </c>
      <c r="G33">
        <v>3463.514892578125</v>
      </c>
      <c r="H33">
        <v>33710.5078125</v>
      </c>
      <c r="J33" s="2">
        <f t="shared" ref="J33:M33" si="69">(D33/D32)</f>
        <v>3.8183344735440903</v>
      </c>
      <c r="K33" s="2">
        <f t="shared" si="69"/>
        <v>1.4960151880398449</v>
      </c>
      <c r="L33" s="2">
        <f t="shared" si="69"/>
        <v>0.34777684903594275</v>
      </c>
      <c r="M33" s="2">
        <f t="shared" si="69"/>
        <v>1.0330839688208187</v>
      </c>
      <c r="N33" s="2">
        <f t="shared" ref="N33" si="70">H33/H32</f>
        <v>2.3574016731755547</v>
      </c>
      <c r="O33" s="2"/>
      <c r="P33">
        <f t="shared" ref="P33" si="71">J33/N33</f>
        <v>1.6197216269896744</v>
      </c>
      <c r="Q33">
        <f t="shared" ref="Q33" si="72">K33/N33</f>
        <v>0.63460343015054665</v>
      </c>
      <c r="R33">
        <f t="shared" ref="R33" si="73">L33/N33</f>
        <v>0.14752549512169788</v>
      </c>
      <c r="S33">
        <f t="shared" ref="S33" si="74">M33/N33</f>
        <v>0.43822992940748851</v>
      </c>
      <c r="T33" s="2"/>
      <c r="U33" s="2">
        <f t="shared" ref="U33:X33" si="75">P33/P31</f>
        <v>6.7855584442738097</v>
      </c>
      <c r="V33" s="2">
        <f t="shared" si="75"/>
        <v>6.0135660920539431</v>
      </c>
      <c r="W33" s="2">
        <f t="shared" si="75"/>
        <v>3.2512095011639608</v>
      </c>
      <c r="X33" s="2">
        <f t="shared" si="75"/>
        <v>4.8440708271416399</v>
      </c>
      <c r="Y33" s="5">
        <f t="shared" ref="Y33:AB33" si="76">AVERAGE(U28,U33)</f>
        <v>4.1663685801319339</v>
      </c>
      <c r="Z33" s="5">
        <f t="shared" si="76"/>
        <v>3.6318216623171846</v>
      </c>
      <c r="AA33" s="5">
        <f t="shared" si="76"/>
        <v>2.2542799431943452</v>
      </c>
      <c r="AB33" s="5">
        <f t="shared" si="76"/>
        <v>3.6603930489417564</v>
      </c>
      <c r="AC33" s="6">
        <f t="shared" ref="AC33" si="77">STDEVA(U28,U33)</f>
        <v>3.7040938282995852</v>
      </c>
      <c r="AD33" s="6">
        <f t="shared" ref="AD33" si="78">STDEVA(V28,V33)</f>
        <v>3.3682952746402965</v>
      </c>
      <c r="AE33" s="6">
        <f t="shared" ref="AE33" si="79">STDEVA(W28,W33)</f>
        <v>1.4098713016112447</v>
      </c>
      <c r="AF33" s="6">
        <f t="shared" ref="AF33" si="80">STDEVA(X28,X33)</f>
        <v>1.6739731674099276</v>
      </c>
    </row>
    <row r="34" spans="1:32" x14ac:dyDescent="0.25">
      <c r="A34" t="s">
        <v>16</v>
      </c>
      <c r="B34" s="1">
        <v>41815</v>
      </c>
      <c r="C34">
        <v>0.03</v>
      </c>
      <c r="D34" s="2">
        <v>2567.751708984375</v>
      </c>
      <c r="E34">
        <v>17614.681640625</v>
      </c>
      <c r="F34">
        <v>1371.8226318359375</v>
      </c>
      <c r="G34">
        <v>3489.14013671875</v>
      </c>
      <c r="H34">
        <v>17614.22265625</v>
      </c>
      <c r="Y34" s="3">
        <f>LOG(Y33,2)</f>
        <v>2.0587904738497778</v>
      </c>
      <c r="Z34" s="3">
        <f t="shared" ref="Z34:AB34" si="81">LOG(Z33,2)</f>
        <v>1.8606933619880155</v>
      </c>
      <c r="AA34" s="3">
        <f t="shared" si="81"/>
        <v>1.1726666848003382</v>
      </c>
      <c r="AB34" s="3">
        <f t="shared" si="81"/>
        <v>1.871998571818996</v>
      </c>
    </row>
    <row r="35" spans="1:32" x14ac:dyDescent="0.25">
      <c r="A35" t="s">
        <v>17</v>
      </c>
      <c r="B35" s="1">
        <v>41815</v>
      </c>
      <c r="C35">
        <v>0.03</v>
      </c>
      <c r="D35" s="2">
        <v>1575.7139892578125</v>
      </c>
      <c r="E35">
        <v>9798.7890625</v>
      </c>
      <c r="F35">
        <v>1101.084716796875</v>
      </c>
      <c r="G35">
        <v>2658.2001953125</v>
      </c>
      <c r="H35">
        <v>10943.19921875</v>
      </c>
      <c r="Y35" s="3">
        <f>STDEVA(LOG(U28,2),LOG(U33,2))/10</f>
        <v>0.15081369293510158</v>
      </c>
      <c r="Z35" s="3">
        <f t="shared" ref="Z35:AB35" si="82">STDEVA(LOG(V28,2),LOG(V33,2))/10</f>
        <v>0.16024478932595704</v>
      </c>
      <c r="AA35" s="3">
        <f t="shared" si="82"/>
        <v>9.6915332933768833E-2</v>
      </c>
      <c r="AB35" s="3">
        <f t="shared" si="82"/>
        <v>6.8433224147411598E-2</v>
      </c>
    </row>
    <row r="36" spans="1:32" x14ac:dyDescent="0.25">
      <c r="A36" t="s">
        <v>18</v>
      </c>
      <c r="B36" s="1">
        <v>41815</v>
      </c>
      <c r="C36">
        <v>0.03</v>
      </c>
      <c r="D36" s="2">
        <v>1375.71398925781</v>
      </c>
      <c r="E36">
        <v>9398.7890625</v>
      </c>
      <c r="F36">
        <v>901.08471679687</v>
      </c>
      <c r="G36">
        <v>2158.2001953125</v>
      </c>
      <c r="H36">
        <v>19842.265625</v>
      </c>
      <c r="J36" s="2">
        <f t="shared" ref="J36:M36" si="83">(D36/D35)</f>
        <v>0.87307341220331114</v>
      </c>
      <c r="K36" s="2">
        <f t="shared" si="83"/>
        <v>0.95917862937464371</v>
      </c>
      <c r="L36" s="2">
        <f t="shared" si="83"/>
        <v>0.81836093358754658</v>
      </c>
      <c r="M36" s="2">
        <f t="shared" si="83"/>
        <v>0.81190280518310642</v>
      </c>
      <c r="N36" s="2">
        <f t="shared" ref="N36" si="84">H36/H35</f>
        <v>1.8132051905810509</v>
      </c>
      <c r="O36" s="2"/>
      <c r="P36">
        <f t="shared" ref="P36" si="85">J36/N36</f>
        <v>0.48150833493010808</v>
      </c>
      <c r="Q36">
        <f t="shared" ref="Q36" si="86">K36/N36</f>
        <v>0.52899618551569993</v>
      </c>
      <c r="R36">
        <f t="shared" ref="R36" si="87">L36/N36</f>
        <v>0.45133387982708045</v>
      </c>
      <c r="S36">
        <f t="shared" ref="S36" si="88">M36/N36</f>
        <v>0.44777216026109434</v>
      </c>
      <c r="T36" s="2"/>
    </row>
    <row r="37" spans="1:32" x14ac:dyDescent="0.25">
      <c r="A37" t="s">
        <v>19</v>
      </c>
      <c r="B37" s="1">
        <v>41815</v>
      </c>
      <c r="C37">
        <v>0.03</v>
      </c>
      <c r="D37" s="2">
        <v>935.77459716796875</v>
      </c>
      <c r="E37">
        <v>12610.0556640625</v>
      </c>
      <c r="F37">
        <v>1537.38818359375</v>
      </c>
      <c r="G37">
        <v>3857.368408203125</v>
      </c>
      <c r="H37">
        <v>7756.42431640625</v>
      </c>
      <c r="J37" s="2"/>
      <c r="K37" s="2"/>
      <c r="L37" s="2"/>
      <c r="M37" s="2"/>
      <c r="N37" s="2"/>
      <c r="O37" s="2"/>
      <c r="Q37" s="2"/>
    </row>
    <row r="38" spans="1:32" x14ac:dyDescent="0.25">
      <c r="A38" t="s">
        <v>20</v>
      </c>
      <c r="B38" s="1">
        <v>41815</v>
      </c>
      <c r="C38">
        <v>0.03</v>
      </c>
      <c r="D38" s="2">
        <v>1502.943359375</v>
      </c>
      <c r="E38">
        <v>4280.24267578125</v>
      </c>
      <c r="F38">
        <v>300.24310302734375</v>
      </c>
      <c r="G38">
        <v>1626.301025390625</v>
      </c>
      <c r="H38">
        <v>20010.94140625</v>
      </c>
      <c r="J38" s="2">
        <f t="shared" ref="J38:M38" si="89">(D38/D37)</f>
        <v>1.6060954891525294</v>
      </c>
      <c r="K38" s="2">
        <f t="shared" si="89"/>
        <v>0.33943091052163621</v>
      </c>
      <c r="L38" s="2">
        <f t="shared" si="89"/>
        <v>0.19529427000375726</v>
      </c>
      <c r="M38" s="2">
        <f t="shared" si="89"/>
        <v>0.42160894508601099</v>
      </c>
      <c r="N38" s="2">
        <f t="shared" ref="N38" si="90">H38/H37</f>
        <v>2.5799183476751284</v>
      </c>
      <c r="O38" s="2"/>
      <c r="P38">
        <f t="shared" ref="P38" si="91">J38/N38</f>
        <v>0.62253733363300001</v>
      </c>
      <c r="Q38">
        <f t="shared" ref="Q38" si="92">K38/N38</f>
        <v>0.13156653226157777</v>
      </c>
      <c r="R38">
        <f t="shared" ref="R38" si="93">L38/N38</f>
        <v>7.5697849189585803E-2</v>
      </c>
      <c r="S38">
        <f t="shared" ref="S38" si="94">M38/N38</f>
        <v>0.16341949173156597</v>
      </c>
      <c r="T38" s="2"/>
      <c r="U38" s="2">
        <f t="shared" ref="U38:X38" si="95">P38/P36</f>
        <v>1.2928900466974524</v>
      </c>
      <c r="V38" s="2">
        <f t="shared" si="95"/>
        <v>0.2487097938774703</v>
      </c>
      <c r="W38" s="2">
        <f t="shared" si="95"/>
        <v>0.16772028995161614</v>
      </c>
      <c r="X38" s="2">
        <f t="shared" si="95"/>
        <v>0.36496125984312344</v>
      </c>
    </row>
    <row r="39" spans="1:32" x14ac:dyDescent="0.25">
      <c r="A39" t="s">
        <v>21</v>
      </c>
      <c r="B39" s="1">
        <v>41815</v>
      </c>
      <c r="C39">
        <v>0.03</v>
      </c>
      <c r="D39" s="2">
        <v>2344.052978515625</v>
      </c>
      <c r="E39">
        <v>16113.39453125</v>
      </c>
      <c r="F39">
        <v>1547.51416015625</v>
      </c>
      <c r="G39">
        <v>3761.663818359375</v>
      </c>
      <c r="H39">
        <v>12665.3388671875</v>
      </c>
    </row>
    <row r="40" spans="1:32" x14ac:dyDescent="0.25">
      <c r="A40" t="s">
        <v>22</v>
      </c>
      <c r="B40" s="1">
        <v>41815</v>
      </c>
      <c r="C40">
        <v>0.03</v>
      </c>
      <c r="D40" s="2">
        <v>534.68896484375</v>
      </c>
      <c r="E40">
        <v>4653.85888671875</v>
      </c>
      <c r="F40">
        <v>1049.46484375</v>
      </c>
      <c r="G40">
        <v>2525.061767578125</v>
      </c>
      <c r="H40">
        <v>6569.90478515625</v>
      </c>
    </row>
    <row r="41" spans="1:32" x14ac:dyDescent="0.25">
      <c r="A41" t="s">
        <v>23</v>
      </c>
      <c r="B41" s="1">
        <v>41815</v>
      </c>
      <c r="C41">
        <v>0.03</v>
      </c>
      <c r="D41" s="2">
        <v>482.82489013671875</v>
      </c>
      <c r="E41">
        <v>2173.735595703125</v>
      </c>
      <c r="F41">
        <v>233.39088439941406</v>
      </c>
      <c r="G41">
        <v>966.3848876953125</v>
      </c>
      <c r="H41">
        <v>17435.087890625</v>
      </c>
      <c r="J41" s="2">
        <f t="shared" ref="J41:M41" si="96">(D41/D40)</f>
        <v>0.9030014118167049</v>
      </c>
      <c r="K41" s="2">
        <f t="shared" si="96"/>
        <v>0.46708240378894239</v>
      </c>
      <c r="L41" s="2">
        <f t="shared" si="96"/>
        <v>0.22239037904828726</v>
      </c>
      <c r="M41" s="2">
        <f t="shared" si="96"/>
        <v>0.38271732600910036</v>
      </c>
      <c r="N41" s="2">
        <f t="shared" ref="N41" si="97">H41/H40</f>
        <v>2.6537809086696447</v>
      </c>
      <c r="O41" s="2"/>
      <c r="P41">
        <f t="shared" ref="P41" si="98">J41/N41</f>
        <v>0.34026976713363449</v>
      </c>
      <c r="Q41">
        <f t="shared" ref="Q41" si="99">K41/N41</f>
        <v>0.17600639233744939</v>
      </c>
      <c r="R41">
        <f t="shared" ref="R41" si="100">L41/N41</f>
        <v>8.3801333532003142E-2</v>
      </c>
      <c r="S41">
        <f t="shared" ref="S41" si="101">M41/N41</f>
        <v>0.14421587130979804</v>
      </c>
    </row>
    <row r="42" spans="1:32" x14ac:dyDescent="0.25">
      <c r="A42" t="s">
        <v>24</v>
      </c>
      <c r="B42" s="1">
        <v>41815</v>
      </c>
      <c r="C42">
        <v>0.03</v>
      </c>
      <c r="D42" s="2">
        <v>326.966796875</v>
      </c>
      <c r="E42">
        <v>3534.2216796875</v>
      </c>
      <c r="F42">
        <v>551.62890625</v>
      </c>
      <c r="G42">
        <v>1119.07177734375</v>
      </c>
      <c r="H42">
        <v>10754.1845703125</v>
      </c>
      <c r="J42" s="2"/>
      <c r="K42" s="2"/>
      <c r="L42" s="2"/>
      <c r="M42" s="2"/>
      <c r="N42" s="2"/>
      <c r="O42" s="2"/>
      <c r="Q42" s="2"/>
    </row>
    <row r="43" spans="1:32" x14ac:dyDescent="0.25">
      <c r="A43" t="s">
        <v>25</v>
      </c>
      <c r="B43" s="1">
        <v>41815</v>
      </c>
      <c r="C43">
        <v>0.03</v>
      </c>
      <c r="D43" s="2">
        <v>780.41943359375</v>
      </c>
      <c r="E43">
        <v>4018.240966796875</v>
      </c>
      <c r="F43">
        <v>280.72369384765625</v>
      </c>
      <c r="G43">
        <v>1025.4642333984375</v>
      </c>
      <c r="H43">
        <v>14092.6416015625</v>
      </c>
      <c r="J43" s="2">
        <f t="shared" ref="J43:M43" si="102">(D43/D42)</f>
        <v>2.3868461294927932</v>
      </c>
      <c r="K43" s="2">
        <f t="shared" si="102"/>
        <v>1.1369521583468336</v>
      </c>
      <c r="L43" s="2">
        <f t="shared" si="102"/>
        <v>0.50889953493559559</v>
      </c>
      <c r="M43" s="2">
        <f t="shared" si="102"/>
        <v>0.91635251121469519</v>
      </c>
      <c r="N43" s="2">
        <f t="shared" ref="N43" si="103">H43/H42</f>
        <v>1.3104333024435892</v>
      </c>
      <c r="O43" s="2"/>
      <c r="P43">
        <f t="shared" ref="P43" si="104">J43/N43</f>
        <v>1.8214174846152009</v>
      </c>
      <c r="Q43">
        <f t="shared" ref="Q43" si="105">K43/N43</f>
        <v>0.86761543393833007</v>
      </c>
      <c r="R43">
        <f t="shared" ref="R43" si="106">L43/N43</f>
        <v>0.38834447658392168</v>
      </c>
      <c r="S43">
        <f t="shared" ref="S43" si="107">M43/N43</f>
        <v>0.6992744380854452</v>
      </c>
      <c r="T43" s="2"/>
      <c r="U43" s="2">
        <f t="shared" ref="U43:X43" si="108">P43/P41</f>
        <v>5.3528631119904162</v>
      </c>
      <c r="V43" s="2">
        <f t="shared" si="108"/>
        <v>4.9294541091149053</v>
      </c>
      <c r="W43" s="2">
        <f t="shared" si="108"/>
        <v>4.6341085543181197</v>
      </c>
      <c r="X43" s="2">
        <f t="shared" si="108"/>
        <v>4.8488036145709321</v>
      </c>
      <c r="Y43" s="5">
        <f t="shared" ref="Y43:AB43" si="109">AVERAGE(U38,U43)</f>
        <v>3.3228765793439345</v>
      </c>
      <c r="Z43" s="5">
        <f t="shared" si="109"/>
        <v>2.5890819514961878</v>
      </c>
      <c r="AA43" s="5">
        <f t="shared" si="109"/>
        <v>2.4009144221348677</v>
      </c>
      <c r="AB43" s="5">
        <f t="shared" si="109"/>
        <v>2.6068824372070276</v>
      </c>
      <c r="AC43" s="6">
        <f t="shared" ref="AC43" si="110">STDEVA(U38,U43)</f>
        <v>2.8708344859033881</v>
      </c>
      <c r="AD43" s="6">
        <f t="shared" ref="AD43" si="111">STDEVA(V38,V43)</f>
        <v>3.3097860463047737</v>
      </c>
      <c r="AE43" s="6">
        <f t="shared" ref="AE43" si="112">STDEVA(W38,W43)</f>
        <v>3.1582134291455692</v>
      </c>
      <c r="AF43" s="6">
        <f t="shared" ref="AF43" si="113">STDEVA(X38,X43)</f>
        <v>3.1705553347994906</v>
      </c>
    </row>
    <row r="44" spans="1:32" x14ac:dyDescent="0.25">
      <c r="B44" s="1"/>
      <c r="D44" s="2"/>
      <c r="Y44" s="3">
        <f>LOG(Y43,2)</f>
        <v>1.7324327084150803</v>
      </c>
      <c r="Z44" s="3">
        <f t="shared" ref="Z44:AB44" si="114">LOG(Z43,2)</f>
        <v>1.3724406311885675</v>
      </c>
      <c r="AA44" s="3">
        <f t="shared" si="114"/>
        <v>1.2635839812601433</v>
      </c>
      <c r="AB44" s="3">
        <f t="shared" si="114"/>
        <v>1.3823255230028315</v>
      </c>
    </row>
    <row r="45" spans="1:32" x14ac:dyDescent="0.25">
      <c r="B45" s="1"/>
      <c r="D45" s="2"/>
      <c r="Y45" s="3">
        <f>STDEVA(LOG(U38,2),LOG(U43,2))/10</f>
        <v>0.14493646694287135</v>
      </c>
      <c r="Z45" s="3">
        <f t="shared" ref="Z45:AB45" si="115">STDEVA(LOG(V38,2),LOG(V43,2))/10</f>
        <v>0.30468472229592025</v>
      </c>
      <c r="AA45" s="3">
        <f t="shared" si="115"/>
        <v>0.33857423183534269</v>
      </c>
      <c r="AB45" s="3">
        <f t="shared" si="115"/>
        <v>0.26387906928346549</v>
      </c>
    </row>
    <row r="46" spans="1:32" x14ac:dyDescent="0.25">
      <c r="B46" s="1"/>
      <c r="D46" s="2"/>
      <c r="J46" s="2"/>
      <c r="K46" s="2"/>
      <c r="L46" s="2"/>
      <c r="M46" s="2"/>
      <c r="N46" s="2"/>
      <c r="O46" s="2"/>
    </row>
    <row r="47" spans="1:32" x14ac:dyDescent="0.25">
      <c r="B47" s="1"/>
      <c r="D47" s="2"/>
      <c r="J47" s="2"/>
      <c r="K47" s="2"/>
      <c r="L47" s="2"/>
      <c r="M47" s="2"/>
      <c r="N47" s="2"/>
      <c r="O47" s="2"/>
      <c r="Q47" s="2"/>
    </row>
    <row r="48" spans="1:32" x14ac:dyDescent="0.25">
      <c r="B48" s="1"/>
      <c r="D48" s="2"/>
      <c r="J48" s="2"/>
      <c r="K48" s="2"/>
      <c r="L48" s="2"/>
      <c r="M48" s="2"/>
      <c r="N48" s="2"/>
      <c r="O48" s="2"/>
      <c r="U48" s="2"/>
      <c r="V48" s="2"/>
      <c r="W48" s="2"/>
      <c r="X48" s="2"/>
    </row>
    <row r="49" spans="2:28" x14ac:dyDescent="0.25">
      <c r="B49" s="1"/>
      <c r="D49" s="2"/>
    </row>
    <row r="50" spans="2:28" x14ac:dyDescent="0.25">
      <c r="B50" s="1"/>
      <c r="D50" s="2"/>
    </row>
    <row r="51" spans="2:28" x14ac:dyDescent="0.25">
      <c r="B51" s="1"/>
      <c r="D51" s="2"/>
      <c r="J51" s="2"/>
      <c r="K51" s="2"/>
      <c r="L51" s="2"/>
      <c r="M51" s="2"/>
      <c r="N51" s="2"/>
      <c r="O51" s="2"/>
    </row>
    <row r="52" spans="2:28" x14ac:dyDescent="0.25">
      <c r="B52" s="1"/>
      <c r="D52" s="2"/>
      <c r="J52" s="2"/>
      <c r="K52" s="2"/>
      <c r="L52" s="2"/>
      <c r="M52" s="2"/>
      <c r="N52" s="2"/>
      <c r="O52" s="2"/>
      <c r="Q52" s="2"/>
    </row>
    <row r="53" spans="2:28" x14ac:dyDescent="0.25">
      <c r="B53" s="1"/>
      <c r="D53" s="2"/>
      <c r="J53" s="2"/>
      <c r="K53" s="2"/>
      <c r="L53" s="2"/>
      <c r="M53" s="2"/>
      <c r="N53" s="2"/>
      <c r="O53" s="2"/>
      <c r="U53" s="2"/>
      <c r="V53" s="2"/>
      <c r="W53" s="2"/>
      <c r="X53" s="2"/>
      <c r="Y53" s="5"/>
      <c r="Z53" s="5"/>
      <c r="AA53" s="5"/>
      <c r="AB53" s="5"/>
    </row>
    <row r="54" spans="2:28" x14ac:dyDescent="0.25">
      <c r="B54" s="1"/>
    </row>
    <row r="55" spans="2:28" x14ac:dyDescent="0.25">
      <c r="B55" s="1"/>
    </row>
    <row r="56" spans="2:28" x14ac:dyDescent="0.25">
      <c r="B56" s="1"/>
    </row>
    <row r="57" spans="2:28" x14ac:dyDescent="0.25">
      <c r="B57" s="1"/>
    </row>
    <row r="58" spans="2:28" x14ac:dyDescent="0.25">
      <c r="B58" s="1"/>
    </row>
    <row r="59" spans="2:28" x14ac:dyDescent="0.25">
      <c r="B59" s="1"/>
    </row>
    <row r="60" spans="2:28" x14ac:dyDescent="0.25">
      <c r="B60" s="1"/>
    </row>
    <row r="61" spans="2:28" x14ac:dyDescent="0.25">
      <c r="B61" s="1"/>
    </row>
    <row r="62" spans="2:28" x14ac:dyDescent="0.25">
      <c r="B62" s="1"/>
    </row>
    <row r="63" spans="2:28" x14ac:dyDescent="0.25">
      <c r="B63" s="1"/>
    </row>
    <row r="64" spans="2:28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73"/>
  <sheetViews>
    <sheetView topLeftCell="A14" workbookViewId="0">
      <pane xSplit="3" topLeftCell="D1" activePane="topRight" state="frozen"/>
      <selection pane="topRight" activeCell="Y40" sqref="Y40"/>
    </sheetView>
  </sheetViews>
  <sheetFormatPr defaultRowHeight="15" x14ac:dyDescent="0.25"/>
  <cols>
    <col min="2" max="2" width="9.7109375" bestFit="1" customWidth="1"/>
    <col min="4" max="4" width="10.5703125" customWidth="1"/>
    <col min="11" max="11" width="10.85546875" customWidth="1"/>
    <col min="12" max="12" width="9.5703125" customWidth="1"/>
    <col min="14" max="15" width="11.7109375" customWidth="1"/>
    <col min="25" max="28" width="9.140625" style="3"/>
    <col min="29" max="32" width="9.140625" style="6"/>
  </cols>
  <sheetData>
    <row r="2" spans="1:32" x14ac:dyDescent="0.25">
      <c r="B2" t="s">
        <v>0</v>
      </c>
      <c r="C2" t="s">
        <v>28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J2" t="s">
        <v>7</v>
      </c>
      <c r="K2" t="s">
        <v>7</v>
      </c>
      <c r="L2" t="s">
        <v>7</v>
      </c>
      <c r="M2" t="s">
        <v>7</v>
      </c>
      <c r="N2" t="s">
        <v>7</v>
      </c>
      <c r="P2" t="s">
        <v>8</v>
      </c>
      <c r="U2" t="s">
        <v>9</v>
      </c>
      <c r="Y2" s="3" t="s">
        <v>10</v>
      </c>
      <c r="AC2" s="6" t="s">
        <v>11</v>
      </c>
    </row>
    <row r="3" spans="1:32" x14ac:dyDescent="0.25">
      <c r="C3" t="s">
        <v>12</v>
      </c>
      <c r="D3" t="s">
        <v>13</v>
      </c>
      <c r="E3" t="s">
        <v>13</v>
      </c>
      <c r="F3" t="s">
        <v>13</v>
      </c>
      <c r="G3" t="s">
        <v>13</v>
      </c>
      <c r="H3" t="s">
        <v>14</v>
      </c>
      <c r="J3" t="s">
        <v>15</v>
      </c>
      <c r="K3" t="s">
        <v>15</v>
      </c>
      <c r="L3" t="s">
        <v>15</v>
      </c>
      <c r="M3" t="s">
        <v>15</v>
      </c>
      <c r="N3" t="s">
        <v>15</v>
      </c>
    </row>
    <row r="4" spans="1:32" x14ac:dyDescent="0.25">
      <c r="A4" t="s">
        <v>16</v>
      </c>
      <c r="B4" s="1">
        <v>41803</v>
      </c>
      <c r="C4">
        <v>1</v>
      </c>
      <c r="D4" s="2">
        <v>6244.90380859375</v>
      </c>
      <c r="E4">
        <v>40801.95703125</v>
      </c>
      <c r="F4">
        <v>5074.6162109375</v>
      </c>
      <c r="G4">
        <v>4826.31396484375</v>
      </c>
      <c r="H4">
        <v>102531.45</v>
      </c>
    </row>
    <row r="5" spans="1:32" x14ac:dyDescent="0.25">
      <c r="A5" t="s">
        <v>17</v>
      </c>
      <c r="B5" s="1">
        <v>41803</v>
      </c>
      <c r="C5">
        <v>1</v>
      </c>
      <c r="D5" s="2">
        <v>7655.052734375</v>
      </c>
      <c r="E5">
        <v>30079.91796875</v>
      </c>
      <c r="F5">
        <v>3972.150146484375</v>
      </c>
      <c r="G5">
        <v>6833.78564453125</v>
      </c>
      <c r="H5">
        <v>58680.74</v>
      </c>
      <c r="J5" s="2"/>
      <c r="K5" s="2"/>
      <c r="L5" s="2"/>
      <c r="M5" s="2"/>
      <c r="N5" s="2"/>
      <c r="O5" s="2"/>
      <c r="Q5" s="2"/>
    </row>
    <row r="6" spans="1:32" x14ac:dyDescent="0.25">
      <c r="A6" t="s">
        <v>18</v>
      </c>
      <c r="B6" s="1">
        <v>41803</v>
      </c>
      <c r="C6">
        <v>1</v>
      </c>
      <c r="D6" s="2">
        <v>7906.6533203125</v>
      </c>
      <c r="E6">
        <v>20093.16015625</v>
      </c>
      <c r="F6">
        <v>1627.4256591796875</v>
      </c>
      <c r="G6">
        <v>6051.244140625</v>
      </c>
      <c r="H6">
        <v>165689.70000000001</v>
      </c>
      <c r="J6" s="2">
        <f>(D6/D5)</f>
        <v>1.0328672570481048</v>
      </c>
      <c r="K6" s="2">
        <f>(E6/E5)</f>
        <v>0.66799251836806095</v>
      </c>
      <c r="L6" s="2">
        <f>(F6/F5)</f>
        <v>0.40970899869433958</v>
      </c>
      <c r="M6" s="2">
        <f>(G6/G5)</f>
        <v>0.88548931081376836</v>
      </c>
      <c r="N6" s="2">
        <f>H6/H5</f>
        <v>2.8235789119223789</v>
      </c>
      <c r="O6" s="2"/>
      <c r="P6">
        <f>J6/N6</f>
        <v>0.36580074057321005</v>
      </c>
      <c r="Q6">
        <f>K6/N6</f>
        <v>0.23657653609307885</v>
      </c>
      <c r="R6">
        <f>L6/N6</f>
        <v>0.14510272653063455</v>
      </c>
      <c r="S6">
        <f>M6/N6</f>
        <v>0.31360529966945394</v>
      </c>
      <c r="T6" s="2"/>
    </row>
    <row r="7" spans="1:32" x14ac:dyDescent="0.25">
      <c r="A7" t="s">
        <v>19</v>
      </c>
      <c r="B7" s="1">
        <v>41803</v>
      </c>
      <c r="C7">
        <v>1</v>
      </c>
      <c r="D7" s="2">
        <v>4427.49462890625</v>
      </c>
      <c r="E7">
        <v>18632.484375</v>
      </c>
      <c r="F7">
        <v>3449.74560546875</v>
      </c>
      <c r="G7">
        <v>6141.6640625</v>
      </c>
      <c r="H7">
        <v>62860.800000000003</v>
      </c>
      <c r="J7" s="2"/>
      <c r="K7" s="2"/>
      <c r="L7" s="2"/>
      <c r="M7" s="2"/>
      <c r="N7" s="2"/>
      <c r="O7" s="2"/>
      <c r="Q7" s="2"/>
    </row>
    <row r="8" spans="1:32" x14ac:dyDescent="0.25">
      <c r="A8" t="s">
        <v>20</v>
      </c>
      <c r="B8" s="1">
        <v>41803</v>
      </c>
      <c r="C8">
        <v>1</v>
      </c>
      <c r="D8" s="2">
        <v>5951.4521484375</v>
      </c>
      <c r="E8">
        <v>8460.794921875</v>
      </c>
      <c r="F8">
        <v>1310.8497314453125</v>
      </c>
      <c r="G8">
        <v>6798.39599609375</v>
      </c>
      <c r="H8">
        <v>116774.75</v>
      </c>
      <c r="J8" s="2">
        <f>(D8/D7)</f>
        <v>1.3442031323045833</v>
      </c>
      <c r="K8" s="2">
        <f>(E8/E7)</f>
        <v>0.45408839484804342</v>
      </c>
      <c r="L8" s="2">
        <f>(F8/F7)</f>
        <v>0.37998446301874333</v>
      </c>
      <c r="M8" s="2">
        <f>(G8/G7)</f>
        <v>1.1069306179743121</v>
      </c>
      <c r="N8" s="2">
        <f>H8/H7</f>
        <v>1.8576720309000203</v>
      </c>
      <c r="O8" s="2"/>
      <c r="P8">
        <f>J8/N8</f>
        <v>0.72359550552813823</v>
      </c>
      <c r="Q8">
        <f>K8/N8</f>
        <v>0.24443948517007219</v>
      </c>
      <c r="R8">
        <f>L8/N8</f>
        <v>0.2045487344903639</v>
      </c>
      <c r="S8">
        <f>M8/N8</f>
        <v>0.59586977656008377</v>
      </c>
      <c r="T8" s="2"/>
      <c r="U8" s="2">
        <f>P8/P6</f>
        <v>1.9781138343084366</v>
      </c>
      <c r="V8" s="2">
        <f t="shared" ref="V8:X8" si="0">Q8/Q6</f>
        <v>1.0332363860205465</v>
      </c>
      <c r="W8" s="2">
        <f t="shared" si="0"/>
        <v>1.4096822256966957</v>
      </c>
      <c r="X8" s="2">
        <f t="shared" si="0"/>
        <v>1.9000628407368818</v>
      </c>
    </row>
    <row r="9" spans="1:32" x14ac:dyDescent="0.25">
      <c r="A9" t="s">
        <v>21</v>
      </c>
      <c r="B9" s="1">
        <v>41803</v>
      </c>
      <c r="C9">
        <v>1</v>
      </c>
      <c r="D9" s="2">
        <v>5684.7724609375</v>
      </c>
      <c r="E9">
        <v>26398.6171875</v>
      </c>
      <c r="F9">
        <v>3442.290771484375</v>
      </c>
      <c r="G9">
        <v>5726.78125</v>
      </c>
      <c r="H9">
        <v>93044.74</v>
      </c>
    </row>
    <row r="10" spans="1:32" x14ac:dyDescent="0.25">
      <c r="A10" t="s">
        <v>22</v>
      </c>
      <c r="B10" s="1">
        <v>41803</v>
      </c>
      <c r="C10">
        <v>1</v>
      </c>
      <c r="D10" s="2">
        <v>2965.71044921875</v>
      </c>
      <c r="E10">
        <v>12540.5322265625</v>
      </c>
      <c r="F10">
        <v>1634.179443359375</v>
      </c>
      <c r="G10">
        <v>3743.875</v>
      </c>
      <c r="H10">
        <v>39407.913999999997</v>
      </c>
    </row>
    <row r="11" spans="1:32" x14ac:dyDescent="0.25">
      <c r="A11" t="s">
        <v>23</v>
      </c>
      <c r="B11" s="1">
        <v>41803</v>
      </c>
      <c r="C11">
        <v>1</v>
      </c>
      <c r="D11" s="2">
        <v>7233.306640625</v>
      </c>
      <c r="E11">
        <v>15556.666015625</v>
      </c>
      <c r="F11">
        <v>1290.577392578125</v>
      </c>
      <c r="G11">
        <v>4965.541015625</v>
      </c>
      <c r="H11">
        <v>129541.27</v>
      </c>
      <c r="J11" s="2">
        <f t="shared" ref="J11:M11" si="1">(D11/D10)</f>
        <v>2.4389793826738724</v>
      </c>
      <c r="K11" s="2">
        <f t="shared" si="1"/>
        <v>1.2405108279753814</v>
      </c>
      <c r="L11" s="2">
        <f t="shared" si="1"/>
        <v>0.78974031757803242</v>
      </c>
      <c r="M11" s="2">
        <f t="shared" si="1"/>
        <v>1.3263105781109146</v>
      </c>
      <c r="N11" s="2">
        <f t="shared" ref="N11" si="2">H11/H10</f>
        <v>3.2871892178814646</v>
      </c>
      <c r="O11" s="2"/>
      <c r="P11">
        <f t="shared" ref="P11" si="3">J11/N11</f>
        <v>0.74196501053436514</v>
      </c>
      <c r="Q11">
        <f t="shared" ref="Q11" si="4">K11/N11</f>
        <v>0.37737737189794895</v>
      </c>
      <c r="R11">
        <f t="shared" ref="R11" si="5">L11/N11</f>
        <v>0.24024790337046861</v>
      </c>
      <c r="S11">
        <f t="shared" ref="S11" si="6">M11/N11</f>
        <v>0.4034786226774309</v>
      </c>
    </row>
    <row r="12" spans="1:32" x14ac:dyDescent="0.25">
      <c r="A12" t="s">
        <v>24</v>
      </c>
      <c r="B12" s="1">
        <v>41803</v>
      </c>
      <c r="C12">
        <v>1</v>
      </c>
      <c r="D12" s="2">
        <v>3725.938232421875</v>
      </c>
      <c r="E12">
        <v>13295.1025390625</v>
      </c>
      <c r="F12">
        <v>2404.224853515625</v>
      </c>
      <c r="G12">
        <v>4797.19091796875</v>
      </c>
      <c r="H12">
        <v>45667.315999999999</v>
      </c>
      <c r="J12" s="2"/>
      <c r="K12" s="2"/>
      <c r="L12" s="2"/>
      <c r="M12" s="2"/>
      <c r="N12" s="2"/>
      <c r="O12" s="2"/>
      <c r="Q12" s="2"/>
    </row>
    <row r="13" spans="1:32" x14ac:dyDescent="0.25">
      <c r="A13" t="s">
        <v>25</v>
      </c>
      <c r="B13" s="1">
        <v>41803</v>
      </c>
      <c r="C13">
        <v>1</v>
      </c>
      <c r="D13" s="2">
        <v>5246.39306640625</v>
      </c>
      <c r="E13">
        <v>18729.16015625</v>
      </c>
      <c r="F13">
        <v>1378.873291015625</v>
      </c>
      <c r="G13">
        <v>7981.1337890625</v>
      </c>
      <c r="H13">
        <v>107707.66</v>
      </c>
      <c r="J13" s="2">
        <f t="shared" ref="J13:M13" si="7">(D13/D12)</f>
        <v>1.4080730111824944</v>
      </c>
      <c r="K13" s="2">
        <f t="shared" si="7"/>
        <v>1.4087262660232691</v>
      </c>
      <c r="L13" s="2">
        <f t="shared" si="7"/>
        <v>0.57352093711174335</v>
      </c>
      <c r="M13" s="2">
        <f t="shared" si="7"/>
        <v>1.6637098513564914</v>
      </c>
      <c r="N13" s="2">
        <f t="shared" ref="N13" si="8">H13/H12</f>
        <v>2.3585283619470871</v>
      </c>
      <c r="O13" s="2"/>
      <c r="P13">
        <f t="shared" ref="P13" si="9">J13/N13</f>
        <v>0.59701338932386516</v>
      </c>
      <c r="Q13">
        <f t="shared" ref="Q13" si="10">K13/N13</f>
        <v>0.5972903649376905</v>
      </c>
      <c r="R13">
        <f t="shared" ref="R13" si="11">L13/N13</f>
        <v>0.24316898043925669</v>
      </c>
      <c r="S13">
        <f t="shared" ref="S13" si="12">M13/N13</f>
        <v>0.70540167258493891</v>
      </c>
      <c r="T13" s="2"/>
      <c r="U13" s="2">
        <f>P13/P11</f>
        <v>0.80463819836179951</v>
      </c>
      <c r="V13" s="2">
        <f t="shared" ref="V13:X13" si="13">Q13/Q11</f>
        <v>1.582740273837115</v>
      </c>
      <c r="W13" s="2">
        <f t="shared" si="13"/>
        <v>1.0121585954666323</v>
      </c>
      <c r="X13" s="2">
        <f t="shared" si="13"/>
        <v>1.748299991469155</v>
      </c>
      <c r="Y13" s="5">
        <f>AVERAGE(U8,U13)</f>
        <v>1.3913760163351181</v>
      </c>
      <c r="Z13" s="5">
        <f t="shared" ref="Z13:AB13" si="14">AVERAGE(V8,V13)</f>
        <v>1.3079883299288309</v>
      </c>
      <c r="AA13" s="5">
        <f t="shared" si="14"/>
        <v>1.210920410581664</v>
      </c>
      <c r="AB13" s="5">
        <f t="shared" si="14"/>
        <v>1.8241814161030185</v>
      </c>
      <c r="AC13" s="6">
        <f>STDEVA(U8,U13)</f>
        <v>0.82977257973506291</v>
      </c>
      <c r="AD13" s="6">
        <f t="shared" ref="AD13:AF13" si="15">STDEVA(V8,V13)</f>
        <v>0.38855792536346667</v>
      </c>
      <c r="AE13" s="6">
        <f t="shared" si="15"/>
        <v>0.2810916546175718</v>
      </c>
      <c r="AF13" s="6">
        <f t="shared" si="15"/>
        <v>0.10731253984940145</v>
      </c>
    </row>
    <row r="14" spans="1:32" x14ac:dyDescent="0.25">
      <c r="A14" t="s">
        <v>16</v>
      </c>
      <c r="B14" s="1">
        <v>41804</v>
      </c>
      <c r="C14">
        <v>10</v>
      </c>
      <c r="D14" s="2">
        <v>4449.013671875</v>
      </c>
      <c r="E14">
        <v>28910.78515625</v>
      </c>
      <c r="F14">
        <v>3579.832763671875</v>
      </c>
      <c r="G14">
        <v>4101.76318359375</v>
      </c>
      <c r="H14">
        <v>73845.625</v>
      </c>
      <c r="Y14" s="3">
        <f>LOG(Y13,2)</f>
        <v>0.47651235776208156</v>
      </c>
      <c r="Z14" s="3">
        <f t="shared" ref="Z14:AB14" si="16">LOG(Z13,2)</f>
        <v>0.38734966894844919</v>
      </c>
      <c r="AA14" s="3">
        <f t="shared" si="16"/>
        <v>0.27610404502190589</v>
      </c>
      <c r="AB14" s="3">
        <f t="shared" si="16"/>
        <v>0.86724921365682672</v>
      </c>
    </row>
    <row r="15" spans="1:32" x14ac:dyDescent="0.25">
      <c r="A15" t="s">
        <v>17</v>
      </c>
      <c r="B15" s="1">
        <v>41804</v>
      </c>
      <c r="C15">
        <v>10</v>
      </c>
      <c r="D15" s="2">
        <v>3998.69921875</v>
      </c>
      <c r="E15">
        <v>19873.33984375</v>
      </c>
      <c r="F15">
        <v>2527.69287109375</v>
      </c>
      <c r="G15">
        <v>4040.89599609375</v>
      </c>
      <c r="H15">
        <v>41824.233999999997</v>
      </c>
      <c r="Y15" s="3">
        <f>STDEVA(LOG(U8,2),LOG(U13,2))/10</f>
        <v>9.1762188701685315E-2</v>
      </c>
      <c r="Z15" s="3">
        <f t="shared" ref="Z15:AB15" si="17">STDEVA(LOG(V8,2),LOG(V13,2))/10</f>
        <v>4.3505039944786127E-2</v>
      </c>
      <c r="AA15" s="3">
        <f t="shared" si="17"/>
        <v>3.3795081007616766E-2</v>
      </c>
      <c r="AB15" s="3">
        <f t="shared" si="17"/>
        <v>8.4919546866499673E-3</v>
      </c>
    </row>
    <row r="16" spans="1:32" x14ac:dyDescent="0.25">
      <c r="A16" t="s">
        <v>18</v>
      </c>
      <c r="B16" s="1">
        <v>41804</v>
      </c>
      <c r="C16">
        <v>10</v>
      </c>
      <c r="D16" s="2">
        <v>4689.3779296875</v>
      </c>
      <c r="E16">
        <v>12364.431640625</v>
      </c>
      <c r="F16">
        <v>1369.68017578125</v>
      </c>
      <c r="G16">
        <v>5111.6162109375</v>
      </c>
      <c r="H16">
        <v>98411.38</v>
      </c>
      <c r="J16" s="2">
        <f t="shared" ref="J16:M16" si="18">(D16/D15)</f>
        <v>1.1727258473702875</v>
      </c>
      <c r="K16" s="2">
        <f t="shared" si="18"/>
        <v>0.62216173717340773</v>
      </c>
      <c r="L16" s="2">
        <f t="shared" si="18"/>
        <v>0.54186969922045158</v>
      </c>
      <c r="M16" s="2">
        <f t="shared" si="18"/>
        <v>1.2649709905621904</v>
      </c>
      <c r="N16" s="2">
        <f t="shared" ref="N16" si="19">H16/H15</f>
        <v>2.3529750718208016</v>
      </c>
      <c r="O16" s="2"/>
      <c r="P16">
        <f t="shared" ref="P16" si="20">J16/N16</f>
        <v>0.49840130540048505</v>
      </c>
      <c r="Q16">
        <f t="shared" ref="Q16" si="21">K16/N16</f>
        <v>0.26441492926313098</v>
      </c>
      <c r="R16">
        <f t="shared" ref="R16" si="22">L16/N16</f>
        <v>0.23029130470181175</v>
      </c>
      <c r="S16">
        <f t="shared" ref="S16" si="23">M16/N16</f>
        <v>0.53760492650834524</v>
      </c>
      <c r="T16" s="2"/>
    </row>
    <row r="17" spans="1:32" x14ac:dyDescent="0.25">
      <c r="A17" t="s">
        <v>19</v>
      </c>
      <c r="B17" s="1">
        <v>41804</v>
      </c>
      <c r="C17">
        <v>10</v>
      </c>
      <c r="D17" s="2">
        <v>4802.5673828125</v>
      </c>
      <c r="E17">
        <v>17265.8125</v>
      </c>
      <c r="F17">
        <v>2979.561279296875</v>
      </c>
      <c r="G17">
        <v>4016.577392578125</v>
      </c>
      <c r="H17">
        <v>44475.21</v>
      </c>
      <c r="J17" s="2"/>
      <c r="K17" s="2"/>
      <c r="L17" s="2"/>
      <c r="M17" s="2"/>
      <c r="N17" s="2"/>
      <c r="O17" s="2"/>
      <c r="Q17" s="2"/>
    </row>
    <row r="18" spans="1:32" x14ac:dyDescent="0.25">
      <c r="A18" t="s">
        <v>20</v>
      </c>
      <c r="B18" s="1">
        <v>41804</v>
      </c>
      <c r="C18">
        <v>10</v>
      </c>
      <c r="D18" s="2">
        <v>4681.04248046875</v>
      </c>
      <c r="E18">
        <v>16719.93359375</v>
      </c>
      <c r="F18">
        <v>1426.431396484375</v>
      </c>
      <c r="G18">
        <v>7509.31494140625</v>
      </c>
      <c r="H18">
        <v>88888</v>
      </c>
      <c r="J18" s="2">
        <f t="shared" ref="J18:M18" si="24">(D18/D17)</f>
        <v>0.97469584648022534</v>
      </c>
      <c r="K18" s="2">
        <f t="shared" si="24"/>
        <v>0.96838382750594565</v>
      </c>
      <c r="L18" s="2">
        <f t="shared" si="24"/>
        <v>0.47873873459014349</v>
      </c>
      <c r="M18" s="2">
        <f t="shared" si="24"/>
        <v>1.8695805426983787</v>
      </c>
      <c r="N18" s="2">
        <f t="shared" ref="N18" si="25">H18/H17</f>
        <v>1.9985965215228889</v>
      </c>
      <c r="O18" s="2"/>
      <c r="P18">
        <f t="shared" ref="P18" si="26">J18/N18</f>
        <v>0.48769015455782311</v>
      </c>
      <c r="Q18">
        <f t="shared" ref="Q18" si="27">K18/N18</f>
        <v>0.48453192881975865</v>
      </c>
      <c r="R18">
        <f t="shared" ref="R18" si="28">L18/N18</f>
        <v>0.23953746012994886</v>
      </c>
      <c r="S18">
        <f t="shared" ref="S18" si="29">M18/N18</f>
        <v>0.93544671101188415</v>
      </c>
      <c r="T18" s="2"/>
      <c r="U18" s="2">
        <f t="shared" ref="U18:X18" si="30">P18/P16</f>
        <v>0.97850898316958634</v>
      </c>
      <c r="V18" s="2">
        <f t="shared" si="30"/>
        <v>1.8324681218645544</v>
      </c>
      <c r="W18" s="2">
        <f t="shared" si="30"/>
        <v>1.0401498243284057</v>
      </c>
      <c r="X18" s="2">
        <f t="shared" si="30"/>
        <v>1.7400262997726885</v>
      </c>
    </row>
    <row r="19" spans="1:32" x14ac:dyDescent="0.25">
      <c r="A19" t="s">
        <v>21</v>
      </c>
      <c r="B19" s="1">
        <v>41804</v>
      </c>
      <c r="C19">
        <v>10</v>
      </c>
      <c r="D19" s="2">
        <v>3765.461181640625</v>
      </c>
      <c r="E19">
        <v>20839.552734375</v>
      </c>
      <c r="F19">
        <v>3285.544677734375</v>
      </c>
      <c r="G19">
        <v>8368.7998046875</v>
      </c>
      <c r="H19">
        <v>61596.836000000003</v>
      </c>
    </row>
    <row r="20" spans="1:32" x14ac:dyDescent="0.25">
      <c r="A20" t="s">
        <v>22</v>
      </c>
      <c r="B20" s="1">
        <v>41804</v>
      </c>
      <c r="C20">
        <v>10</v>
      </c>
      <c r="D20" s="2">
        <v>4272.09619140625</v>
      </c>
      <c r="E20">
        <v>17996.17578125</v>
      </c>
      <c r="F20">
        <v>3308.443359375</v>
      </c>
      <c r="G20">
        <v>4144.32177734375</v>
      </c>
      <c r="H20">
        <v>58156.324000000001</v>
      </c>
    </row>
    <row r="21" spans="1:32" x14ac:dyDescent="0.25">
      <c r="A21" t="s">
        <v>23</v>
      </c>
      <c r="B21" s="1">
        <v>41804</v>
      </c>
      <c r="C21">
        <v>10</v>
      </c>
      <c r="D21" s="2">
        <v>3228.127197265625</v>
      </c>
      <c r="E21">
        <v>8795.900390625</v>
      </c>
      <c r="F21">
        <v>750.46942138671875</v>
      </c>
      <c r="G21">
        <v>5167.599609375</v>
      </c>
      <c r="H21">
        <v>118817.03</v>
      </c>
      <c r="J21" s="2">
        <f t="shared" ref="J21:M21" si="31">(D21/D20)</f>
        <v>0.75563073784699109</v>
      </c>
      <c r="K21" s="2">
        <f t="shared" si="31"/>
        <v>0.48876497415575054</v>
      </c>
      <c r="L21" s="2">
        <f t="shared" si="31"/>
        <v>0.22683459859155344</v>
      </c>
      <c r="M21" s="2">
        <f t="shared" si="31"/>
        <v>1.2469108064015018</v>
      </c>
      <c r="N21" s="2">
        <f t="shared" ref="N21" si="32">H21/H20</f>
        <v>2.0430629349956853</v>
      </c>
      <c r="O21" s="2"/>
      <c r="P21">
        <f t="shared" ref="P21" si="33">J21/N21</f>
        <v>0.3698519144485321</v>
      </c>
      <c r="Q21">
        <f t="shared" ref="Q21" si="34">K21/N21</f>
        <v>0.23923148219454277</v>
      </c>
      <c r="R21">
        <f t="shared" ref="R21" si="35">L21/N21</f>
        <v>0.11102673084910744</v>
      </c>
      <c r="S21">
        <f t="shared" ref="S21" si="36">M21/N21</f>
        <v>0.61031443772148664</v>
      </c>
    </row>
    <row r="22" spans="1:32" x14ac:dyDescent="0.25">
      <c r="A22" t="s">
        <v>24</v>
      </c>
      <c r="B22" s="1">
        <v>41804</v>
      </c>
      <c r="C22">
        <v>10</v>
      </c>
      <c r="D22" s="2">
        <v>4634.0849609375</v>
      </c>
      <c r="E22">
        <v>11423.6015625</v>
      </c>
      <c r="F22">
        <v>2331.6708984375</v>
      </c>
      <c r="G22">
        <v>5229.8984375</v>
      </c>
      <c r="H22">
        <v>46516.633000000002</v>
      </c>
      <c r="J22" s="2"/>
      <c r="K22" s="2"/>
      <c r="L22" s="2"/>
      <c r="M22" s="2"/>
      <c r="N22" s="2"/>
      <c r="O22" s="2"/>
      <c r="Q22" s="2"/>
    </row>
    <row r="23" spans="1:32" x14ac:dyDescent="0.25">
      <c r="A23" t="s">
        <v>25</v>
      </c>
      <c r="B23" s="1">
        <v>41804</v>
      </c>
      <c r="C23">
        <v>10</v>
      </c>
      <c r="D23" s="2">
        <v>7259.11962890625</v>
      </c>
      <c r="E23">
        <v>19911.0390625</v>
      </c>
      <c r="F23">
        <v>1254.204345703125</v>
      </c>
      <c r="G23">
        <v>6564.9130859375</v>
      </c>
      <c r="H23" s="4">
        <v>85499.1</v>
      </c>
      <c r="J23" s="2">
        <f t="shared" ref="J23:M23" si="37">(D23/D22)</f>
        <v>1.5664623523513672</v>
      </c>
      <c r="K23" s="2">
        <f t="shared" si="37"/>
        <v>1.7429738733064291</v>
      </c>
      <c r="L23" s="2">
        <f t="shared" si="37"/>
        <v>0.53789938646298363</v>
      </c>
      <c r="M23" s="2">
        <f t="shared" si="37"/>
        <v>1.2552658841068556</v>
      </c>
      <c r="N23" s="2">
        <f t="shared" ref="N23" si="38">H23/H22</f>
        <v>1.8380328602029301</v>
      </c>
      <c r="O23" s="2"/>
      <c r="P23">
        <f t="shared" ref="P23" si="39">J23/N23</f>
        <v>0.85224937283135416</v>
      </c>
      <c r="Q23">
        <f t="shared" ref="Q23" si="40">K23/N23</f>
        <v>0.94828221575646587</v>
      </c>
      <c r="R23">
        <f t="shared" ref="R23" si="41">L23/N23</f>
        <v>0.29264949398325568</v>
      </c>
      <c r="S23">
        <f t="shared" ref="S23" si="42">M23/N23</f>
        <v>0.68293984905594485</v>
      </c>
      <c r="T23" s="2"/>
      <c r="U23" s="2">
        <f t="shared" ref="U23:X23" si="43">P23/P21</f>
        <v>2.304298935702688</v>
      </c>
      <c r="V23" s="2">
        <f t="shared" si="43"/>
        <v>3.9638688313828356</v>
      </c>
      <c r="W23" s="2">
        <f t="shared" si="43"/>
        <v>2.6358471671203705</v>
      </c>
      <c r="X23" s="2">
        <f t="shared" si="43"/>
        <v>1.1189967119335957</v>
      </c>
      <c r="Y23" s="5">
        <f t="shared" ref="Y23:AB23" si="44">AVERAGE(U18,U23)</f>
        <v>1.6414039594361371</v>
      </c>
      <c r="Z23" s="5">
        <f t="shared" si="44"/>
        <v>2.8981684766236953</v>
      </c>
      <c r="AA23" s="5">
        <f t="shared" si="44"/>
        <v>1.837998495724388</v>
      </c>
      <c r="AB23" s="5">
        <f t="shared" si="44"/>
        <v>1.4295115058531422</v>
      </c>
      <c r="AC23" s="6">
        <f t="shared" ref="AC23" si="45">STDEVA(U18,U23)</f>
        <v>0.93747506586514717</v>
      </c>
      <c r="AD23" s="6">
        <f t="shared" ref="AD23" si="46">STDEVA(V18,V23)</f>
        <v>1.5071278951261944</v>
      </c>
      <c r="AE23" s="6">
        <f t="shared" ref="AE23" si="47">STDEVA(W18,W23)</f>
        <v>1.1283284118095533</v>
      </c>
      <c r="AF23" s="6">
        <f t="shared" ref="AF23" si="48">STDEVA(X18,X23)</f>
        <v>0.43913423287850817</v>
      </c>
    </row>
    <row r="24" spans="1:32" x14ac:dyDescent="0.25">
      <c r="A24" t="s">
        <v>16</v>
      </c>
      <c r="B24" s="1">
        <v>41805</v>
      </c>
      <c r="C24">
        <v>100</v>
      </c>
      <c r="D24" s="2">
        <v>3955.923095703125</v>
      </c>
      <c r="E24">
        <v>27168.1953125</v>
      </c>
      <c r="F24">
        <v>4022.62841796875</v>
      </c>
      <c r="G24">
        <v>4216.8798828125</v>
      </c>
      <c r="H24">
        <v>86813.3</v>
      </c>
      <c r="Y24" s="3">
        <f>LOG(Y23,2)</f>
        <v>0.71493033851966159</v>
      </c>
      <c r="Z24" s="3">
        <f t="shared" ref="Z24:AB24" si="49">LOG(Z23,2)</f>
        <v>1.5351414642269916</v>
      </c>
      <c r="AA24" s="3">
        <f t="shared" si="49"/>
        <v>0.87813558588056351</v>
      </c>
      <c r="AB24" s="3">
        <f t="shared" si="49"/>
        <v>0.51552223198053015</v>
      </c>
    </row>
    <row r="25" spans="1:32" x14ac:dyDescent="0.25">
      <c r="A25" t="s">
        <v>17</v>
      </c>
      <c r="B25" s="1">
        <v>41805</v>
      </c>
      <c r="C25">
        <v>100</v>
      </c>
      <c r="D25" s="2">
        <v>3457.38330078125</v>
      </c>
      <c r="E25">
        <v>18365.23828125</v>
      </c>
      <c r="F25">
        <v>2973.042236328125</v>
      </c>
      <c r="G25">
        <v>4003.171630859375</v>
      </c>
      <c r="H25">
        <v>61795.722999999998</v>
      </c>
      <c r="Y25" s="3">
        <f>STDEVA(LOG(U18,2),LOG(U23,2))/10</f>
        <v>8.7375126456190638E-2</v>
      </c>
      <c r="Z25" s="3">
        <f t="shared" ref="Z25:AB25" si="50">STDEVA(LOG(V18,2),LOG(V23,2))/10</f>
        <v>7.8709549362170866E-2</v>
      </c>
      <c r="AA25" s="3">
        <f t="shared" si="50"/>
        <v>9.4856633166878562E-2</v>
      </c>
      <c r="AB25" s="3">
        <f t="shared" si="50"/>
        <v>4.5035865290920483E-2</v>
      </c>
    </row>
    <row r="26" spans="1:32" x14ac:dyDescent="0.25">
      <c r="A26" t="s">
        <v>18</v>
      </c>
      <c r="B26" s="1">
        <v>41805</v>
      </c>
      <c r="C26">
        <v>100</v>
      </c>
      <c r="D26" s="2">
        <v>4607.12744140625</v>
      </c>
      <c r="E26">
        <v>8717.9189453125</v>
      </c>
      <c r="F26">
        <v>1300.39404296875</v>
      </c>
      <c r="G26">
        <v>4040.24755859375</v>
      </c>
      <c r="H26">
        <v>134921.5</v>
      </c>
      <c r="J26" s="2">
        <f t="shared" ref="J26:M26" si="51">(D26/D25)</f>
        <v>1.332547490573347</v>
      </c>
      <c r="K26" s="2">
        <f t="shared" si="51"/>
        <v>0.47469675110140358</v>
      </c>
      <c r="L26" s="2">
        <f t="shared" si="51"/>
        <v>0.43739507871062405</v>
      </c>
      <c r="M26" s="2">
        <f t="shared" si="51"/>
        <v>1.0092616383091264</v>
      </c>
      <c r="N26" s="2">
        <f t="shared" ref="N26" si="52">H26/H25</f>
        <v>2.1833468960303288</v>
      </c>
      <c r="O26" s="2"/>
      <c r="P26">
        <f t="shared" ref="P26" si="53">J26/N26</f>
        <v>0.61032330363815745</v>
      </c>
      <c r="Q26">
        <f t="shared" ref="Q26" si="54">K26/N26</f>
        <v>0.21741700870552344</v>
      </c>
      <c r="R26">
        <f t="shared" ref="R26" si="55">L26/N26</f>
        <v>0.20033237938775453</v>
      </c>
      <c r="S26">
        <f t="shared" ref="S26" si="56">M26/N26</f>
        <v>0.46225436743200277</v>
      </c>
      <c r="T26" s="2"/>
    </row>
    <row r="27" spans="1:32" x14ac:dyDescent="0.25">
      <c r="A27" t="s">
        <v>19</v>
      </c>
      <c r="B27" s="1">
        <v>41805</v>
      </c>
      <c r="C27">
        <v>100</v>
      </c>
      <c r="D27" s="2">
        <v>5445.05517578125</v>
      </c>
      <c r="E27">
        <v>17134.68359375</v>
      </c>
      <c r="F27">
        <v>3288.036865234375</v>
      </c>
      <c r="G27">
        <v>4437.69189453125</v>
      </c>
      <c r="H27">
        <v>46699.32</v>
      </c>
      <c r="J27" s="2"/>
      <c r="K27" s="2"/>
      <c r="L27" s="2"/>
      <c r="M27" s="2"/>
      <c r="N27" s="2"/>
      <c r="O27" s="2"/>
      <c r="Q27" s="2"/>
    </row>
    <row r="28" spans="1:32" x14ac:dyDescent="0.25">
      <c r="A28" t="s">
        <v>20</v>
      </c>
      <c r="B28" s="1">
        <v>41805</v>
      </c>
      <c r="C28">
        <v>100</v>
      </c>
      <c r="D28" s="2">
        <v>3646.546142578125</v>
      </c>
      <c r="E28">
        <v>6019.5244140625</v>
      </c>
      <c r="F28">
        <v>1243.0726318359375</v>
      </c>
      <c r="G28">
        <v>5523.408203125</v>
      </c>
      <c r="H28">
        <v>122484.164</v>
      </c>
      <c r="J28" s="2">
        <f t="shared" ref="J28:M28" si="57">(D28/D27)</f>
        <v>0.66969865774682857</v>
      </c>
      <c r="K28" s="2">
        <f t="shared" si="57"/>
        <v>0.35130642367146864</v>
      </c>
      <c r="L28" s="2">
        <f t="shared" si="57"/>
        <v>0.37805921368443351</v>
      </c>
      <c r="M28" s="2">
        <f t="shared" si="57"/>
        <v>1.2446578839625444</v>
      </c>
      <c r="N28" s="2">
        <f t="shared" ref="N28" si="58">H28/H27</f>
        <v>2.6228254287214461</v>
      </c>
      <c r="O28" s="2"/>
      <c r="P28">
        <f t="shared" ref="P28" si="59">J28/N28</f>
        <v>0.25533481962361787</v>
      </c>
      <c r="Q28">
        <f t="shared" ref="Q28" si="60">K28/N28</f>
        <v>0.13394197716114131</v>
      </c>
      <c r="R28">
        <f t="shared" ref="R28" si="61">L28/N28</f>
        <v>0.14414196596710852</v>
      </c>
      <c r="S28">
        <f t="shared" ref="S28" si="62">M28/N28</f>
        <v>0.47454850419430328</v>
      </c>
      <c r="T28" s="2"/>
      <c r="U28" s="2">
        <f t="shared" ref="U28:X28" si="63">P28/P26</f>
        <v>0.41835993825167506</v>
      </c>
      <c r="V28" s="2">
        <f t="shared" si="63"/>
        <v>0.61606025194908565</v>
      </c>
      <c r="W28" s="2">
        <f t="shared" si="63"/>
        <v>0.71951407160254244</v>
      </c>
      <c r="X28" s="2">
        <f t="shared" si="63"/>
        <v>1.0265960424140481</v>
      </c>
    </row>
    <row r="29" spans="1:32" x14ac:dyDescent="0.25">
      <c r="A29" t="s">
        <v>21</v>
      </c>
      <c r="B29" s="1">
        <v>41805</v>
      </c>
      <c r="C29">
        <v>100</v>
      </c>
      <c r="D29" s="2">
        <v>3419.583251953125</v>
      </c>
      <c r="E29">
        <v>8065.6220703125</v>
      </c>
      <c r="F29">
        <v>2826.009521484375</v>
      </c>
      <c r="G29">
        <v>5292.9697265625</v>
      </c>
      <c r="H29">
        <v>54372.906000000003</v>
      </c>
    </row>
    <row r="30" spans="1:32" x14ac:dyDescent="0.25">
      <c r="A30" t="s">
        <v>22</v>
      </c>
      <c r="B30" s="1">
        <v>41805</v>
      </c>
      <c r="C30">
        <v>100</v>
      </c>
      <c r="D30" s="2">
        <v>4729.48779296875</v>
      </c>
      <c r="E30">
        <v>21524.1796875</v>
      </c>
      <c r="F30">
        <v>2947.087158203125</v>
      </c>
      <c r="G30">
        <v>4279.849609375</v>
      </c>
      <c r="H30">
        <v>70183.411999999997</v>
      </c>
    </row>
    <row r="31" spans="1:32" x14ac:dyDescent="0.25">
      <c r="A31" t="s">
        <v>23</v>
      </c>
      <c r="B31" s="1">
        <v>41805</v>
      </c>
      <c r="C31">
        <v>100</v>
      </c>
      <c r="D31" s="2">
        <v>5201.0771484375</v>
      </c>
      <c r="E31">
        <v>14271.78515625</v>
      </c>
      <c r="F31">
        <v>1016.1029663085937</v>
      </c>
      <c r="G31">
        <v>3482.189208984375</v>
      </c>
      <c r="H31">
        <v>148811.17000000001</v>
      </c>
      <c r="J31" s="2">
        <f t="shared" ref="J31:M31" si="64">(D31/D30)</f>
        <v>1.0997125642590417</v>
      </c>
      <c r="K31" s="2">
        <f t="shared" si="64"/>
        <v>0.66305826114888955</v>
      </c>
      <c r="L31" s="2">
        <f t="shared" si="64"/>
        <v>0.34478212274119646</v>
      </c>
      <c r="M31" s="2">
        <f t="shared" si="64"/>
        <v>0.813624198700031</v>
      </c>
      <c r="N31" s="2">
        <f t="shared" ref="N31" si="65">H31/H30</f>
        <v>2.1203182598190016</v>
      </c>
      <c r="O31" s="2"/>
      <c r="P31">
        <f t="shared" ref="P31" si="66">J31/N31</f>
        <v>0.51865447989535185</v>
      </c>
      <c r="Q31">
        <f t="shared" ref="Q31" si="67">K31/N31</f>
        <v>0.31271638494755533</v>
      </c>
      <c r="R31">
        <f t="shared" ref="R31" si="68">L31/N31</f>
        <v>0.16260866553619568</v>
      </c>
      <c r="S31">
        <f t="shared" ref="S31" si="69">M31/N31</f>
        <v>0.38372739324967425</v>
      </c>
    </row>
    <row r="32" spans="1:32" x14ac:dyDescent="0.25">
      <c r="A32" t="s">
        <v>24</v>
      </c>
      <c r="B32" s="1">
        <v>41805</v>
      </c>
      <c r="C32">
        <v>100</v>
      </c>
      <c r="D32" s="2">
        <v>4398.57763671875</v>
      </c>
      <c r="E32">
        <v>18730.619140625</v>
      </c>
      <c r="F32">
        <v>2495.358642578125</v>
      </c>
      <c r="G32">
        <v>4852.7082519531205</v>
      </c>
      <c r="H32">
        <v>37472.925999999999</v>
      </c>
      <c r="J32" s="2"/>
      <c r="K32" s="2"/>
      <c r="L32" s="2"/>
      <c r="M32" s="2"/>
      <c r="N32" s="2"/>
      <c r="O32" s="2"/>
      <c r="Q32" s="2"/>
    </row>
    <row r="33" spans="1:32" x14ac:dyDescent="0.25">
      <c r="A33" t="s">
        <v>25</v>
      </c>
      <c r="B33" s="1">
        <v>41805</v>
      </c>
      <c r="C33">
        <v>100</v>
      </c>
      <c r="D33" s="2">
        <v>6724.02001953125</v>
      </c>
      <c r="E33">
        <v>13889.494140625</v>
      </c>
      <c r="F33">
        <v>1477.2022705078125</v>
      </c>
      <c r="G33">
        <v>9139.4052734375</v>
      </c>
      <c r="H33">
        <v>34702.17</v>
      </c>
      <c r="J33" s="2">
        <f t="shared" ref="J33:M33" si="70">(D33/D32)</f>
        <v>1.5286805360442002</v>
      </c>
      <c r="K33" s="2">
        <f t="shared" si="70"/>
        <v>0.74153951005815699</v>
      </c>
      <c r="L33" s="2">
        <f t="shared" si="70"/>
        <v>0.59197994440655399</v>
      </c>
      <c r="M33" s="2">
        <f t="shared" si="70"/>
        <v>1.8833617845785531</v>
      </c>
      <c r="N33" s="2">
        <f t="shared" ref="N33" si="71">H33/H32</f>
        <v>0.92605979047379428</v>
      </c>
      <c r="O33" s="2"/>
      <c r="P33">
        <f t="shared" ref="P33" si="72">J33/N33</f>
        <v>1.6507363258500736</v>
      </c>
      <c r="Q33">
        <f t="shared" ref="Q33" si="73">K33/N33</f>
        <v>0.80074690391078063</v>
      </c>
      <c r="R33">
        <f t="shared" ref="R33" si="74">L33/N33</f>
        <v>0.6392459218034755</v>
      </c>
      <c r="S33">
        <f t="shared" ref="S33" si="75">M33/N33</f>
        <v>2.0337367024811437</v>
      </c>
      <c r="T33" s="2"/>
      <c r="U33" s="2">
        <f t="shared" ref="U33:X33" si="76">P33/P31</f>
        <v>3.1827283670298967</v>
      </c>
      <c r="V33" s="2">
        <f t="shared" si="76"/>
        <v>2.5606170397661492</v>
      </c>
      <c r="W33" s="2">
        <f t="shared" si="76"/>
        <v>3.9311922257992045</v>
      </c>
      <c r="X33" s="2">
        <f t="shared" si="76"/>
        <v>5.2999518362711262</v>
      </c>
      <c r="Y33" s="5">
        <f t="shared" ref="Y33:AB33" si="77">AVERAGE(U28,U33)</f>
        <v>1.8005441526407859</v>
      </c>
      <c r="Z33" s="5">
        <f t="shared" si="77"/>
        <v>1.5883386458576174</v>
      </c>
      <c r="AA33" s="5">
        <f t="shared" si="77"/>
        <v>2.3253531487008736</v>
      </c>
      <c r="AB33" s="5">
        <f t="shared" si="77"/>
        <v>3.163273939342587</v>
      </c>
      <c r="AC33" s="6">
        <f t="shared" ref="AC33" si="78">STDEVA(U28,U33)</f>
        <v>1.9547036616870823</v>
      </c>
      <c r="AD33" s="6">
        <f t="shared" ref="AD33" si="79">STDEVA(V28,V33)</f>
        <v>1.3750092910677758</v>
      </c>
      <c r="AE33" s="6">
        <f t="shared" ref="AE33" si="80">STDEVA(W28,W33)</f>
        <v>2.2709994018211535</v>
      </c>
      <c r="AF33" s="6">
        <f t="shared" ref="AF33" si="81">STDEVA(X28,X33)</f>
        <v>3.021718860259162</v>
      </c>
    </row>
    <row r="34" spans="1:32" x14ac:dyDescent="0.25">
      <c r="A34" t="s">
        <v>16</v>
      </c>
      <c r="B34" s="1">
        <v>41806</v>
      </c>
      <c r="C34">
        <v>1000</v>
      </c>
      <c r="D34" s="2">
        <v>2968.1875</v>
      </c>
      <c r="E34">
        <v>14776.658203125</v>
      </c>
      <c r="F34">
        <v>3230.806640625</v>
      </c>
      <c r="G34">
        <v>5721.8095703125</v>
      </c>
      <c r="H34">
        <v>22997.724609375</v>
      </c>
      <c r="Y34" s="3">
        <f>LOG(Y33,2)</f>
        <v>0.84843297748703383</v>
      </c>
      <c r="Z34" s="3">
        <f t="shared" ref="Z34:AB34" si="82">LOG(Z33,2)</f>
        <v>0.66751853881151435</v>
      </c>
      <c r="AA34" s="3">
        <f t="shared" si="82"/>
        <v>1.2174498332916246</v>
      </c>
      <c r="AB34" s="3">
        <f t="shared" si="82"/>
        <v>1.6614184985735925</v>
      </c>
    </row>
    <row r="35" spans="1:32" x14ac:dyDescent="0.25">
      <c r="A35" t="s">
        <v>17</v>
      </c>
      <c r="B35" s="1">
        <v>41806</v>
      </c>
      <c r="C35">
        <v>1000</v>
      </c>
      <c r="D35" s="2">
        <v>1459.8333740234375</v>
      </c>
      <c r="E35">
        <v>7260.45556640625</v>
      </c>
      <c r="F35">
        <v>1424.9664306640625</v>
      </c>
      <c r="G35">
        <v>2204.06689453125</v>
      </c>
      <c r="H35">
        <v>17215.6640625</v>
      </c>
      <c r="Y35" s="3">
        <f>STDEVA(LOG(U28,2),LOG(U33,2))/10</f>
        <v>0.20700179235500818</v>
      </c>
      <c r="Z35" s="3">
        <f t="shared" ref="Z35:AB35" si="83">STDEVA(LOG(V28,2),LOG(V33,2))/10</f>
        <v>0.14533506084345976</v>
      </c>
      <c r="AA35" s="3">
        <f t="shared" si="83"/>
        <v>0.1732321176727836</v>
      </c>
      <c r="AB35" s="3">
        <f t="shared" si="83"/>
        <v>0.16745070957715968</v>
      </c>
    </row>
    <row r="36" spans="1:32" x14ac:dyDescent="0.25">
      <c r="A36" t="s">
        <v>18</v>
      </c>
      <c r="B36" s="1">
        <v>41806</v>
      </c>
      <c r="C36">
        <v>1000</v>
      </c>
      <c r="D36" s="2">
        <v>3435.355224609375</v>
      </c>
      <c r="E36">
        <v>6414.14697265625</v>
      </c>
      <c r="F36">
        <v>861.62213134765625</v>
      </c>
      <c r="G36">
        <v>2776.89111328125</v>
      </c>
      <c r="H36">
        <v>28075.146484375</v>
      </c>
      <c r="J36" s="2">
        <f t="shared" ref="J36:M36" si="84">(D36/D35)</f>
        <v>2.3532516009969098</v>
      </c>
      <c r="K36" s="2">
        <f t="shared" si="84"/>
        <v>0.88343588277492868</v>
      </c>
      <c r="L36" s="2">
        <f t="shared" si="84"/>
        <v>0.60466135398440457</v>
      </c>
      <c r="M36" s="2">
        <f t="shared" si="84"/>
        <v>1.2598942074631656</v>
      </c>
      <c r="N36" s="2">
        <f t="shared" ref="N36" si="85">H36/H35</f>
        <v>1.630790795083511</v>
      </c>
      <c r="O36" s="2"/>
      <c r="P36">
        <f t="shared" ref="P36" si="86">J36/N36</f>
        <v>1.4430125605880688</v>
      </c>
      <c r="Q36">
        <f t="shared" ref="Q36" si="87">K36/N36</f>
        <v>0.54172238734625</v>
      </c>
      <c r="R36">
        <f t="shared" ref="R36" si="88">L36/N36</f>
        <v>0.37077800279921286</v>
      </c>
      <c r="S36">
        <f t="shared" ref="S36" si="89">M36/N36</f>
        <v>0.77256642069692805</v>
      </c>
      <c r="T36" s="2"/>
    </row>
    <row r="37" spans="1:32" x14ac:dyDescent="0.25">
      <c r="A37" t="s">
        <v>19</v>
      </c>
      <c r="B37" s="1">
        <v>41806</v>
      </c>
      <c r="C37">
        <v>1000</v>
      </c>
      <c r="D37" s="2">
        <v>2887.48974609375</v>
      </c>
      <c r="E37">
        <v>4312.49462890625</v>
      </c>
      <c r="F37">
        <v>2851.755126953125</v>
      </c>
      <c r="G37">
        <v>7210.68310546875</v>
      </c>
      <c r="H37">
        <v>17807.71484375</v>
      </c>
      <c r="J37" s="2"/>
      <c r="K37" s="2"/>
      <c r="L37" s="2"/>
      <c r="M37" s="2"/>
      <c r="N37" s="2"/>
      <c r="O37" s="2"/>
      <c r="Q37" s="2"/>
    </row>
    <row r="38" spans="1:32" x14ac:dyDescent="0.25">
      <c r="A38" t="s">
        <v>20</v>
      </c>
      <c r="B38" s="1">
        <v>41806</v>
      </c>
      <c r="C38">
        <v>1000</v>
      </c>
      <c r="D38" s="2">
        <v>2109.6103515625</v>
      </c>
      <c r="E38">
        <v>2666.14501953125</v>
      </c>
      <c r="F38">
        <v>642.84197998046875</v>
      </c>
      <c r="G38">
        <v>3525.253173828125</v>
      </c>
      <c r="H38">
        <v>36622.94140625</v>
      </c>
      <c r="J38" s="2">
        <f t="shared" ref="J38:M38" si="90">(D38/D37)</f>
        <v>0.73060358202706011</v>
      </c>
      <c r="K38" s="2">
        <f t="shared" si="90"/>
        <v>0.61823729626474855</v>
      </c>
      <c r="L38" s="2">
        <f t="shared" si="90"/>
        <v>0.22541976830503488</v>
      </c>
      <c r="M38" s="2">
        <f t="shared" si="90"/>
        <v>0.4888930940751634</v>
      </c>
      <c r="N38" s="2">
        <f t="shared" ref="N38" si="91">H38/H37</f>
        <v>2.0565772603385777</v>
      </c>
      <c r="O38" s="2"/>
      <c r="P38">
        <f t="shared" ref="P38" si="92">J38/N38</f>
        <v>0.3552521931059277</v>
      </c>
      <c r="Q38">
        <f t="shared" ref="Q38" si="93">K38/N38</f>
        <v>0.30061467088426674</v>
      </c>
      <c r="R38">
        <f t="shared" ref="R38" si="94">L38/N38</f>
        <v>0.10960919030482894</v>
      </c>
      <c r="S38">
        <f t="shared" ref="S38" si="95">M38/N38</f>
        <v>0.23772172507376463</v>
      </c>
      <c r="T38" s="2"/>
      <c r="U38" s="2">
        <f t="shared" ref="U38:X38" si="96">P38/P36</f>
        <v>0.24618787307100937</v>
      </c>
      <c r="V38" s="2">
        <f t="shared" si="96"/>
        <v>0.55492384643155679</v>
      </c>
      <c r="W38" s="2">
        <f t="shared" si="96"/>
        <v>0.29561945281901075</v>
      </c>
      <c r="X38" s="2">
        <f t="shared" si="96"/>
        <v>0.30770393160411647</v>
      </c>
    </row>
    <row r="39" spans="1:32" x14ac:dyDescent="0.25">
      <c r="A39" t="s">
        <v>21</v>
      </c>
      <c r="B39" s="1">
        <v>41806</v>
      </c>
      <c r="C39">
        <v>1000</v>
      </c>
      <c r="D39" s="2">
        <v>1077.6025390625</v>
      </c>
      <c r="E39">
        <v>5366.17138671875</v>
      </c>
      <c r="F39">
        <v>4474.6689453125</v>
      </c>
      <c r="G39">
        <v>13202.9541015625</v>
      </c>
      <c r="H39">
        <v>23829.568359375</v>
      </c>
    </row>
    <row r="40" spans="1:32" x14ac:dyDescent="0.25">
      <c r="A40" t="s">
        <v>22</v>
      </c>
      <c r="B40" s="1">
        <v>41806</v>
      </c>
      <c r="C40">
        <v>1000</v>
      </c>
      <c r="D40" s="2">
        <v>691.22528076171875</v>
      </c>
      <c r="E40">
        <v>4039.358154296875</v>
      </c>
      <c r="F40">
        <v>2516.8876953125</v>
      </c>
      <c r="G40">
        <v>5163.23876953125</v>
      </c>
      <c r="H40">
        <v>13926.2900390625</v>
      </c>
    </row>
    <row r="41" spans="1:32" x14ac:dyDescent="0.25">
      <c r="A41" t="s">
        <v>23</v>
      </c>
      <c r="B41" s="1">
        <v>41806</v>
      </c>
      <c r="C41">
        <v>1000</v>
      </c>
      <c r="D41" s="2">
        <v>852.44342041015625</v>
      </c>
      <c r="E41">
        <v>3596.0400390625</v>
      </c>
      <c r="F41">
        <v>837.854248046875</v>
      </c>
      <c r="G41">
        <v>2766.98486328125</v>
      </c>
      <c r="H41">
        <v>41077.74609375</v>
      </c>
      <c r="J41" s="2">
        <f t="shared" ref="J41:M41" si="97">(D41/D40)</f>
        <v>1.233235305674552</v>
      </c>
      <c r="K41" s="2">
        <f t="shared" si="97"/>
        <v>0.89025035703684896</v>
      </c>
      <c r="L41" s="2">
        <f t="shared" si="97"/>
        <v>0.33289298112399329</v>
      </c>
      <c r="M41" s="2">
        <f t="shared" si="97"/>
        <v>0.53590100841539301</v>
      </c>
      <c r="N41" s="2">
        <f t="shared" ref="N41" si="98">H41/H40</f>
        <v>2.9496546444551361</v>
      </c>
      <c r="O41" s="2"/>
      <c r="P41">
        <f t="shared" ref="P41" si="99">J41/N41</f>
        <v>0.41809481255469377</v>
      </c>
      <c r="Q41">
        <f t="shared" ref="Q41" si="100">K41/N41</f>
        <v>0.30181511544423434</v>
      </c>
      <c r="R41">
        <f t="shared" ref="R41" si="101">L41/N41</f>
        <v>0.11285829063065982</v>
      </c>
      <c r="S41">
        <f t="shared" ref="S41" si="102">M41/N41</f>
        <v>0.1816826283113511</v>
      </c>
    </row>
    <row r="42" spans="1:32" x14ac:dyDescent="0.25">
      <c r="A42" t="s">
        <v>24</v>
      </c>
      <c r="B42" s="1">
        <v>41806</v>
      </c>
      <c r="C42">
        <v>1000</v>
      </c>
      <c r="D42" s="2">
        <v>4127.74755859375</v>
      </c>
      <c r="E42">
        <v>10220.796875</v>
      </c>
      <c r="F42">
        <v>3495.340576171875</v>
      </c>
      <c r="G42">
        <v>11836.232421875</v>
      </c>
      <c r="H42">
        <v>18721.3203125</v>
      </c>
      <c r="J42" s="2"/>
      <c r="K42" s="2"/>
      <c r="L42" s="2"/>
      <c r="M42" s="2"/>
      <c r="N42" s="2"/>
      <c r="O42" s="2"/>
      <c r="Q42" s="2"/>
    </row>
    <row r="43" spans="1:32" x14ac:dyDescent="0.25">
      <c r="A43" t="s">
        <v>25</v>
      </c>
      <c r="B43" s="1">
        <v>41806</v>
      </c>
      <c r="C43">
        <v>1000</v>
      </c>
      <c r="D43" s="2">
        <v>985.57891845703125</v>
      </c>
      <c r="E43">
        <v>3248.18896484375</v>
      </c>
      <c r="F43">
        <v>1242.2481689453125</v>
      </c>
      <c r="G43">
        <v>11272.5341796875</v>
      </c>
      <c r="H43">
        <v>36293.9453125</v>
      </c>
      <c r="J43" s="2">
        <f t="shared" ref="J43:M43" si="103">(D43/D42)</f>
        <v>0.23876918451689436</v>
      </c>
      <c r="K43" s="2">
        <f t="shared" si="103"/>
        <v>0.31780192920072586</v>
      </c>
      <c r="L43" s="2">
        <f t="shared" si="103"/>
        <v>0.35540118105052659</v>
      </c>
      <c r="M43" s="2">
        <f t="shared" si="103"/>
        <v>0.95237519659163605</v>
      </c>
      <c r="N43" s="2">
        <f t="shared" ref="N43" si="104">H43/H42</f>
        <v>1.9386423984352732</v>
      </c>
      <c r="O43" s="2"/>
      <c r="P43">
        <f t="shared" ref="P43" si="105">J43/N43</f>
        <v>0.1231630881020713</v>
      </c>
      <c r="Q43">
        <f t="shared" ref="Q43" si="106">K43/N43</f>
        <v>0.16393014485664389</v>
      </c>
      <c r="R43">
        <f t="shared" ref="R43" si="107">L43/N43</f>
        <v>0.18332477476886908</v>
      </c>
      <c r="S43">
        <f t="shared" ref="S43" si="108">M43/N43</f>
        <v>0.49125883007630594</v>
      </c>
      <c r="T43" s="2"/>
      <c r="U43" s="2">
        <f t="shared" ref="U43:X43" si="109">P43/P41</f>
        <v>0.29458171783932269</v>
      </c>
      <c r="V43" s="2">
        <f t="shared" si="109"/>
        <v>0.54314756441326373</v>
      </c>
      <c r="W43" s="2">
        <f t="shared" si="109"/>
        <v>1.6243802182758373</v>
      </c>
      <c r="X43" s="2">
        <f t="shared" si="109"/>
        <v>2.7039394720469994</v>
      </c>
      <c r="Y43" s="5">
        <f t="shared" ref="Y43:AB43" si="110">AVERAGE(U38,U43)</f>
        <v>0.27038479545516603</v>
      </c>
      <c r="Z43" s="5">
        <f t="shared" si="110"/>
        <v>0.5490357054224102</v>
      </c>
      <c r="AA43" s="5">
        <f t="shared" si="110"/>
        <v>0.95999983554742407</v>
      </c>
      <c r="AB43" s="5">
        <f t="shared" si="110"/>
        <v>1.505821701825558</v>
      </c>
      <c r="AC43" s="6">
        <f t="shared" ref="AC43" si="111">STDEVA(U38,U43)</f>
        <v>3.4219615803363475E-2</v>
      </c>
      <c r="AD43" s="6">
        <f t="shared" ref="AD43" si="112">STDEVA(V38,V43)</f>
        <v>8.327088872300225E-3</v>
      </c>
      <c r="AE43" s="6">
        <f t="shared" ref="AE43" si="113">STDEVA(W38,W43)</f>
        <v>0.93957574782914954</v>
      </c>
      <c r="AF43" s="6">
        <f t="shared" ref="AF43" si="114">STDEVA(X38,X43)</f>
        <v>1.6943943999673736</v>
      </c>
    </row>
    <row r="44" spans="1:32" x14ac:dyDescent="0.25">
      <c r="B44" s="1"/>
      <c r="D44" s="2"/>
      <c r="Y44" s="3">
        <f>LOG(Y43,2)</f>
        <v>-1.8869140680386016</v>
      </c>
      <c r="Z44" s="3">
        <f t="shared" ref="Z44:AB44" si="115">LOG(Z43,2)</f>
        <v>-0.86502811986304973</v>
      </c>
      <c r="AA44" s="3">
        <f t="shared" si="115"/>
        <v>-5.8893936194126924E-2</v>
      </c>
      <c r="AB44" s="3">
        <f t="shared" si="115"/>
        <v>0.59055095651698952</v>
      </c>
    </row>
    <row r="45" spans="1:32" x14ac:dyDescent="0.25">
      <c r="B45" s="1"/>
      <c r="D45" s="2"/>
      <c r="Y45" s="3">
        <f>STDEVA(LOG(U38,2),LOG(U43,2))/10</f>
        <v>1.8307574346918248E-2</v>
      </c>
      <c r="Z45" s="3">
        <f t="shared" ref="Z45:AB45" si="116">STDEVA(LOG(V38,2),LOG(V43,2))/10</f>
        <v>2.1881838122137726E-3</v>
      </c>
      <c r="AA45" s="3">
        <f t="shared" si="116"/>
        <v>0.17381223858263672</v>
      </c>
      <c r="AB45" s="3">
        <f t="shared" si="116"/>
        <v>0.22170965955803221</v>
      </c>
    </row>
    <row r="46" spans="1:32" x14ac:dyDescent="0.25">
      <c r="B46" s="1"/>
      <c r="D46" s="2"/>
      <c r="J46" s="2"/>
      <c r="K46" s="2"/>
      <c r="L46" s="2"/>
      <c r="M46" s="2"/>
      <c r="N46" s="2"/>
      <c r="O46" s="2"/>
    </row>
    <row r="47" spans="1:32" x14ac:dyDescent="0.25">
      <c r="B47" s="1"/>
      <c r="D47" s="2"/>
      <c r="J47" s="2"/>
      <c r="K47" s="2"/>
      <c r="L47" s="2"/>
      <c r="M47" s="2"/>
      <c r="N47" s="2"/>
      <c r="O47" s="2"/>
      <c r="Q47" s="2"/>
    </row>
    <row r="48" spans="1:32" x14ac:dyDescent="0.25">
      <c r="B48" s="1"/>
      <c r="D48" s="2"/>
      <c r="J48" s="2"/>
      <c r="K48" s="2"/>
      <c r="L48" s="2"/>
      <c r="M48" s="2"/>
      <c r="N48" s="2"/>
      <c r="O48" s="2"/>
      <c r="U48" s="2"/>
      <c r="V48" s="2"/>
      <c r="W48" s="2"/>
      <c r="X48" s="2"/>
    </row>
    <row r="49" spans="2:28" x14ac:dyDescent="0.25">
      <c r="B49" s="1"/>
      <c r="D49" s="2"/>
    </row>
    <row r="50" spans="2:28" x14ac:dyDescent="0.25">
      <c r="B50" s="1"/>
      <c r="D50" s="2"/>
    </row>
    <row r="51" spans="2:28" x14ac:dyDescent="0.25">
      <c r="B51" s="1"/>
      <c r="D51" s="2"/>
      <c r="J51" s="2"/>
      <c r="K51" s="2"/>
      <c r="L51" s="2"/>
      <c r="M51" s="2"/>
      <c r="N51" s="2"/>
      <c r="O51" s="2"/>
    </row>
    <row r="52" spans="2:28" x14ac:dyDescent="0.25">
      <c r="B52" s="1"/>
      <c r="D52" s="2"/>
      <c r="J52" s="2"/>
      <c r="K52" s="2"/>
      <c r="L52" s="2"/>
      <c r="M52" s="2"/>
      <c r="N52" s="2"/>
      <c r="O52" s="2"/>
      <c r="Q52" s="2"/>
    </row>
    <row r="53" spans="2:28" x14ac:dyDescent="0.25">
      <c r="B53" s="1"/>
      <c r="D53" s="2"/>
      <c r="J53" s="2"/>
      <c r="K53" s="2"/>
      <c r="L53" s="2"/>
      <c r="M53" s="2"/>
      <c r="N53" s="2"/>
      <c r="O53" s="2"/>
      <c r="U53" s="2"/>
      <c r="V53" s="2"/>
      <c r="W53" s="2"/>
      <c r="X53" s="2"/>
      <c r="Y53" s="5"/>
      <c r="Z53" s="5"/>
      <c r="AA53" s="5"/>
      <c r="AB53" s="5"/>
    </row>
    <row r="54" spans="2:28" x14ac:dyDescent="0.25">
      <c r="B54" s="1"/>
    </row>
    <row r="55" spans="2:28" x14ac:dyDescent="0.25">
      <c r="B55" s="1"/>
    </row>
    <row r="56" spans="2:28" x14ac:dyDescent="0.25">
      <c r="B56" s="1"/>
    </row>
    <row r="57" spans="2:28" x14ac:dyDescent="0.25">
      <c r="B57" s="1"/>
    </row>
    <row r="58" spans="2:28" x14ac:dyDescent="0.25">
      <c r="B58" s="1"/>
    </row>
    <row r="59" spans="2:28" x14ac:dyDescent="0.25">
      <c r="B59" s="1"/>
    </row>
    <row r="60" spans="2:28" x14ac:dyDescent="0.25">
      <c r="B60" s="1"/>
    </row>
    <row r="61" spans="2:28" x14ac:dyDescent="0.25">
      <c r="B61" s="1"/>
    </row>
    <row r="62" spans="2:28" x14ac:dyDescent="0.25">
      <c r="B62" s="1"/>
    </row>
    <row r="63" spans="2:28" x14ac:dyDescent="0.25">
      <c r="B63" s="1"/>
    </row>
    <row r="64" spans="2:28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Ni_final</vt:lpstr>
      <vt:lpstr>Zn_final</vt:lpstr>
      <vt:lpstr>Cd_final</vt:lpstr>
      <vt:lpstr>Pb_final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U.S. EPA User or Contractor</dc:creator>
  <cp:keywords/>
  <dc:description/>
  <cp:lastModifiedBy>Santo Domingo, Jorge</cp:lastModifiedBy>
  <cp:revision/>
  <dcterms:created xsi:type="dcterms:W3CDTF">2014-11-25T19:18:07Z</dcterms:created>
  <dcterms:modified xsi:type="dcterms:W3CDTF">2016-09-29T15:12:53Z</dcterms:modified>
  <cp:category/>
  <cp:contentStatus/>
</cp:coreProperties>
</file>