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drawings/drawing13.xml" ContentType="application/vnd.openxmlformats-officedocument.drawingml.chartshapes+xml"/>
  <Override PartName="/xl/charts/chart9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0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1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0.xml" ContentType="application/vnd.openxmlformats-officedocument.drawing+xml"/>
  <Override PartName="/xl/charts/chart15.xml" ContentType="application/vnd.openxmlformats-officedocument.drawingml.chart+xml"/>
  <Override PartName="/xl/drawings/drawing21.xml" ContentType="application/vnd.openxmlformats-officedocument.drawingml.chartshapes+xml"/>
  <Override PartName="/xl/charts/chart1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2.xml" ContentType="application/vnd.openxmlformats-officedocument.drawing+xml"/>
  <Override PartName="/xl/charts/chart17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 defaultThemeVersion="124226"/>
  <bookViews>
    <workbookView xWindow="0" yWindow="0" windowWidth="23970" windowHeight="6165" tabRatio="872" firstSheet="2" activeTab="2"/>
  </bookViews>
  <sheets>
    <sheet name="Cu (CuSO4)" sheetId="1" r:id="rId1"/>
    <sheet name="Ni (NiCl2)" sheetId="2" r:id="rId2"/>
    <sheet name="Zn (ZnCl2)" sheetId="4" r:id="rId3"/>
    <sheet name="Cd (CdCL2)" sheetId="5" r:id="rId4"/>
    <sheet name="Pb (PbCl2)" sheetId="8" r:id="rId5"/>
    <sheet name="Cl (NaCl)" sheetId="6" r:id="rId6"/>
    <sheet name="As(III) (NaAsO2)" sheetId="9" r:id="rId7"/>
    <sheet name="Cr(III) (CrCl3)" sheetId="10" r:id="rId8"/>
    <sheet name="Cr(VI) (K2Cr2O7)" sheetId="11" r:id="rId9"/>
    <sheet name="CN (KCN)" sheetId="12" r:id="rId10"/>
    <sheet name="NH4-tCOD Total" sheetId="3" r:id="rId11"/>
    <sheet name="NH4-tCOD during Break Week" sheetId="7" r:id="rId12"/>
  </sheets>
  <calcPr calcId="171026"/>
</workbook>
</file>

<file path=xl/calcChain.xml><?xml version="1.0" encoding="utf-8"?>
<calcChain xmlns="http://schemas.openxmlformats.org/spreadsheetml/2006/main">
  <c r="G3" i="10" l="1"/>
  <c r="J3" i="10"/>
  <c r="M3" i="10"/>
  <c r="G4" i="10"/>
  <c r="J4" i="10"/>
  <c r="M4" i="10"/>
  <c r="G5" i="10"/>
  <c r="J5" i="10"/>
  <c r="M5" i="10"/>
  <c r="G2" i="10"/>
  <c r="J2" i="10"/>
  <c r="M2" i="10"/>
  <c r="G3" i="11"/>
  <c r="J3" i="11"/>
  <c r="M3" i="11"/>
  <c r="G4" i="11"/>
  <c r="J4" i="11"/>
  <c r="M4" i="11"/>
  <c r="G5" i="11"/>
  <c r="J5" i="11"/>
  <c r="M5" i="11"/>
  <c r="G2" i="11"/>
  <c r="J2" i="11"/>
  <c r="M2" i="11"/>
  <c r="G3" i="8"/>
  <c r="G4" i="8"/>
  <c r="G5" i="8"/>
  <c r="G2" i="8"/>
  <c r="G3" i="5"/>
  <c r="G4" i="5"/>
  <c r="G5" i="5"/>
  <c r="G2" i="5"/>
  <c r="G3" i="4"/>
  <c r="G4" i="4"/>
  <c r="G5" i="4"/>
  <c r="G2" i="4"/>
  <c r="G3" i="2"/>
  <c r="G4" i="2"/>
  <c r="G5" i="2"/>
  <c r="G6" i="2"/>
  <c r="G2" i="2"/>
  <c r="C52" i="3"/>
  <c r="B52" i="3"/>
  <c r="C51" i="3"/>
  <c r="B51" i="3"/>
  <c r="G6" i="12"/>
  <c r="G4" i="12"/>
  <c r="G5" i="12"/>
  <c r="J6" i="12"/>
  <c r="K6" i="12"/>
  <c r="J5" i="12"/>
  <c r="L5" i="12"/>
  <c r="K5" i="12"/>
  <c r="J4" i="12"/>
  <c r="K4" i="12"/>
  <c r="J3" i="12"/>
  <c r="G3" i="12"/>
  <c r="L3" i="12"/>
  <c r="J2" i="12"/>
  <c r="G2" i="12"/>
  <c r="L6" i="12"/>
  <c r="K3" i="12"/>
  <c r="L4" i="12"/>
  <c r="K2" i="12"/>
  <c r="L2" i="12"/>
  <c r="L4" i="11"/>
  <c r="L5" i="11"/>
  <c r="L3" i="11"/>
  <c r="L2" i="11"/>
  <c r="K2" i="11"/>
  <c r="K3" i="11"/>
  <c r="K4" i="11"/>
  <c r="K5" i="11"/>
  <c r="K3" i="10"/>
  <c r="L3" i="10"/>
  <c r="K4" i="10"/>
  <c r="L4" i="10"/>
  <c r="K5" i="10"/>
  <c r="L5" i="10"/>
  <c r="K2" i="10"/>
  <c r="L2" i="10"/>
  <c r="G3" i="9"/>
  <c r="J3" i="9"/>
  <c r="K3" i="9"/>
  <c r="L3" i="9"/>
  <c r="J6" i="9"/>
  <c r="G6" i="9"/>
  <c r="J5" i="9"/>
  <c r="G5" i="9"/>
  <c r="J4" i="9"/>
  <c r="G4" i="9"/>
  <c r="J2" i="9"/>
  <c r="G2" i="9"/>
  <c r="L6" i="9"/>
  <c r="L5" i="9"/>
  <c r="L4" i="9"/>
  <c r="L2" i="9"/>
  <c r="K2" i="9"/>
  <c r="K4" i="9"/>
  <c r="K5" i="9"/>
  <c r="K6" i="9"/>
  <c r="K5" i="8"/>
  <c r="H5" i="8"/>
  <c r="K4" i="8"/>
  <c r="H4" i="8"/>
  <c r="L4" i="8"/>
  <c r="K3" i="8"/>
  <c r="H3" i="8"/>
  <c r="L3" i="8"/>
  <c r="K2" i="8"/>
  <c r="H2" i="8"/>
  <c r="L2" i="8"/>
  <c r="J4" i="6"/>
  <c r="J5" i="6"/>
  <c r="G4" i="6"/>
  <c r="L4" i="6"/>
  <c r="G5" i="6"/>
  <c r="J2" i="6"/>
  <c r="G2" i="6"/>
  <c r="J3" i="6"/>
  <c r="G3" i="6"/>
  <c r="K6" i="5"/>
  <c r="H6" i="5"/>
  <c r="L6" i="5"/>
  <c r="K5" i="5"/>
  <c r="H5" i="5"/>
  <c r="K4" i="5"/>
  <c r="H4" i="5"/>
  <c r="K3" i="5"/>
  <c r="H3" i="5"/>
  <c r="K2" i="5"/>
  <c r="H2" i="5"/>
  <c r="K3" i="4"/>
  <c r="H3" i="4"/>
  <c r="M3" i="4"/>
  <c r="K4" i="4"/>
  <c r="K5" i="4"/>
  <c r="K6" i="4"/>
  <c r="H4" i="4"/>
  <c r="H5" i="4"/>
  <c r="H6" i="4"/>
  <c r="H2" i="4"/>
  <c r="K2" i="4"/>
  <c r="M2" i="4"/>
  <c r="K6" i="2"/>
  <c r="H6" i="2"/>
  <c r="L6" i="2"/>
  <c r="K5" i="2"/>
  <c r="H5" i="2"/>
  <c r="L5" i="2"/>
  <c r="K4" i="2"/>
  <c r="H4" i="2"/>
  <c r="L4" i="2"/>
  <c r="K3" i="2"/>
  <c r="H3" i="2"/>
  <c r="M3" i="2"/>
  <c r="K2" i="2"/>
  <c r="H2" i="2"/>
  <c r="M2" i="2"/>
  <c r="J8" i="1"/>
  <c r="G8" i="1"/>
  <c r="L8" i="1"/>
  <c r="J7" i="1"/>
  <c r="G7" i="1"/>
  <c r="L7" i="1"/>
  <c r="J6" i="1"/>
  <c r="G6" i="1"/>
  <c r="L6" i="1"/>
  <c r="J5" i="1"/>
  <c r="G5" i="1"/>
  <c r="L5" i="1"/>
  <c r="K5" i="1"/>
  <c r="G2" i="1"/>
  <c r="J4" i="1"/>
  <c r="G4" i="1"/>
  <c r="K4" i="1"/>
  <c r="J3" i="1"/>
  <c r="J2" i="1"/>
  <c r="G3" i="1"/>
  <c r="L3" i="1"/>
  <c r="L5" i="8"/>
  <c r="K3" i="1"/>
  <c r="K7" i="1"/>
  <c r="K8" i="1"/>
  <c r="L2" i="2"/>
  <c r="M4" i="2"/>
  <c r="M5" i="2"/>
  <c r="K6" i="1"/>
  <c r="L3" i="4"/>
  <c r="L5" i="6"/>
  <c r="K4" i="6"/>
  <c r="M4" i="8"/>
  <c r="M3" i="8"/>
  <c r="M2" i="8"/>
  <c r="M5" i="8"/>
  <c r="K5" i="6"/>
  <c r="L3" i="6"/>
  <c r="L2" i="6"/>
  <c r="K2" i="6"/>
  <c r="K3" i="6"/>
  <c r="L5" i="5"/>
  <c r="L4" i="5"/>
  <c r="L3" i="5"/>
  <c r="L2" i="5"/>
  <c r="M2" i="5"/>
  <c r="M3" i="5"/>
  <c r="M4" i="5"/>
  <c r="M5" i="5"/>
  <c r="M6" i="5"/>
  <c r="L6" i="4"/>
  <c r="M6" i="4"/>
  <c r="M5" i="4"/>
  <c r="L5" i="4"/>
  <c r="L4" i="4"/>
  <c r="M4" i="4"/>
  <c r="L2" i="4"/>
  <c r="M6" i="2"/>
  <c r="L3" i="2"/>
  <c r="L4" i="1"/>
  <c r="K2" i="1"/>
  <c r="L2" i="1"/>
</calcChain>
</file>

<file path=xl/sharedStrings.xml><?xml version="1.0" encoding="utf-8"?>
<sst xmlns="http://schemas.openxmlformats.org/spreadsheetml/2006/main" count="139" uniqueCount="31">
  <si>
    <t>Date</t>
  </si>
  <si>
    <t>Total Cu (mg/L)</t>
  </si>
  <si>
    <t>Eff. NH4-N (mg/L)</t>
  </si>
  <si>
    <t>tCOD (mg/L)</t>
  </si>
  <si>
    <t>Blank (1)</t>
  </si>
  <si>
    <t>Treated (1)</t>
  </si>
  <si>
    <t>Inhibition (1)</t>
  </si>
  <si>
    <t>Blank (2)</t>
  </si>
  <si>
    <t>Treated (2)</t>
  </si>
  <si>
    <t>Inhibition (2)</t>
  </si>
  <si>
    <t>Ave. Inhibition</t>
  </si>
  <si>
    <t>Dev.</t>
  </si>
  <si>
    <t>Total Ni (mg/L)</t>
  </si>
  <si>
    <t>Total Zn (mg/L)</t>
  </si>
  <si>
    <t>Reactor performance unstable: sludge didn’t settle well.</t>
  </si>
  <si>
    <t>Total Cd (mg/L)</t>
  </si>
  <si>
    <t>Failure of operation, no data.</t>
  </si>
  <si>
    <t>Total Pb (mg/L)</t>
  </si>
  <si>
    <t>Total Cl (mg/L)</t>
  </si>
  <si>
    <t>Total As (mg/L)</t>
  </si>
  <si>
    <t>Xuan tragically hurt his back and took 1 day off…</t>
  </si>
  <si>
    <t>Total Cr(III) (mg/L)</t>
  </si>
  <si>
    <t>Range of error</t>
  </si>
  <si>
    <t>amoA</t>
  </si>
  <si>
    <t>hao</t>
  </si>
  <si>
    <t>Nitrosomonodales</t>
  </si>
  <si>
    <t>Total Cr(VI) (mg/L)</t>
  </si>
  <si>
    <t>Total CN- (mg/L)</t>
  </si>
  <si>
    <t>Mixed Liquor tCOD (mg/L)</t>
  </si>
  <si>
    <t>Average</t>
  </si>
  <si>
    <t>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</si>
</sst>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14" fontId="1" fillId="0" borderId="0" xfId="0" applyNumberFormat="1" applyFont="1"/>
    <xf numFmtId="0" fontId="1" fillId="0" borderId="0" xfId="0" applyFont="1"/>
    <xf numFmtId="0" fontId="2" fillId="0" borderId="0" xfId="0" applyFont="1" applyFill="1"/>
    <xf numFmtId="14" fontId="2" fillId="0" borderId="0" xfId="0" applyNumberFormat="1" applyFont="1"/>
    <xf numFmtId="0" fontId="2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errBars>
            <c:errDir val="y"/>
            <c:errBarType val="both"/>
            <c:errValType val="cust"/>
            <c:noEndCap val="0"/>
            <c:plus>
              <c:numRef>
                <c:f>'Cu (CuSO4)'!$L$2:$L$8</c:f>
                <c:numCache>
                  <c:formatCode>General</c:formatCode>
                  <c:ptCount val="7"/>
                  <c:pt idx="0">
                    <c:v>0.14644427460639181</c:v>
                  </c:pt>
                  <c:pt idx="1">
                    <c:v>6.8449619461738595E-2</c:v>
                  </c:pt>
                  <c:pt idx="2">
                    <c:v>4.7621267751065913E-2</c:v>
                  </c:pt>
                  <c:pt idx="3">
                    <c:v>6.6053667076474504E-2</c:v>
                  </c:pt>
                  <c:pt idx="4">
                    <c:v>1.2968122028795926E-2</c:v>
                  </c:pt>
                  <c:pt idx="5">
                    <c:v>9.3811646111205835E-2</c:v>
                  </c:pt>
                  <c:pt idx="6">
                    <c:v>4.8212579438627529E-2</c:v>
                  </c:pt>
                </c:numCache>
              </c:numRef>
            </c:plus>
            <c:minus>
              <c:numRef>
                <c:f>'Cu (CuSO4)'!$L$2:$L$8</c:f>
                <c:numCache>
                  <c:formatCode>General</c:formatCode>
                  <c:ptCount val="7"/>
                  <c:pt idx="0">
                    <c:v>0.14644427460639181</c:v>
                  </c:pt>
                  <c:pt idx="1">
                    <c:v>6.8449619461738595E-2</c:v>
                  </c:pt>
                  <c:pt idx="2">
                    <c:v>4.7621267751065913E-2</c:v>
                  </c:pt>
                  <c:pt idx="3">
                    <c:v>6.6053667076474504E-2</c:v>
                  </c:pt>
                  <c:pt idx="4">
                    <c:v>1.2968122028795926E-2</c:v>
                  </c:pt>
                  <c:pt idx="5">
                    <c:v>9.3811646111205835E-2</c:v>
                  </c:pt>
                  <c:pt idx="6">
                    <c:v>4.8212579438627529E-2</c:v>
                  </c:pt>
                </c:numCache>
              </c:numRef>
            </c:minus>
          </c:errBars>
          <c:xVal>
            <c:numRef>
              <c:f>'Cu (CuSO4)'!$B$2:$B$8</c:f>
              <c:numCache>
                <c:formatCode>General</c:formatCode>
                <c:ptCount val="7"/>
                <c:pt idx="0">
                  <c:v>0.01</c:v>
                </c:pt>
                <c:pt idx="1">
                  <c:v>0.03</c:v>
                </c:pt>
                <c:pt idx="2">
                  <c:v>0.1</c:v>
                </c:pt>
                <c:pt idx="3">
                  <c:v>0.3</c:v>
                </c:pt>
                <c:pt idx="4">
                  <c:v>1</c:v>
                </c:pt>
                <c:pt idx="5">
                  <c:v>3</c:v>
                </c:pt>
                <c:pt idx="6">
                  <c:v>10</c:v>
                </c:pt>
              </c:numCache>
            </c:numRef>
          </c:xVal>
          <c:yVal>
            <c:numRef>
              <c:f>'Cu (CuSO4)'!$K$2:$K$8</c:f>
              <c:numCache>
                <c:formatCode>General</c:formatCode>
                <c:ptCount val="7"/>
                <c:pt idx="0">
                  <c:v>5.8863699903191277E-3</c:v>
                </c:pt>
                <c:pt idx="1">
                  <c:v>-4.3911241453325159E-2</c:v>
                </c:pt>
                <c:pt idx="2">
                  <c:v>-9.870702183221744E-2</c:v>
                </c:pt>
                <c:pt idx="3">
                  <c:v>-3.2387570834249077E-2</c:v>
                </c:pt>
                <c:pt idx="4">
                  <c:v>9.6954793305593177E-3</c:v>
                </c:pt>
                <c:pt idx="5">
                  <c:v>9.9809601359002645E-2</c:v>
                </c:pt>
                <c:pt idx="6">
                  <c:v>0.14669758944954986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7BC-4CD0-8DDC-1F7E803CE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2750608"/>
        <c:axId val="402751000"/>
      </c:scatterChart>
      <c:valAx>
        <c:axId val="402750608"/>
        <c:scaling>
          <c:logBase val="1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 Cu Concentration (mg/L)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spPr>
          <a:ln/>
        </c:spPr>
        <c:crossAx val="402751000"/>
        <c:crosses val="autoZero"/>
        <c:crossBetween val="midCat"/>
      </c:valAx>
      <c:valAx>
        <c:axId val="402751000"/>
        <c:scaling>
          <c:orientation val="minMax"/>
          <c:max val="1"/>
          <c:min val="-0.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Inhibition (Fraction)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02750608"/>
        <c:crossesAt val="0.01"/>
        <c:crossBetween val="midCat"/>
      </c:valAx>
    </c:plotArea>
    <c:plotVisOnly val="1"/>
    <c:dispBlanksAs val="gap"/>
    <c:showDLblsOverMax val="0"/>
  </c:chart>
  <c:printSettings>
    <c:headerFooter/>
    <c:pageMargins b="0.750000000000002" l="0.70000000000000095" r="0.70000000000000095" t="0.750000000000002" header="0.3" footer="0.3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errBars>
            <c:errDir val="y"/>
            <c:errBarType val="both"/>
            <c:errValType val="cust"/>
            <c:noEndCap val="0"/>
            <c:plus>
              <c:numRef>
                <c:f>'Cl (NaCl)'!$L$2:$L$6</c:f>
                <c:numCache>
                  <c:formatCode>General</c:formatCode>
                  <c:ptCount val="5"/>
                  <c:pt idx="0">
                    <c:v>5.2767229395197124E-2</c:v>
                  </c:pt>
                  <c:pt idx="1">
                    <c:v>5.9935681501505772E-2</c:v>
                  </c:pt>
                  <c:pt idx="2">
                    <c:v>1.8305488178125346E-2</c:v>
                  </c:pt>
                  <c:pt idx="3">
                    <c:v>1.7191911442369159E-2</c:v>
                  </c:pt>
                </c:numCache>
              </c:numRef>
            </c:plus>
            <c:minus>
              <c:numRef>
                <c:f>'Cl (NaCl)'!$L$2:$L$6</c:f>
                <c:numCache>
                  <c:formatCode>General</c:formatCode>
                  <c:ptCount val="5"/>
                  <c:pt idx="0">
                    <c:v>5.2767229395197124E-2</c:v>
                  </c:pt>
                  <c:pt idx="1">
                    <c:v>5.9935681501505772E-2</c:v>
                  </c:pt>
                  <c:pt idx="2">
                    <c:v>1.8305488178125346E-2</c:v>
                  </c:pt>
                  <c:pt idx="3">
                    <c:v>1.7191911442369159E-2</c:v>
                  </c:pt>
                </c:numCache>
              </c:numRef>
            </c:minus>
          </c:errBars>
          <c:xVal>
            <c:numRef>
              <c:f>'Cl (NaCl)'!$B$2:$B$5</c:f>
              <c:numCache>
                <c:formatCode>General</c:formatCode>
                <c:ptCount val="4"/>
                <c:pt idx="0">
                  <c:v>100</c:v>
                </c:pt>
                <c:pt idx="1">
                  <c:v>1000</c:v>
                </c:pt>
                <c:pt idx="2">
                  <c:v>10000</c:v>
                </c:pt>
                <c:pt idx="3">
                  <c:v>5000</c:v>
                </c:pt>
              </c:numCache>
            </c:numRef>
          </c:xVal>
          <c:yVal>
            <c:numRef>
              <c:f>'Cl (NaCl)'!$K$2:$K$5</c:f>
              <c:numCache>
                <c:formatCode>General</c:formatCode>
                <c:ptCount val="4"/>
                <c:pt idx="0">
                  <c:v>-2.8755157562886661E-2</c:v>
                </c:pt>
                <c:pt idx="1">
                  <c:v>5.2557945266742817E-2</c:v>
                </c:pt>
                <c:pt idx="2">
                  <c:v>0.26663005883903307</c:v>
                </c:pt>
                <c:pt idx="3">
                  <c:v>9.7071740317519976E-3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6F0-4A9D-8789-E8C476FFE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3396176"/>
        <c:axId val="523396568"/>
      </c:scatterChart>
      <c:valAx>
        <c:axId val="523396176"/>
        <c:scaling>
          <c:logBase val="10"/>
          <c:orientation val="minMax"/>
          <c:min val="1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 Cl Concentration (mg/L)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spPr>
          <a:ln/>
        </c:spPr>
        <c:crossAx val="523396568"/>
        <c:crosses val="autoZero"/>
        <c:crossBetween val="midCat"/>
      </c:valAx>
      <c:valAx>
        <c:axId val="523396568"/>
        <c:scaling>
          <c:orientation val="minMax"/>
          <c:max val="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Inhibition (Fraction)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23396176"/>
        <c:crossesAt val="0.01"/>
        <c:crossBetween val="midCat"/>
      </c:valAx>
    </c:plotArea>
    <c:plotVisOnly val="1"/>
    <c:dispBlanksAs val="gap"/>
    <c:showDLblsOverMax val="0"/>
  </c:chart>
  <c:printSettings>
    <c:headerFooter/>
    <c:pageMargins b="0.750000000000001" l="0.70000000000000095" r="0.70000000000000095" t="0.750000000000001" header="0.3" footer="0.3"/>
    <c:pageSetup orientation="portrait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4973753280799"/>
          <c:y val="6.0659813356663699E-2"/>
          <c:w val="0.79487248468941396"/>
          <c:h val="0.8272798191892679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errBars>
            <c:errDir val="y"/>
            <c:errBarType val="both"/>
            <c:errValType val="cust"/>
            <c:noEndCap val="0"/>
            <c:plus>
              <c:numRef>
                <c:f>'As(III) (NaAsO2)'!$L$2:$L$6</c:f>
                <c:numCache>
                  <c:formatCode>General</c:formatCode>
                  <c:ptCount val="5"/>
                  <c:pt idx="0">
                    <c:v>9.0353745534931779E-2</c:v>
                  </c:pt>
                  <c:pt idx="1">
                    <c:v>0</c:v>
                  </c:pt>
                  <c:pt idx="2">
                    <c:v>1.557281505170011E-2</c:v>
                  </c:pt>
                  <c:pt idx="3">
                    <c:v>2.3196576484602691E-2</c:v>
                  </c:pt>
                  <c:pt idx="4">
                    <c:v>5.9173224787004576E-2</c:v>
                  </c:pt>
                </c:numCache>
              </c:numRef>
            </c:plus>
            <c:minus>
              <c:numRef>
                <c:f>'As(III) (NaAsO2)'!$L$2:$L$6</c:f>
                <c:numCache>
                  <c:formatCode>General</c:formatCode>
                  <c:ptCount val="5"/>
                  <c:pt idx="0">
                    <c:v>9.0353745534931779E-2</c:v>
                  </c:pt>
                  <c:pt idx="1">
                    <c:v>0</c:v>
                  </c:pt>
                  <c:pt idx="2">
                    <c:v>1.557281505170011E-2</c:v>
                  </c:pt>
                  <c:pt idx="3">
                    <c:v>2.3196576484602691E-2</c:v>
                  </c:pt>
                  <c:pt idx="4">
                    <c:v>5.9173224787004576E-2</c:v>
                  </c:pt>
                </c:numCache>
              </c:numRef>
            </c:minus>
          </c:errBars>
          <c:xVal>
            <c:numRef>
              <c:f>'As(III) (NaAsO2)'!$B$2:$B$6</c:f>
              <c:numCache>
                <c:formatCode>General</c:formatCode>
                <c:ptCount val="5"/>
                <c:pt idx="0">
                  <c:v>10</c:v>
                </c:pt>
                <c:pt idx="2">
                  <c:v>30</c:v>
                </c:pt>
                <c:pt idx="3">
                  <c:v>100</c:v>
                </c:pt>
                <c:pt idx="4">
                  <c:v>300</c:v>
                </c:pt>
              </c:numCache>
            </c:numRef>
          </c:xVal>
          <c:yVal>
            <c:numRef>
              <c:f>'As(III) (NaAsO2)'!$K$2:$K$6</c:f>
              <c:numCache>
                <c:formatCode>General</c:formatCode>
                <c:ptCount val="5"/>
                <c:pt idx="0">
                  <c:v>-8.0319357026285385E-2</c:v>
                </c:pt>
                <c:pt idx="1">
                  <c:v>0</c:v>
                </c:pt>
                <c:pt idx="2">
                  <c:v>-2.5409936660802043E-2</c:v>
                </c:pt>
                <c:pt idx="3">
                  <c:v>-3.0220807095879081E-2</c:v>
                </c:pt>
                <c:pt idx="4">
                  <c:v>-0.10149683163117691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A62-41AA-9EF1-684571AB4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3397352"/>
        <c:axId val="523397744"/>
      </c:scatterChart>
      <c:valAx>
        <c:axId val="523397352"/>
        <c:scaling>
          <c:logBase val="1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 As Concentration (mg/L)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spPr>
          <a:ln/>
        </c:spPr>
        <c:crossAx val="523397744"/>
        <c:crosses val="autoZero"/>
        <c:crossBetween val="midCat"/>
      </c:valAx>
      <c:valAx>
        <c:axId val="523397744"/>
        <c:scaling>
          <c:orientation val="minMax"/>
          <c:max val="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Inhibition (Fraction)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23397352"/>
        <c:crossesAt val="0.01"/>
        <c:crossBetween val="midCat"/>
      </c:valAx>
    </c:plotArea>
    <c:plotVisOnly val="1"/>
    <c:dispBlanksAs val="gap"/>
    <c:showDLblsOverMax val="0"/>
  </c:chart>
  <c:printSettings>
    <c:headerFooter/>
    <c:pageMargins b="0.750000000000002" l="0.70000000000000095" r="0.70000000000000095" t="0.750000000000002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5169291338583"/>
          <c:y val="5.1400554097404502E-2"/>
          <c:w val="0.73055293088363904"/>
          <c:h val="0.8272798191892679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errBars>
            <c:errDir val="y"/>
            <c:errBarType val="both"/>
            <c:errValType val="cust"/>
            <c:noEndCap val="0"/>
            <c:plus>
              <c:numRef>
                <c:f>'Cr(III) (CrCl3)'!$L$2:$L$6</c:f>
                <c:numCache>
                  <c:formatCode>General</c:formatCode>
                  <c:ptCount val="5"/>
                  <c:pt idx="0">
                    <c:v>4.6947192089621538E-2</c:v>
                  </c:pt>
                  <c:pt idx="1">
                    <c:v>1.4021739379005653E-2</c:v>
                  </c:pt>
                  <c:pt idx="2">
                    <c:v>3.1977040740649242E-2</c:v>
                  </c:pt>
                  <c:pt idx="3">
                    <c:v>4.829582184421452E-2</c:v>
                  </c:pt>
                </c:numCache>
              </c:numRef>
            </c:plus>
            <c:minus>
              <c:numRef>
                <c:f>'Cr(III) (CrCl3)'!$L$2:$L$6</c:f>
                <c:numCache>
                  <c:formatCode>General</c:formatCode>
                  <c:ptCount val="5"/>
                  <c:pt idx="0">
                    <c:v>4.6947192089621538E-2</c:v>
                  </c:pt>
                  <c:pt idx="1">
                    <c:v>1.4021739379005653E-2</c:v>
                  </c:pt>
                  <c:pt idx="2">
                    <c:v>3.1977040740649242E-2</c:v>
                  </c:pt>
                  <c:pt idx="3">
                    <c:v>4.829582184421452E-2</c:v>
                  </c:pt>
                </c:numCache>
              </c:numRef>
            </c:minus>
          </c:errBars>
          <c:xVal>
            <c:numRef>
              <c:f>'Cr(III) (CrCl3)'!$B$2:$B$5</c:f>
              <c:numCache>
                <c:formatCode>General</c:formatCode>
                <c:ptCount val="4"/>
                <c:pt idx="0">
                  <c:v>10</c:v>
                </c:pt>
                <c:pt idx="1">
                  <c:v>30</c:v>
                </c:pt>
                <c:pt idx="2">
                  <c:v>100</c:v>
                </c:pt>
                <c:pt idx="3">
                  <c:v>300</c:v>
                </c:pt>
              </c:numCache>
            </c:numRef>
          </c:xVal>
          <c:yVal>
            <c:numRef>
              <c:f>'Cr(III) (CrCl3)'!$K$2:$K$5</c:f>
              <c:numCache>
                <c:formatCode>General</c:formatCode>
                <c:ptCount val="4"/>
                <c:pt idx="0">
                  <c:v>-2.6171849238864776E-2</c:v>
                </c:pt>
                <c:pt idx="1">
                  <c:v>3.3637195503981324E-2</c:v>
                </c:pt>
                <c:pt idx="2">
                  <c:v>9.256485277095175E-2</c:v>
                </c:pt>
                <c:pt idx="3">
                  <c:v>0.25303206700814984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9BF-4D3D-B62C-DD23B77BB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3398528"/>
        <c:axId val="526655488"/>
      </c:scatterChart>
      <c:valAx>
        <c:axId val="523398528"/>
        <c:scaling>
          <c:logBase val="1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 Cr(III) Concentration (mg/L)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spPr>
          <a:ln/>
        </c:spPr>
        <c:crossAx val="526655488"/>
        <c:crosses val="autoZero"/>
        <c:crossBetween val="midCat"/>
      </c:valAx>
      <c:valAx>
        <c:axId val="526655488"/>
        <c:scaling>
          <c:orientation val="minMax"/>
          <c:max val="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Inhibition (Fraction)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23398528"/>
        <c:crossesAt val="0.01"/>
        <c:crossBetween val="midCat"/>
      </c:valAx>
    </c:plotArea>
    <c:plotVisOnly val="1"/>
    <c:dispBlanksAs val="gap"/>
    <c:showDLblsOverMax val="0"/>
  </c:chart>
  <c:printSettings>
    <c:headerFooter/>
    <c:pageMargins b="0.750000000000002" l="0.70000000000000095" r="0.70000000000000095" t="0.750000000000002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Cr(III)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sOUR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'Cr(III) (CrCl3)'!$B$2:$B$5</c:f>
              <c:numCache>
                <c:formatCode>General</c:formatCode>
                <c:ptCount val="4"/>
                <c:pt idx="0">
                  <c:v>10</c:v>
                </c:pt>
                <c:pt idx="1">
                  <c:v>30</c:v>
                </c:pt>
                <c:pt idx="2">
                  <c:v>100</c:v>
                </c:pt>
                <c:pt idx="3">
                  <c:v>300</c:v>
                </c:pt>
              </c:numCache>
            </c:numRef>
          </c:xVal>
          <c:yVal>
            <c:numRef>
              <c:f>'Cr(III) (CrCl3)'!$K$2:$K$5</c:f>
              <c:numCache>
                <c:formatCode>General</c:formatCode>
                <c:ptCount val="4"/>
                <c:pt idx="0">
                  <c:v>-2.6171849238864776E-2</c:v>
                </c:pt>
                <c:pt idx="1">
                  <c:v>3.3637195503981324E-2</c:v>
                </c:pt>
                <c:pt idx="2">
                  <c:v>9.256485277095175E-2</c:v>
                </c:pt>
                <c:pt idx="3">
                  <c:v>0.25303206700814984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539-44F5-900C-41226768D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656272"/>
        <c:axId val="526656664"/>
      </c:scatterChart>
      <c:scatterChart>
        <c:scatterStyle val="lineMarker"/>
        <c:varyColors val="0"/>
        <c:ser>
          <c:idx val="1"/>
          <c:order val="1"/>
          <c:tx>
            <c:v>amoA:16S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'Cr(III) (CrCl3)'!$B$2:$B$5</c:f>
              <c:numCache>
                <c:formatCode>General</c:formatCode>
                <c:ptCount val="4"/>
                <c:pt idx="0">
                  <c:v>10</c:v>
                </c:pt>
                <c:pt idx="1">
                  <c:v>30</c:v>
                </c:pt>
                <c:pt idx="2">
                  <c:v>100</c:v>
                </c:pt>
                <c:pt idx="3">
                  <c:v>300</c:v>
                </c:pt>
              </c:numCache>
            </c:numRef>
          </c:xVal>
          <c:yVal>
            <c:numRef>
              <c:f>'Cr(III) (CrCl3)'!$N$2:$N$5</c:f>
              <c:numCache>
                <c:formatCode>General</c:formatCode>
                <c:ptCount val="4"/>
                <c:pt idx="0">
                  <c:v>2.7916270724345776E-4</c:v>
                </c:pt>
                <c:pt idx="1">
                  <c:v>2.6995110808797872E-5</c:v>
                </c:pt>
                <c:pt idx="2">
                  <c:v>3.2875970387329572E-5</c:v>
                </c:pt>
                <c:pt idx="3">
                  <c:v>2.34178040175592E-7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539-44F5-900C-41226768D4AE}"/>
            </c:ext>
          </c:extLst>
        </c:ser>
        <c:ser>
          <c:idx val="2"/>
          <c:order val="2"/>
          <c:tx>
            <c:v>hao:16S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'Cr(III) (CrCl3)'!$B$2:$B$5</c:f>
              <c:numCache>
                <c:formatCode>General</c:formatCode>
                <c:ptCount val="4"/>
                <c:pt idx="0">
                  <c:v>10</c:v>
                </c:pt>
                <c:pt idx="1">
                  <c:v>30</c:v>
                </c:pt>
                <c:pt idx="2">
                  <c:v>100</c:v>
                </c:pt>
                <c:pt idx="3">
                  <c:v>300</c:v>
                </c:pt>
              </c:numCache>
            </c:numRef>
          </c:xVal>
          <c:yVal>
            <c:numRef>
              <c:f>'Cr(III) (CrCl3)'!$O$2:$O$5</c:f>
              <c:numCache>
                <c:formatCode>General</c:formatCode>
                <c:ptCount val="4"/>
                <c:pt idx="0">
                  <c:v>9.8237327502523407E-4</c:v>
                </c:pt>
                <c:pt idx="1">
                  <c:v>1.758731936871767E-4</c:v>
                </c:pt>
                <c:pt idx="2">
                  <c:v>1.2173764238394908E-4</c:v>
                </c:pt>
                <c:pt idx="3">
                  <c:v>4.0918619147726764E-6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539-44F5-900C-41226768D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657448"/>
        <c:axId val="526657056"/>
      </c:scatterChart>
      <c:valAx>
        <c:axId val="526656272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656664"/>
        <c:crosses val="autoZero"/>
        <c:crossBetween val="midCat"/>
      </c:valAx>
      <c:valAx>
        <c:axId val="526656664"/>
        <c:scaling>
          <c:orientation val="maxMin"/>
          <c:max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656272"/>
        <c:crosses val="autoZero"/>
        <c:crossBetween val="midCat"/>
      </c:valAx>
      <c:valAx>
        <c:axId val="52665705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657448"/>
        <c:crosses val="max"/>
        <c:crossBetween val="midCat"/>
      </c:valAx>
      <c:valAx>
        <c:axId val="526657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66570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Cr(III)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'Cr(III) (CrCl3)'!$B$2:$B$5</c:f>
              <c:numCache>
                <c:formatCode>General</c:formatCode>
                <c:ptCount val="4"/>
                <c:pt idx="0">
                  <c:v>10</c:v>
                </c:pt>
                <c:pt idx="1">
                  <c:v>30</c:v>
                </c:pt>
                <c:pt idx="2">
                  <c:v>100</c:v>
                </c:pt>
                <c:pt idx="3">
                  <c:v>300</c:v>
                </c:pt>
              </c:numCache>
            </c:numRef>
          </c:cat>
          <c:val>
            <c:numRef>
              <c:f>'Cr(III) (CrCl3)'!$P$2:$P$5</c:f>
              <c:numCache>
                <c:formatCode>General</c:formatCode>
                <c:ptCount val="4"/>
                <c:pt idx="0">
                  <c:v>66</c:v>
                </c:pt>
                <c:pt idx="1">
                  <c:v>24</c:v>
                </c:pt>
                <c:pt idx="3">
                  <c:v>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84-410A-8962-23011C56B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658232"/>
        <c:axId val="526658624"/>
      </c:barChart>
      <c:catAx>
        <c:axId val="52665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658624"/>
        <c:crosses val="autoZero"/>
        <c:auto val="1"/>
        <c:lblAlgn val="ctr"/>
        <c:lblOffset val="100"/>
        <c:noMultiLvlLbl val="0"/>
      </c:catAx>
      <c:valAx>
        <c:axId val="52665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Nitrosomonas activity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658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errBars>
            <c:errDir val="y"/>
            <c:errBarType val="both"/>
            <c:errValType val="cust"/>
            <c:noEndCap val="0"/>
            <c:plus>
              <c:numRef>
                <c:f>'Cr(VI) (K2Cr2O7)'!$L$2:$L$6</c:f>
                <c:numCache>
                  <c:formatCode>General</c:formatCode>
                  <c:ptCount val="5"/>
                  <c:pt idx="0">
                    <c:v>6.2111931731637343E-2</c:v>
                  </c:pt>
                  <c:pt idx="1">
                    <c:v>1.0283719545982126E-2</c:v>
                  </c:pt>
                  <c:pt idx="2">
                    <c:v>1.3891282539705405E-2</c:v>
                  </c:pt>
                  <c:pt idx="3">
                    <c:v>1.203641002709376E-2</c:v>
                  </c:pt>
                </c:numCache>
              </c:numRef>
            </c:plus>
            <c:minus>
              <c:numRef>
                <c:f>'Cr(VI) (K2Cr2O7)'!$L$2:$L$6</c:f>
                <c:numCache>
                  <c:formatCode>General</c:formatCode>
                  <c:ptCount val="5"/>
                  <c:pt idx="0">
                    <c:v>6.2111931731637343E-2</c:v>
                  </c:pt>
                  <c:pt idx="1">
                    <c:v>1.0283719545982126E-2</c:v>
                  </c:pt>
                  <c:pt idx="2">
                    <c:v>1.3891282539705405E-2</c:v>
                  </c:pt>
                  <c:pt idx="3">
                    <c:v>1.203641002709376E-2</c:v>
                  </c:pt>
                </c:numCache>
              </c:numRef>
            </c:minus>
          </c:errBars>
          <c:xVal>
            <c:numRef>
              <c:f>'Cr(VI) (K2Cr2O7)'!$B$2:$B$5</c:f>
              <c:numCache>
                <c:formatCode>General</c:formatCode>
                <c:ptCount val="4"/>
                <c:pt idx="0">
                  <c:v>10</c:v>
                </c:pt>
                <c:pt idx="1">
                  <c:v>3</c:v>
                </c:pt>
                <c:pt idx="2">
                  <c:v>1</c:v>
                </c:pt>
                <c:pt idx="3">
                  <c:v>30</c:v>
                </c:pt>
              </c:numCache>
            </c:numRef>
          </c:xVal>
          <c:yVal>
            <c:numRef>
              <c:f>'Cr(VI) (K2Cr2O7)'!$K$2:$K$5</c:f>
              <c:numCache>
                <c:formatCode>General</c:formatCode>
                <c:ptCount val="4"/>
                <c:pt idx="0">
                  <c:v>0.20576856100440782</c:v>
                </c:pt>
                <c:pt idx="1">
                  <c:v>0.10017045459734972</c:v>
                </c:pt>
                <c:pt idx="2">
                  <c:v>-1.0004518545796651E-3</c:v>
                </c:pt>
                <c:pt idx="3">
                  <c:v>0.34315910864015631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7A0-44C7-9610-5F0B3B7B3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7077432"/>
        <c:axId val="527077824"/>
      </c:scatterChart>
      <c:valAx>
        <c:axId val="527077432"/>
        <c:scaling>
          <c:logBase val="10"/>
          <c:orientation val="minMax"/>
          <c:min val="0.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 Cr(VI) Concentration (mg/L)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spPr>
          <a:ln/>
        </c:spPr>
        <c:crossAx val="527077824"/>
        <c:crosses val="autoZero"/>
        <c:crossBetween val="midCat"/>
      </c:valAx>
      <c:valAx>
        <c:axId val="527077824"/>
        <c:scaling>
          <c:orientation val="minMax"/>
          <c:max val="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Inhibition (Fraction)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27077432"/>
        <c:crossesAt val="0.01"/>
        <c:crossBetween val="midCat"/>
      </c:valAx>
    </c:plotArea>
    <c:plotVisOnly val="1"/>
    <c:dispBlanksAs val="gap"/>
    <c:showDLblsOverMax val="0"/>
  </c:chart>
  <c:printSettings>
    <c:headerFooter/>
    <c:pageMargins b="0.750000000000002" l="0.70000000000000095" r="0.70000000000000095" t="0.750000000000002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Cr(VI)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'Cr(VI) (K2Cr2O7)'!$B$2:$B$5</c:f>
              <c:numCache>
                <c:formatCode>General</c:formatCode>
                <c:ptCount val="4"/>
                <c:pt idx="0">
                  <c:v>10</c:v>
                </c:pt>
                <c:pt idx="1">
                  <c:v>3</c:v>
                </c:pt>
                <c:pt idx="2">
                  <c:v>1</c:v>
                </c:pt>
                <c:pt idx="3">
                  <c:v>30</c:v>
                </c:pt>
              </c:numCache>
            </c:numRef>
          </c:cat>
          <c:val>
            <c:numRef>
              <c:f>'Cr(VI) (K2Cr2O7)'!$P$2:$P$5</c:f>
              <c:numCache>
                <c:formatCode>General</c:formatCode>
                <c:ptCount val="4"/>
                <c:pt idx="0">
                  <c:v>100</c:v>
                </c:pt>
                <c:pt idx="1">
                  <c:v>98</c:v>
                </c:pt>
                <c:pt idx="2">
                  <c:v>99</c:v>
                </c:pt>
                <c:pt idx="3">
                  <c:v>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7FF-44EC-9279-5DBD48ECB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078608"/>
        <c:axId val="527079000"/>
      </c:barChart>
      <c:catAx>
        <c:axId val="52707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079000"/>
        <c:crosses val="autoZero"/>
        <c:auto val="1"/>
        <c:lblAlgn val="ctr"/>
        <c:lblOffset val="100"/>
        <c:noMultiLvlLbl val="0"/>
      </c:catAx>
      <c:valAx>
        <c:axId val="527079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Nitrosomonas activity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078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errBars>
            <c:errDir val="y"/>
            <c:errBarType val="both"/>
            <c:errValType val="cust"/>
            <c:noEndCap val="0"/>
            <c:plus>
              <c:numRef>
                <c:f>'CN (KCN)'!$L$2:$L$6</c:f>
                <c:numCache>
                  <c:formatCode>General</c:formatCode>
                  <c:ptCount val="5"/>
                  <c:pt idx="0">
                    <c:v>1.3005796822457843E-2</c:v>
                  </c:pt>
                  <c:pt idx="1">
                    <c:v>1.5478437423208329E-2</c:v>
                  </c:pt>
                  <c:pt idx="2">
                    <c:v>1.0988229268974494E-2</c:v>
                  </c:pt>
                  <c:pt idx="3">
                    <c:v>8.3316922011019326E-2</c:v>
                  </c:pt>
                  <c:pt idx="4">
                    <c:v>1.6616199573113472E-2</c:v>
                  </c:pt>
                </c:numCache>
              </c:numRef>
            </c:plus>
            <c:minus>
              <c:numRef>
                <c:f>'CN (KCN)'!$L$2:$L$6</c:f>
                <c:numCache>
                  <c:formatCode>General</c:formatCode>
                  <c:ptCount val="5"/>
                  <c:pt idx="0">
                    <c:v>1.3005796822457843E-2</c:v>
                  </c:pt>
                  <c:pt idx="1">
                    <c:v>1.5478437423208329E-2</c:v>
                  </c:pt>
                  <c:pt idx="2">
                    <c:v>1.0988229268974494E-2</c:v>
                  </c:pt>
                  <c:pt idx="3">
                    <c:v>8.3316922011019326E-2</c:v>
                  </c:pt>
                  <c:pt idx="4">
                    <c:v>1.6616199573113472E-2</c:v>
                  </c:pt>
                </c:numCache>
              </c:numRef>
            </c:minus>
          </c:errBars>
          <c:xVal>
            <c:numRef>
              <c:f>'CN (KCN)'!$B$2:$B$6</c:f>
              <c:numCache>
                <c:formatCode>General</c:formatCode>
                <c:ptCount val="5"/>
                <c:pt idx="0">
                  <c:v>1</c:v>
                </c:pt>
                <c:pt idx="1">
                  <c:v>0.01</c:v>
                </c:pt>
                <c:pt idx="2">
                  <c:v>0.03</c:v>
                </c:pt>
                <c:pt idx="3">
                  <c:v>0.1</c:v>
                </c:pt>
                <c:pt idx="4">
                  <c:v>0.06</c:v>
                </c:pt>
              </c:numCache>
            </c:numRef>
          </c:xVal>
          <c:yVal>
            <c:numRef>
              <c:f>'CN (KCN)'!$K$2:$K$6</c:f>
              <c:numCache>
                <c:formatCode>General</c:formatCode>
                <c:ptCount val="5"/>
                <c:pt idx="0">
                  <c:v>0.91972550111612783</c:v>
                </c:pt>
                <c:pt idx="1">
                  <c:v>-2.7864862755457142E-2</c:v>
                </c:pt>
                <c:pt idx="2">
                  <c:v>5.864996638311426E-2</c:v>
                </c:pt>
                <c:pt idx="3">
                  <c:v>0.63477065243676378</c:v>
                </c:pt>
                <c:pt idx="4">
                  <c:v>0.17288159287419119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FDB-4653-A07D-5FB7B89C7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7079784"/>
        <c:axId val="527080176"/>
      </c:scatterChart>
      <c:valAx>
        <c:axId val="527079784"/>
        <c:scaling>
          <c:logBase val="1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 CN- Concentration (mg/L)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spPr>
          <a:ln/>
        </c:spPr>
        <c:crossAx val="527080176"/>
        <c:crosses val="autoZero"/>
        <c:crossBetween val="midCat"/>
      </c:valAx>
      <c:valAx>
        <c:axId val="527080176"/>
        <c:scaling>
          <c:orientation val="minMax"/>
          <c:max val="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Inhibition (Fraction)</a:t>
                </a:r>
              </a:p>
            </c:rich>
          </c:tx>
          <c:layout>
            <c:manualLayout>
              <c:xMode val="edge"/>
              <c:yMode val="edge"/>
              <c:x val="3.05555555555556E-2"/>
              <c:y val="0.3670541703120440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27079784"/>
        <c:crossesAt val="0.01"/>
        <c:crossBetween val="midCat"/>
      </c:valAx>
    </c:plotArea>
    <c:plotVisOnly val="1"/>
    <c:dispBlanksAs val="gap"/>
    <c:showDLblsOverMax val="0"/>
  </c:chart>
  <c:printSettings>
    <c:headerFooter/>
    <c:pageMargins b="0.750000000000002" l="0.70000000000000095" r="0.70000000000000095" t="0.750000000000002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1"/>
          <c:tx>
            <c:strRef>
              <c:f>'NH4-tCOD Total'!$C$1</c:f>
              <c:strCache>
                <c:ptCount val="1"/>
                <c:pt idx="0">
                  <c:v>Mixed Liquor tCOD (mg/L)</c:v>
                </c:pt>
              </c:strCache>
            </c:strRef>
          </c:tx>
          <c:spPr>
            <a:ln w="22225"/>
          </c:spPr>
          <c:marker>
            <c:symbol val="square"/>
            <c:size val="5"/>
          </c:marker>
          <c:xVal>
            <c:numRef>
              <c:f>'NH4-tCOD Total'!$A$2:$A$50</c:f>
              <c:numCache>
                <c:formatCode>m/d/yyyy</c:formatCode>
                <c:ptCount val="49"/>
                <c:pt idx="0">
                  <c:v>41791</c:v>
                </c:pt>
                <c:pt idx="1">
                  <c:v>41792</c:v>
                </c:pt>
                <c:pt idx="2">
                  <c:v>41793</c:v>
                </c:pt>
                <c:pt idx="3">
                  <c:v>41794</c:v>
                </c:pt>
                <c:pt idx="4">
                  <c:v>41795</c:v>
                </c:pt>
                <c:pt idx="5">
                  <c:v>41796</c:v>
                </c:pt>
                <c:pt idx="6">
                  <c:v>41797</c:v>
                </c:pt>
                <c:pt idx="7">
                  <c:v>41798</c:v>
                </c:pt>
                <c:pt idx="8">
                  <c:v>41799</c:v>
                </c:pt>
                <c:pt idx="9">
                  <c:v>41800</c:v>
                </c:pt>
                <c:pt idx="10">
                  <c:v>41801</c:v>
                </c:pt>
                <c:pt idx="11">
                  <c:v>41802</c:v>
                </c:pt>
                <c:pt idx="12">
                  <c:v>41805</c:v>
                </c:pt>
                <c:pt idx="13">
                  <c:v>41806</c:v>
                </c:pt>
                <c:pt idx="14">
                  <c:v>41807</c:v>
                </c:pt>
                <c:pt idx="15">
                  <c:v>41808</c:v>
                </c:pt>
                <c:pt idx="16">
                  <c:v>41809</c:v>
                </c:pt>
                <c:pt idx="17">
                  <c:v>41812</c:v>
                </c:pt>
                <c:pt idx="18">
                  <c:v>41813</c:v>
                </c:pt>
                <c:pt idx="19">
                  <c:v>41814</c:v>
                </c:pt>
                <c:pt idx="20">
                  <c:v>41815</c:v>
                </c:pt>
                <c:pt idx="21">
                  <c:v>41816</c:v>
                </c:pt>
                <c:pt idx="22">
                  <c:v>41819</c:v>
                </c:pt>
                <c:pt idx="23">
                  <c:v>41820</c:v>
                </c:pt>
                <c:pt idx="24">
                  <c:v>41821</c:v>
                </c:pt>
                <c:pt idx="25">
                  <c:v>41822</c:v>
                </c:pt>
                <c:pt idx="26">
                  <c:v>41823</c:v>
                </c:pt>
                <c:pt idx="27">
                  <c:v>41833</c:v>
                </c:pt>
                <c:pt idx="28">
                  <c:v>41834</c:v>
                </c:pt>
                <c:pt idx="29">
                  <c:v>41835</c:v>
                </c:pt>
                <c:pt idx="30">
                  <c:v>41836</c:v>
                </c:pt>
                <c:pt idx="31">
                  <c:v>41840</c:v>
                </c:pt>
                <c:pt idx="32">
                  <c:v>41841</c:v>
                </c:pt>
                <c:pt idx="33">
                  <c:v>41842</c:v>
                </c:pt>
                <c:pt idx="34">
                  <c:v>41843</c:v>
                </c:pt>
                <c:pt idx="35">
                  <c:v>41844</c:v>
                </c:pt>
                <c:pt idx="36">
                  <c:v>41856</c:v>
                </c:pt>
                <c:pt idx="37">
                  <c:v>41857</c:v>
                </c:pt>
                <c:pt idx="38">
                  <c:v>41858</c:v>
                </c:pt>
                <c:pt idx="39">
                  <c:v>41859</c:v>
                </c:pt>
                <c:pt idx="40">
                  <c:v>41861</c:v>
                </c:pt>
                <c:pt idx="41">
                  <c:v>41862</c:v>
                </c:pt>
                <c:pt idx="42">
                  <c:v>41863</c:v>
                </c:pt>
                <c:pt idx="43">
                  <c:v>41864</c:v>
                </c:pt>
                <c:pt idx="44">
                  <c:v>41868</c:v>
                </c:pt>
                <c:pt idx="45">
                  <c:v>41869</c:v>
                </c:pt>
                <c:pt idx="46">
                  <c:v>41870</c:v>
                </c:pt>
                <c:pt idx="47">
                  <c:v>41871</c:v>
                </c:pt>
                <c:pt idx="48">
                  <c:v>41872</c:v>
                </c:pt>
              </c:numCache>
            </c:numRef>
          </c:xVal>
          <c:yVal>
            <c:numRef>
              <c:f>'NH4-tCOD Total'!$C$2:$C$50</c:f>
              <c:numCache>
                <c:formatCode>General</c:formatCode>
                <c:ptCount val="49"/>
                <c:pt idx="0">
                  <c:v>1570</c:v>
                </c:pt>
                <c:pt idx="1">
                  <c:v>1630</c:v>
                </c:pt>
                <c:pt idx="2">
                  <c:v>1810</c:v>
                </c:pt>
                <c:pt idx="3">
                  <c:v>1755</c:v>
                </c:pt>
                <c:pt idx="4">
                  <c:v>1688</c:v>
                </c:pt>
                <c:pt idx="5">
                  <c:v>1620</c:v>
                </c:pt>
                <c:pt idx="6">
                  <c:v>1900</c:v>
                </c:pt>
                <c:pt idx="7">
                  <c:v>1703</c:v>
                </c:pt>
                <c:pt idx="8">
                  <c:v>1802</c:v>
                </c:pt>
                <c:pt idx="9">
                  <c:v>1907</c:v>
                </c:pt>
                <c:pt idx="10">
                  <c:v>1780</c:v>
                </c:pt>
                <c:pt idx="11">
                  <c:v>1930</c:v>
                </c:pt>
                <c:pt idx="12">
                  <c:v>1904</c:v>
                </c:pt>
                <c:pt idx="13">
                  <c:v>2021</c:v>
                </c:pt>
                <c:pt idx="14">
                  <c:v>1920</c:v>
                </c:pt>
                <c:pt idx="15">
                  <c:v>1989</c:v>
                </c:pt>
                <c:pt idx="16">
                  <c:v>2002</c:v>
                </c:pt>
                <c:pt idx="17">
                  <c:v>1923</c:v>
                </c:pt>
                <c:pt idx="18">
                  <c:v>2013</c:v>
                </c:pt>
                <c:pt idx="19">
                  <c:v>1980</c:v>
                </c:pt>
                <c:pt idx="20">
                  <c:v>1843</c:v>
                </c:pt>
                <c:pt idx="21">
                  <c:v>1934</c:v>
                </c:pt>
                <c:pt idx="22">
                  <c:v>1945</c:v>
                </c:pt>
                <c:pt idx="23">
                  <c:v>1990</c:v>
                </c:pt>
                <c:pt idx="24">
                  <c:v>1934</c:v>
                </c:pt>
                <c:pt idx="25">
                  <c:v>1890</c:v>
                </c:pt>
                <c:pt idx="26">
                  <c:v>1949</c:v>
                </c:pt>
                <c:pt idx="27">
                  <c:v>2018</c:v>
                </c:pt>
                <c:pt idx="28">
                  <c:v>1942</c:v>
                </c:pt>
                <c:pt idx="29">
                  <c:v>1918</c:v>
                </c:pt>
                <c:pt idx="30">
                  <c:v>1985</c:v>
                </c:pt>
                <c:pt idx="31">
                  <c:v>1964</c:v>
                </c:pt>
                <c:pt idx="32">
                  <c:v>2029</c:v>
                </c:pt>
                <c:pt idx="33">
                  <c:v>2028</c:v>
                </c:pt>
                <c:pt idx="34">
                  <c:v>1921</c:v>
                </c:pt>
                <c:pt idx="35">
                  <c:v>1757</c:v>
                </c:pt>
                <c:pt idx="36">
                  <c:v>2089</c:v>
                </c:pt>
                <c:pt idx="37">
                  <c:v>2164</c:v>
                </c:pt>
                <c:pt idx="38">
                  <c:v>2125</c:v>
                </c:pt>
                <c:pt idx="39">
                  <c:v>2068</c:v>
                </c:pt>
                <c:pt idx="40">
                  <c:v>2107</c:v>
                </c:pt>
                <c:pt idx="41">
                  <c:v>1903</c:v>
                </c:pt>
                <c:pt idx="42">
                  <c:v>2030</c:v>
                </c:pt>
                <c:pt idx="43">
                  <c:v>1909</c:v>
                </c:pt>
                <c:pt idx="44">
                  <c:v>1955</c:v>
                </c:pt>
                <c:pt idx="45">
                  <c:v>2021</c:v>
                </c:pt>
                <c:pt idx="46">
                  <c:v>1923</c:v>
                </c:pt>
                <c:pt idx="47">
                  <c:v>1992</c:v>
                </c:pt>
                <c:pt idx="48">
                  <c:v>2045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1BA1-4F05-80A4-FA7ACC622B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7080960"/>
        <c:axId val="528437064"/>
      </c:scatterChart>
      <c:scatterChart>
        <c:scatterStyle val="smoothMarker"/>
        <c:varyColors val="0"/>
        <c:ser>
          <c:idx val="0"/>
          <c:order val="0"/>
          <c:tx>
            <c:strRef>
              <c:f>'NH4-tCOD Total'!$B$1</c:f>
              <c:strCache>
                <c:ptCount val="1"/>
                <c:pt idx="0">
                  <c:v>Eff. NH4-N (mg/L)</c:v>
                </c:pt>
              </c:strCache>
            </c:strRef>
          </c:tx>
          <c:spPr>
            <a:ln w="22225"/>
          </c:spPr>
          <c:marker>
            <c:symbol val="diamond"/>
            <c:size val="5"/>
            <c:spPr>
              <a:ln w="9525"/>
            </c:spPr>
          </c:marker>
          <c:xVal>
            <c:numRef>
              <c:f>'NH4-tCOD Total'!$A$2:$A$50</c:f>
              <c:numCache>
                <c:formatCode>m/d/yyyy</c:formatCode>
                <c:ptCount val="49"/>
                <c:pt idx="0">
                  <c:v>41791</c:v>
                </c:pt>
                <c:pt idx="1">
                  <c:v>41792</c:v>
                </c:pt>
                <c:pt idx="2">
                  <c:v>41793</c:v>
                </c:pt>
                <c:pt idx="3">
                  <c:v>41794</c:v>
                </c:pt>
                <c:pt idx="4">
                  <c:v>41795</c:v>
                </c:pt>
                <c:pt idx="5">
                  <c:v>41796</c:v>
                </c:pt>
                <c:pt idx="6">
                  <c:v>41797</c:v>
                </c:pt>
                <c:pt idx="7">
                  <c:v>41798</c:v>
                </c:pt>
                <c:pt idx="8">
                  <c:v>41799</c:v>
                </c:pt>
                <c:pt idx="9">
                  <c:v>41800</c:v>
                </c:pt>
                <c:pt idx="10">
                  <c:v>41801</c:v>
                </c:pt>
                <c:pt idx="11">
                  <c:v>41802</c:v>
                </c:pt>
                <c:pt idx="12">
                  <c:v>41805</c:v>
                </c:pt>
                <c:pt idx="13">
                  <c:v>41806</c:v>
                </c:pt>
                <c:pt idx="14">
                  <c:v>41807</c:v>
                </c:pt>
                <c:pt idx="15">
                  <c:v>41808</c:v>
                </c:pt>
                <c:pt idx="16">
                  <c:v>41809</c:v>
                </c:pt>
                <c:pt idx="17">
                  <c:v>41812</c:v>
                </c:pt>
                <c:pt idx="18">
                  <c:v>41813</c:v>
                </c:pt>
                <c:pt idx="19">
                  <c:v>41814</c:v>
                </c:pt>
                <c:pt idx="20">
                  <c:v>41815</c:v>
                </c:pt>
                <c:pt idx="21">
                  <c:v>41816</c:v>
                </c:pt>
                <c:pt idx="22">
                  <c:v>41819</c:v>
                </c:pt>
                <c:pt idx="23">
                  <c:v>41820</c:v>
                </c:pt>
                <c:pt idx="24">
                  <c:v>41821</c:v>
                </c:pt>
                <c:pt idx="25">
                  <c:v>41822</c:v>
                </c:pt>
                <c:pt idx="26">
                  <c:v>41823</c:v>
                </c:pt>
                <c:pt idx="27">
                  <c:v>41833</c:v>
                </c:pt>
                <c:pt idx="28">
                  <c:v>41834</c:v>
                </c:pt>
                <c:pt idx="29">
                  <c:v>41835</c:v>
                </c:pt>
                <c:pt idx="30">
                  <c:v>41836</c:v>
                </c:pt>
                <c:pt idx="31">
                  <c:v>41840</c:v>
                </c:pt>
                <c:pt idx="32">
                  <c:v>41841</c:v>
                </c:pt>
                <c:pt idx="33">
                  <c:v>41842</c:v>
                </c:pt>
                <c:pt idx="34">
                  <c:v>41843</c:v>
                </c:pt>
                <c:pt idx="35">
                  <c:v>41844</c:v>
                </c:pt>
                <c:pt idx="36">
                  <c:v>41856</c:v>
                </c:pt>
                <c:pt idx="37">
                  <c:v>41857</c:v>
                </c:pt>
                <c:pt idx="38">
                  <c:v>41858</c:v>
                </c:pt>
                <c:pt idx="39">
                  <c:v>41859</c:v>
                </c:pt>
                <c:pt idx="40">
                  <c:v>41861</c:v>
                </c:pt>
                <c:pt idx="41">
                  <c:v>41862</c:v>
                </c:pt>
                <c:pt idx="42">
                  <c:v>41863</c:v>
                </c:pt>
                <c:pt idx="43">
                  <c:v>41864</c:v>
                </c:pt>
                <c:pt idx="44">
                  <c:v>41868</c:v>
                </c:pt>
                <c:pt idx="45">
                  <c:v>41869</c:v>
                </c:pt>
                <c:pt idx="46">
                  <c:v>41870</c:v>
                </c:pt>
                <c:pt idx="47">
                  <c:v>41871</c:v>
                </c:pt>
                <c:pt idx="48">
                  <c:v>41872</c:v>
                </c:pt>
              </c:numCache>
            </c:numRef>
          </c:xVal>
          <c:yVal>
            <c:numRef>
              <c:f>'NH4-tCOD Total'!$B$2:$B$50</c:f>
              <c:numCache>
                <c:formatCode>General</c:formatCode>
                <c:ptCount val="49"/>
                <c:pt idx="0">
                  <c:v>2.9</c:v>
                </c:pt>
                <c:pt idx="1">
                  <c:v>2.2000000000000002</c:v>
                </c:pt>
                <c:pt idx="2">
                  <c:v>2.1</c:v>
                </c:pt>
                <c:pt idx="3">
                  <c:v>1.6</c:v>
                </c:pt>
                <c:pt idx="4">
                  <c:v>1.6</c:v>
                </c:pt>
                <c:pt idx="5">
                  <c:v>1.6</c:v>
                </c:pt>
                <c:pt idx="6">
                  <c:v>1.9</c:v>
                </c:pt>
                <c:pt idx="7">
                  <c:v>1.9</c:v>
                </c:pt>
                <c:pt idx="8">
                  <c:v>1.8</c:v>
                </c:pt>
                <c:pt idx="9">
                  <c:v>1.7</c:v>
                </c:pt>
                <c:pt idx="10">
                  <c:v>1.7</c:v>
                </c:pt>
                <c:pt idx="11">
                  <c:v>1.6</c:v>
                </c:pt>
                <c:pt idx="12">
                  <c:v>2</c:v>
                </c:pt>
                <c:pt idx="13">
                  <c:v>1.7</c:v>
                </c:pt>
                <c:pt idx="14">
                  <c:v>1.3</c:v>
                </c:pt>
                <c:pt idx="15">
                  <c:v>1.7</c:v>
                </c:pt>
                <c:pt idx="16">
                  <c:v>1.6</c:v>
                </c:pt>
                <c:pt idx="17">
                  <c:v>2.6</c:v>
                </c:pt>
                <c:pt idx="18">
                  <c:v>1.6</c:v>
                </c:pt>
                <c:pt idx="19">
                  <c:v>1.8</c:v>
                </c:pt>
                <c:pt idx="20">
                  <c:v>1.9</c:v>
                </c:pt>
                <c:pt idx="21">
                  <c:v>1.8</c:v>
                </c:pt>
                <c:pt idx="22">
                  <c:v>1.8</c:v>
                </c:pt>
                <c:pt idx="23">
                  <c:v>1.7</c:v>
                </c:pt>
                <c:pt idx="24">
                  <c:v>1.8</c:v>
                </c:pt>
                <c:pt idx="25">
                  <c:v>1.7</c:v>
                </c:pt>
                <c:pt idx="26">
                  <c:v>1.9</c:v>
                </c:pt>
                <c:pt idx="27">
                  <c:v>3</c:v>
                </c:pt>
                <c:pt idx="28">
                  <c:v>1.9</c:v>
                </c:pt>
                <c:pt idx="29">
                  <c:v>1.7</c:v>
                </c:pt>
                <c:pt idx="30">
                  <c:v>1.6</c:v>
                </c:pt>
                <c:pt idx="31">
                  <c:v>1.9</c:v>
                </c:pt>
                <c:pt idx="32">
                  <c:v>1.6</c:v>
                </c:pt>
                <c:pt idx="33">
                  <c:v>1.5</c:v>
                </c:pt>
                <c:pt idx="34">
                  <c:v>2.2000000000000002</c:v>
                </c:pt>
                <c:pt idx="35">
                  <c:v>2.8</c:v>
                </c:pt>
                <c:pt idx="36">
                  <c:v>1.5</c:v>
                </c:pt>
                <c:pt idx="37">
                  <c:v>1.3</c:v>
                </c:pt>
                <c:pt idx="38">
                  <c:v>1.3</c:v>
                </c:pt>
                <c:pt idx="39">
                  <c:v>1.1000000000000001</c:v>
                </c:pt>
                <c:pt idx="40">
                  <c:v>1.6</c:v>
                </c:pt>
                <c:pt idx="41">
                  <c:v>1.7</c:v>
                </c:pt>
                <c:pt idx="42">
                  <c:v>1.5</c:v>
                </c:pt>
                <c:pt idx="43">
                  <c:v>1.3</c:v>
                </c:pt>
                <c:pt idx="44">
                  <c:v>2.4</c:v>
                </c:pt>
                <c:pt idx="45">
                  <c:v>1.8</c:v>
                </c:pt>
                <c:pt idx="46">
                  <c:v>1.1000000000000001</c:v>
                </c:pt>
                <c:pt idx="47">
                  <c:v>1.3</c:v>
                </c:pt>
                <c:pt idx="48">
                  <c:v>1.2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1BA1-4F05-80A4-FA7ACC622B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37848"/>
        <c:axId val="528437456"/>
      </c:scatterChart>
      <c:valAx>
        <c:axId val="527080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/yyyy" sourceLinked="1"/>
        <c:majorTickMark val="out"/>
        <c:minorTickMark val="none"/>
        <c:tickLblPos val="nextTo"/>
        <c:txPr>
          <a:bodyPr rot="-2580000"/>
          <a:lstStyle/>
          <a:p>
            <a:pPr>
              <a:defRPr/>
            </a:pPr>
            <a:endParaRPr lang="en-US"/>
          </a:p>
        </c:txPr>
        <c:crossAx val="528437064"/>
        <c:crosses val="autoZero"/>
        <c:crossBetween val="midCat"/>
      </c:valAx>
      <c:valAx>
        <c:axId val="5284370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tCOD (mg/L)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27080960"/>
        <c:crosses val="autoZero"/>
        <c:crossBetween val="midCat"/>
      </c:valAx>
      <c:valAx>
        <c:axId val="528437456"/>
        <c:scaling>
          <c:orientation val="minMax"/>
          <c:max val="1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NH4-N (mg/L)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28437848"/>
        <c:crosses val="max"/>
        <c:crossBetween val="midCat"/>
      </c:valAx>
      <c:valAx>
        <c:axId val="5284378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528437456"/>
        <c:crosses val="autoZero"/>
        <c:crossBetween val="midCat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errBars>
            <c:errDir val="y"/>
            <c:errBarType val="both"/>
            <c:errValType val="cust"/>
            <c:noEndCap val="0"/>
            <c:plus>
              <c:numRef>
                <c:f>'Ni (NiCl2)'!$M$2:$M$6</c:f>
                <c:numCache>
                  <c:formatCode>General</c:formatCode>
                  <c:ptCount val="5"/>
                  <c:pt idx="0">
                    <c:v>4.7974120690488592E-2</c:v>
                  </c:pt>
                  <c:pt idx="1">
                    <c:v>2.5366295474259514E-2</c:v>
                  </c:pt>
                  <c:pt idx="2">
                    <c:v>5.1573170984469258E-2</c:v>
                  </c:pt>
                  <c:pt idx="3">
                    <c:v>2.7177850010655751E-2</c:v>
                  </c:pt>
                  <c:pt idx="4">
                    <c:v>6.2833038899430857E-2</c:v>
                  </c:pt>
                </c:numCache>
              </c:numRef>
            </c:plus>
            <c:minus>
              <c:numRef>
                <c:f>'Ni (NiCl2)'!$M$2:$M$6</c:f>
                <c:numCache>
                  <c:formatCode>General</c:formatCode>
                  <c:ptCount val="5"/>
                  <c:pt idx="0">
                    <c:v>4.7974120690488592E-2</c:v>
                  </c:pt>
                  <c:pt idx="1">
                    <c:v>2.5366295474259514E-2</c:v>
                  </c:pt>
                  <c:pt idx="2">
                    <c:v>5.1573170984469258E-2</c:v>
                  </c:pt>
                  <c:pt idx="3">
                    <c:v>2.7177850010655751E-2</c:v>
                  </c:pt>
                  <c:pt idx="4">
                    <c:v>6.2833038899430857E-2</c:v>
                  </c:pt>
                </c:numCache>
              </c:numRef>
            </c:minus>
          </c:errBars>
          <c:xVal>
            <c:numRef>
              <c:f>'Ni (NiCl2)'!$B$2:$B$6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0.3</c:v>
                </c:pt>
                <c:pt idx="3">
                  <c:v>0.1</c:v>
                </c:pt>
                <c:pt idx="4">
                  <c:v>0.03</c:v>
                </c:pt>
              </c:numCache>
            </c:numRef>
          </c:xVal>
          <c:yVal>
            <c:numRef>
              <c:f>'Ni (NiCl2)'!$L$2:$L$6</c:f>
              <c:numCache>
                <c:formatCode>General</c:formatCode>
                <c:ptCount val="5"/>
                <c:pt idx="0">
                  <c:v>0.29535648452276814</c:v>
                </c:pt>
                <c:pt idx="1">
                  <c:v>0.66907233393544163</c:v>
                </c:pt>
                <c:pt idx="2">
                  <c:v>0.12503194235834084</c:v>
                </c:pt>
                <c:pt idx="3">
                  <c:v>2.5096172112684091E-2</c:v>
                </c:pt>
                <c:pt idx="4">
                  <c:v>-1.026350689845049E-2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BBC-418C-A032-EB3AFB709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2751784"/>
        <c:axId val="520362560"/>
      </c:scatterChart>
      <c:valAx>
        <c:axId val="402751784"/>
        <c:scaling>
          <c:logBase val="1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</a:t>
                </a:r>
                <a:r>
                  <a:rPr lang="en-US" baseline="0"/>
                  <a:t> Ni Concentration (mg/L)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spPr>
          <a:ln/>
        </c:spPr>
        <c:crossAx val="520362560"/>
        <c:crosses val="autoZero"/>
        <c:crossBetween val="midCat"/>
      </c:valAx>
      <c:valAx>
        <c:axId val="520362560"/>
        <c:scaling>
          <c:orientation val="minMax"/>
          <c:max val="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Inhibition (Fraction)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02751784"/>
        <c:crossesAt val="0.01"/>
        <c:crossBetween val="midCat"/>
      </c:valAx>
    </c:plotArea>
    <c:plotVisOnly val="1"/>
    <c:dispBlanksAs val="gap"/>
    <c:showDLblsOverMax val="0"/>
  </c:chart>
  <c:printSettings>
    <c:headerFooter/>
    <c:pageMargins b="0.750000000000001" l="0.70000000000000095" r="0.70000000000000095" t="0.750000000000001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forward val="2"/>
            <c:backward val="2"/>
            <c:dispRSqr val="0"/>
            <c:dispEq val="0"/>
          </c:trendline>
          <c:errBars>
            <c:errDir val="y"/>
            <c:errBarType val="both"/>
            <c:errValType val="cust"/>
            <c:noEndCap val="0"/>
            <c:plus>
              <c:numRef>
                <c:f>'Ni (NiCl2)'!$M$2:$M$6</c:f>
                <c:numCache>
                  <c:formatCode>General</c:formatCode>
                  <c:ptCount val="5"/>
                  <c:pt idx="0">
                    <c:v>4.7974120690488592E-2</c:v>
                  </c:pt>
                  <c:pt idx="1">
                    <c:v>2.5366295474259514E-2</c:v>
                  </c:pt>
                  <c:pt idx="2">
                    <c:v>5.1573170984469258E-2</c:v>
                  </c:pt>
                  <c:pt idx="3">
                    <c:v>2.7177850010655751E-2</c:v>
                  </c:pt>
                  <c:pt idx="4">
                    <c:v>6.2833038899430857E-2</c:v>
                  </c:pt>
                </c:numCache>
              </c:numRef>
            </c:plus>
            <c:minus>
              <c:numRef>
                <c:f>'Ni (NiCl2)'!$M$2:$M$6</c:f>
                <c:numCache>
                  <c:formatCode>General</c:formatCode>
                  <c:ptCount val="5"/>
                  <c:pt idx="0">
                    <c:v>4.7974120690488592E-2</c:v>
                  </c:pt>
                  <c:pt idx="1">
                    <c:v>2.5366295474259514E-2</c:v>
                  </c:pt>
                  <c:pt idx="2">
                    <c:v>5.1573170984469258E-2</c:v>
                  </c:pt>
                  <c:pt idx="3">
                    <c:v>2.7177850010655751E-2</c:v>
                  </c:pt>
                  <c:pt idx="4">
                    <c:v>6.2833038899430857E-2</c:v>
                  </c:pt>
                </c:numCache>
              </c:numRef>
            </c:minus>
          </c:errBars>
          <c:xVal>
            <c:numRef>
              <c:f>'Ni (NiCl2)'!$B$2:$B$6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0.3</c:v>
                </c:pt>
                <c:pt idx="3">
                  <c:v>0.1</c:v>
                </c:pt>
                <c:pt idx="4">
                  <c:v>0.03</c:v>
                </c:pt>
              </c:numCache>
            </c:numRef>
          </c:xVal>
          <c:yVal>
            <c:numRef>
              <c:f>'Ni (NiCl2)'!$G$2:$G$6</c:f>
              <c:numCache>
                <c:formatCode>General</c:formatCode>
                <c:ptCount val="5"/>
                <c:pt idx="0">
                  <c:v>0.41925205433506618</c:v>
                </c:pt>
                <c:pt idx="1">
                  <c:v>0.8806693086745927</c:v>
                </c:pt>
                <c:pt idx="2">
                  <c:v>0.30828041186263028</c:v>
                </c:pt>
                <c:pt idx="3">
                  <c:v>0.26286044738848147</c:v>
                </c:pt>
                <c:pt idx="4">
                  <c:v>0.25507601265177021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06-45A6-A351-57154CC67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0364912"/>
        <c:axId val="520365304"/>
      </c:scatterChart>
      <c:valAx>
        <c:axId val="520364912"/>
        <c:scaling>
          <c:orientation val="minMax"/>
          <c:min val="-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</a:t>
                </a:r>
                <a:r>
                  <a:rPr lang="en-US" baseline="0"/>
                  <a:t> Ni Concentration (mg/L)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spPr>
          <a:ln/>
        </c:spPr>
        <c:crossAx val="520365304"/>
        <c:crosses val="autoZero"/>
        <c:crossBetween val="midCat"/>
      </c:valAx>
      <c:valAx>
        <c:axId val="5203653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Inhibition (Fraction)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20364912"/>
        <c:crossesAt val="0.01"/>
        <c:crossBetween val="midCat"/>
      </c:valAx>
    </c:plotArea>
    <c:plotVisOnly val="1"/>
    <c:dispBlanksAs val="gap"/>
    <c:showDLblsOverMax val="0"/>
  </c:chart>
  <c:printSettings>
    <c:headerFooter/>
    <c:pageMargins b="0.750000000000001" l="0.70000000000000095" r="0.70000000000000095" t="0.750000000000001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127515310586"/>
          <c:y val="6.0659813356663699E-2"/>
          <c:w val="0.81745581802274703"/>
          <c:h val="0.7344480898221049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errBars>
            <c:errDir val="y"/>
            <c:errBarType val="both"/>
            <c:errValType val="cust"/>
            <c:noEndCap val="0"/>
            <c:plus>
              <c:numRef>
                <c:f>'Zn (ZnCl2)'!$M$2:$M$6</c:f>
                <c:numCache>
                  <c:formatCode>General</c:formatCode>
                  <c:ptCount val="5"/>
                  <c:pt idx="0">
                    <c:v>7.5772644096597661E-2</c:v>
                  </c:pt>
                  <c:pt idx="1">
                    <c:v>3.4947016627979569E-2</c:v>
                  </c:pt>
                  <c:pt idx="2">
                    <c:v>2.5153833194079923E-2</c:v>
                  </c:pt>
                  <c:pt idx="3">
                    <c:v>3.0708682203780539E-2</c:v>
                  </c:pt>
                  <c:pt idx="4">
                    <c:v>2.8472904765908823E-2</c:v>
                  </c:pt>
                </c:numCache>
              </c:numRef>
            </c:plus>
            <c:minus>
              <c:numRef>
                <c:f>'Zn (ZnCl2)'!$M$2:$M$6</c:f>
                <c:numCache>
                  <c:formatCode>General</c:formatCode>
                  <c:ptCount val="5"/>
                  <c:pt idx="0">
                    <c:v>7.5772644096597661E-2</c:v>
                  </c:pt>
                  <c:pt idx="1">
                    <c:v>3.4947016627979569E-2</c:v>
                  </c:pt>
                  <c:pt idx="2">
                    <c:v>2.5153833194079923E-2</c:v>
                  </c:pt>
                  <c:pt idx="3">
                    <c:v>3.0708682203780539E-2</c:v>
                  </c:pt>
                  <c:pt idx="4">
                    <c:v>2.8472904765908823E-2</c:v>
                  </c:pt>
                </c:numCache>
              </c:numRef>
            </c:minus>
          </c:errBars>
          <c:xVal>
            <c:numRef>
              <c:f>'Zn (ZnCl2)'!$B$2:$B$6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0.3</c:v>
                </c:pt>
                <c:pt idx="3">
                  <c:v>0.1</c:v>
                </c:pt>
                <c:pt idx="4">
                  <c:v>10</c:v>
                </c:pt>
              </c:numCache>
            </c:numRef>
          </c:xVal>
          <c:yVal>
            <c:numRef>
              <c:f>'Zn (ZnCl2)'!$L$2:$L$6</c:f>
              <c:numCache>
                <c:formatCode>General</c:formatCode>
                <c:ptCount val="5"/>
                <c:pt idx="0">
                  <c:v>0.26784411673108977</c:v>
                </c:pt>
                <c:pt idx="1">
                  <c:v>0.3131881663414704</c:v>
                </c:pt>
                <c:pt idx="2">
                  <c:v>0.16924764601419556</c:v>
                </c:pt>
                <c:pt idx="3">
                  <c:v>3.2920534343915293E-2</c:v>
                </c:pt>
                <c:pt idx="4">
                  <c:v>0.21810933461250009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D2C-468E-9CBB-CA9756A42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0366088"/>
        <c:axId val="400260888"/>
      </c:scatterChart>
      <c:valAx>
        <c:axId val="520366088"/>
        <c:scaling>
          <c:logBase val="10"/>
          <c:orientation val="minMax"/>
          <c:min val="0.0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 Zn Concentration</a:t>
                </a:r>
                <a:r>
                  <a:rPr lang="en-US" baseline="0"/>
                  <a:t> (mg/L)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in"/>
        <c:tickLblPos val="nextTo"/>
        <c:spPr>
          <a:ln/>
        </c:spPr>
        <c:crossAx val="400260888"/>
        <c:crosses val="autoZero"/>
        <c:crossBetween val="midCat"/>
      </c:valAx>
      <c:valAx>
        <c:axId val="400260888"/>
        <c:scaling>
          <c:orientation val="minMax"/>
          <c:max val="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Inhibition (Fraction)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20366088"/>
        <c:crossesAt val="0.01"/>
        <c:crossBetween val="midCat"/>
      </c:valAx>
    </c:plotArea>
    <c:plotVisOnly val="1"/>
    <c:dispBlanksAs val="gap"/>
    <c:showDLblsOverMax val="0"/>
  </c:chart>
  <c:printSettings>
    <c:headerFooter/>
    <c:pageMargins b="0.750000000000001" l="0.70000000000000095" r="0.70000000000000095" t="0.750000000000001" header="0.3" footer="0.3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127515310586"/>
          <c:y val="6.0659813356663699E-2"/>
          <c:w val="0.81745581802274703"/>
          <c:h val="0.7344480898221049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forward val="2"/>
            <c:backward val="10"/>
            <c:dispRSqr val="0"/>
            <c:dispEq val="0"/>
          </c:trendline>
          <c:errBars>
            <c:errDir val="y"/>
            <c:errBarType val="both"/>
            <c:errValType val="cust"/>
            <c:noEndCap val="0"/>
            <c:plus>
              <c:numRef>
                <c:f>'Zn (ZnCl2)'!$M$2:$M$6</c:f>
                <c:numCache>
                  <c:formatCode>General</c:formatCode>
                  <c:ptCount val="5"/>
                  <c:pt idx="0">
                    <c:v>7.5772644096597661E-2</c:v>
                  </c:pt>
                  <c:pt idx="1">
                    <c:v>3.4947016627979569E-2</c:v>
                  </c:pt>
                  <c:pt idx="2">
                    <c:v>2.5153833194079923E-2</c:v>
                  </c:pt>
                  <c:pt idx="3">
                    <c:v>3.0708682203780539E-2</c:v>
                  </c:pt>
                  <c:pt idx="4">
                    <c:v>2.8472904765908823E-2</c:v>
                  </c:pt>
                </c:numCache>
              </c:numRef>
            </c:plus>
            <c:minus>
              <c:numRef>
                <c:f>'Zn (ZnCl2)'!$M$2:$M$6</c:f>
                <c:numCache>
                  <c:formatCode>General</c:formatCode>
                  <c:ptCount val="5"/>
                  <c:pt idx="0">
                    <c:v>7.5772644096597661E-2</c:v>
                  </c:pt>
                  <c:pt idx="1">
                    <c:v>3.4947016627979569E-2</c:v>
                  </c:pt>
                  <c:pt idx="2">
                    <c:v>2.5153833194079923E-2</c:v>
                  </c:pt>
                  <c:pt idx="3">
                    <c:v>3.0708682203780539E-2</c:v>
                  </c:pt>
                  <c:pt idx="4">
                    <c:v>2.8472904765908823E-2</c:v>
                  </c:pt>
                </c:numCache>
              </c:numRef>
            </c:minus>
          </c:errBars>
          <c:xVal>
            <c:numRef>
              <c:f>'Zn (ZnCl2)'!$B$2:$B$5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0.3</c:v>
                </c:pt>
                <c:pt idx="3">
                  <c:v>0.1</c:v>
                </c:pt>
              </c:numCache>
            </c:numRef>
          </c:xVal>
          <c:yVal>
            <c:numRef>
              <c:f>'Zn (ZnCl2)'!$G$2:$G$5</c:f>
              <c:numCache>
                <c:formatCode>General</c:formatCode>
                <c:ptCount val="4"/>
                <c:pt idx="0">
                  <c:v>0.37324574499850705</c:v>
                </c:pt>
                <c:pt idx="1">
                  <c:v>0.35069261792039275</c:v>
                </c:pt>
                <c:pt idx="2">
                  <c:v>0.29974222168934717</c:v>
                </c:pt>
                <c:pt idx="3">
                  <c:v>0.28475425707614327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044-406A-97F5-EDD17E892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0364520"/>
        <c:axId val="520364128"/>
      </c:scatterChart>
      <c:valAx>
        <c:axId val="520364520"/>
        <c:scaling>
          <c:orientation val="minMax"/>
          <c:min val="-1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 Zn Concentration</a:t>
                </a:r>
                <a:r>
                  <a:rPr lang="en-US" baseline="0"/>
                  <a:t> (mg/L)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in"/>
        <c:tickLblPos val="nextTo"/>
        <c:spPr>
          <a:ln/>
        </c:spPr>
        <c:crossAx val="520364128"/>
        <c:crosses val="autoZero"/>
        <c:crossBetween val="midCat"/>
      </c:valAx>
      <c:valAx>
        <c:axId val="5203641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Inhibition (Fraction)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20364520"/>
        <c:crossesAt val="0.01"/>
        <c:crossBetween val="midCat"/>
      </c:valAx>
    </c:plotArea>
    <c:plotVisOnly val="1"/>
    <c:dispBlanksAs val="gap"/>
    <c:showDLblsOverMax val="0"/>
  </c:chart>
  <c:printSettings>
    <c:headerFooter/>
    <c:pageMargins b="0.750000000000001" l="0.70000000000000095" r="0.70000000000000095" t="0.750000000000001" header="0.3" footer="0.3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errBars>
            <c:errDir val="y"/>
            <c:errBarType val="both"/>
            <c:errValType val="cust"/>
            <c:noEndCap val="0"/>
            <c:plus>
              <c:numRef>
                <c:f>'Cd (CdCL2)'!$M$2:$M$6</c:f>
                <c:numCache>
                  <c:formatCode>General</c:formatCode>
                  <c:ptCount val="5"/>
                  <c:pt idx="0">
                    <c:v>3.6161942519151703E-2</c:v>
                  </c:pt>
                  <c:pt idx="1">
                    <c:v>4.485633743674973E-2</c:v>
                  </c:pt>
                  <c:pt idx="2">
                    <c:v>2.4067387065198616E-2</c:v>
                  </c:pt>
                  <c:pt idx="3">
                    <c:v>3.4407429088534711E-2</c:v>
                  </c:pt>
                  <c:pt idx="4">
                    <c:v>0</c:v>
                  </c:pt>
                </c:numCache>
              </c:numRef>
            </c:plus>
            <c:minus>
              <c:numRef>
                <c:f>'Cd (CdCL2)'!$M$2:$M$6</c:f>
                <c:numCache>
                  <c:formatCode>General</c:formatCode>
                  <c:ptCount val="5"/>
                  <c:pt idx="0">
                    <c:v>3.6161942519151703E-2</c:v>
                  </c:pt>
                  <c:pt idx="1">
                    <c:v>4.485633743674973E-2</c:v>
                  </c:pt>
                  <c:pt idx="2">
                    <c:v>2.4067387065198616E-2</c:v>
                  </c:pt>
                  <c:pt idx="3">
                    <c:v>3.4407429088534711E-2</c:v>
                  </c:pt>
                  <c:pt idx="4">
                    <c:v>0</c:v>
                  </c:pt>
                </c:numCache>
              </c:numRef>
            </c:minus>
          </c:errBars>
          <c:xVal>
            <c:numRef>
              <c:f>'Cd (CdCL2)'!$B$2:$B$5</c:f>
              <c:numCache>
                <c:formatCode>General</c:formatCode>
                <c:ptCount val="4"/>
                <c:pt idx="0">
                  <c:v>1</c:v>
                </c:pt>
                <c:pt idx="1">
                  <c:v>0.3</c:v>
                </c:pt>
                <c:pt idx="2">
                  <c:v>0.1</c:v>
                </c:pt>
                <c:pt idx="3">
                  <c:v>0.03</c:v>
                </c:pt>
              </c:numCache>
            </c:numRef>
          </c:xVal>
          <c:yVal>
            <c:numRef>
              <c:f>'Cd (CdCL2)'!$L$2:$L$5</c:f>
              <c:numCache>
                <c:formatCode>General</c:formatCode>
                <c:ptCount val="4"/>
                <c:pt idx="0">
                  <c:v>0.60455841247356423</c:v>
                </c:pt>
                <c:pt idx="1">
                  <c:v>0.23109218786180624</c:v>
                </c:pt>
                <c:pt idx="2">
                  <c:v>0.14234768330900041</c:v>
                </c:pt>
                <c:pt idx="3">
                  <c:v>-1.3614979669789244E-2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62A-4FCC-B007-92E266AAD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0363344"/>
        <c:axId val="400261672"/>
      </c:scatterChart>
      <c:valAx>
        <c:axId val="520363344"/>
        <c:scaling>
          <c:logBase val="10"/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 Cd Concentration (mg/L)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spPr>
          <a:ln/>
        </c:spPr>
        <c:crossAx val="400261672"/>
        <c:crosses val="autoZero"/>
        <c:crossBetween val="midCat"/>
      </c:valAx>
      <c:valAx>
        <c:axId val="400261672"/>
        <c:scaling>
          <c:orientation val="minMax"/>
          <c:max val="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Inhibition (Fraction)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20363344"/>
        <c:crossesAt val="0.01"/>
        <c:crossBetween val="midCat"/>
      </c:valAx>
    </c:plotArea>
    <c:plotVisOnly val="1"/>
    <c:dispBlanksAs val="gap"/>
    <c:showDLblsOverMax val="0"/>
  </c:chart>
  <c:printSettings>
    <c:headerFooter/>
    <c:pageMargins b="0.750000000000002" l="0.70000000000000095" r="0.70000000000000095" t="0.750000000000002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forward val="2"/>
            <c:backward val="2"/>
            <c:dispRSqr val="0"/>
            <c:dispEq val="0"/>
          </c:trendline>
          <c:errBars>
            <c:errDir val="y"/>
            <c:errBarType val="both"/>
            <c:errValType val="cust"/>
            <c:noEndCap val="0"/>
            <c:plus>
              <c:numRef>
                <c:f>'Cd (CdCL2)'!$M$2:$M$6</c:f>
                <c:numCache>
                  <c:formatCode>General</c:formatCode>
                  <c:ptCount val="5"/>
                  <c:pt idx="0">
                    <c:v>3.6161942519151703E-2</c:v>
                  </c:pt>
                  <c:pt idx="1">
                    <c:v>4.485633743674973E-2</c:v>
                  </c:pt>
                  <c:pt idx="2">
                    <c:v>2.4067387065198616E-2</c:v>
                  </c:pt>
                  <c:pt idx="3">
                    <c:v>3.4407429088534711E-2</c:v>
                  </c:pt>
                  <c:pt idx="4">
                    <c:v>0</c:v>
                  </c:pt>
                </c:numCache>
              </c:numRef>
            </c:plus>
            <c:minus>
              <c:numRef>
                <c:f>'Cd (CdCL2)'!$M$2:$M$6</c:f>
                <c:numCache>
                  <c:formatCode>General</c:formatCode>
                  <c:ptCount val="5"/>
                  <c:pt idx="0">
                    <c:v>3.6161942519151703E-2</c:v>
                  </c:pt>
                  <c:pt idx="1">
                    <c:v>4.485633743674973E-2</c:v>
                  </c:pt>
                  <c:pt idx="2">
                    <c:v>2.4067387065198616E-2</c:v>
                  </c:pt>
                  <c:pt idx="3">
                    <c:v>3.4407429088534711E-2</c:v>
                  </c:pt>
                  <c:pt idx="4">
                    <c:v>0</c:v>
                  </c:pt>
                </c:numCache>
              </c:numRef>
            </c:minus>
          </c:errBars>
          <c:xVal>
            <c:numRef>
              <c:f>'Cd (CdCL2)'!$B$2:$B$5</c:f>
              <c:numCache>
                <c:formatCode>General</c:formatCode>
                <c:ptCount val="4"/>
                <c:pt idx="0">
                  <c:v>1</c:v>
                </c:pt>
                <c:pt idx="1">
                  <c:v>0.3</c:v>
                </c:pt>
                <c:pt idx="2">
                  <c:v>0.1</c:v>
                </c:pt>
                <c:pt idx="3">
                  <c:v>0.03</c:v>
                </c:pt>
              </c:numCache>
            </c:numRef>
          </c:xVal>
          <c:yVal>
            <c:numRef>
              <c:f>'Cd (CdCL2)'!$G$2:$G$5</c:f>
              <c:numCache>
                <c:formatCode>General</c:formatCode>
                <c:ptCount val="4"/>
                <c:pt idx="0">
                  <c:v>0.48323185464385815</c:v>
                </c:pt>
                <c:pt idx="1">
                  <c:v>0.30989494561343706</c:v>
                </c:pt>
                <c:pt idx="2">
                  <c:v>0.27148092846477534</c:v>
                </c:pt>
                <c:pt idx="3">
                  <c:v>0.21748586341887777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601-4401-B3BE-1024D4BDE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0262456"/>
        <c:axId val="400262848"/>
      </c:scatterChart>
      <c:valAx>
        <c:axId val="400262456"/>
        <c:scaling>
          <c:orientation val="minMax"/>
          <c:max val="10"/>
          <c:min val="-1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 Cd Concentration (mg/L)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spPr>
          <a:ln/>
        </c:spPr>
        <c:crossAx val="400262848"/>
        <c:crosses val="autoZero"/>
        <c:crossBetween val="midCat"/>
      </c:valAx>
      <c:valAx>
        <c:axId val="4002628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Inhibition (Fraction)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00262456"/>
        <c:crossesAt val="0.01"/>
        <c:crossBetween val="midCat"/>
      </c:valAx>
    </c:plotArea>
    <c:plotVisOnly val="1"/>
    <c:dispBlanksAs val="gap"/>
    <c:showDLblsOverMax val="0"/>
  </c:chart>
  <c:printSettings>
    <c:headerFooter/>
    <c:pageMargins b="0.750000000000002" l="0.70000000000000095" r="0.70000000000000095" t="0.750000000000002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errBars>
            <c:errDir val="y"/>
            <c:errBarType val="both"/>
            <c:errValType val="cust"/>
            <c:noEndCap val="0"/>
            <c:plus>
              <c:numRef>
                <c:f>'Pb (PbCl2)'!$M$2:$M$6</c:f>
                <c:numCache>
                  <c:formatCode>General</c:formatCode>
                  <c:ptCount val="5"/>
                  <c:pt idx="0">
                    <c:v>8.2809794377859847E-2</c:v>
                  </c:pt>
                  <c:pt idx="1">
                    <c:v>1.4222543190383567E-3</c:v>
                  </c:pt>
                  <c:pt idx="2">
                    <c:v>3.9952665903835241E-2</c:v>
                  </c:pt>
                  <c:pt idx="3">
                    <c:v>3.0449851193759134E-2</c:v>
                  </c:pt>
                </c:numCache>
              </c:numRef>
            </c:plus>
            <c:minus>
              <c:numRef>
                <c:f>'Pb (PbCl2)'!$M$2:$M$6</c:f>
                <c:numCache>
                  <c:formatCode>General</c:formatCode>
                  <c:ptCount val="5"/>
                  <c:pt idx="0">
                    <c:v>8.2809794377859847E-2</c:v>
                  </c:pt>
                  <c:pt idx="1">
                    <c:v>1.4222543190383567E-3</c:v>
                  </c:pt>
                  <c:pt idx="2">
                    <c:v>3.9952665903835241E-2</c:v>
                  </c:pt>
                  <c:pt idx="3">
                    <c:v>3.0449851193759134E-2</c:v>
                  </c:pt>
                </c:numCache>
              </c:numRef>
            </c:minus>
          </c:errBars>
          <c:xVal>
            <c:numRef>
              <c:f>'Pb (PbCl2)'!$B$2:$B$5</c:f>
              <c:numCache>
                <c:formatCode>General</c:formatCode>
                <c:ptCount val="4"/>
                <c:pt idx="0">
                  <c:v>1</c:v>
                </c:pt>
                <c:pt idx="1">
                  <c:v>10</c:v>
                </c:pt>
                <c:pt idx="2">
                  <c:v>100</c:v>
                </c:pt>
                <c:pt idx="3">
                  <c:v>1000</c:v>
                </c:pt>
              </c:numCache>
            </c:numRef>
          </c:xVal>
          <c:yVal>
            <c:numRef>
              <c:f>'Pb (PbCl2)'!$L$2:$L$5</c:f>
              <c:numCache>
                <c:formatCode>General</c:formatCode>
                <c:ptCount val="4"/>
                <c:pt idx="0">
                  <c:v>-5.404899041140248E-2</c:v>
                </c:pt>
                <c:pt idx="1">
                  <c:v>-9.1830142835196943E-2</c:v>
                </c:pt>
                <c:pt idx="2">
                  <c:v>-5.1462486261342394E-2</c:v>
                </c:pt>
                <c:pt idx="3">
                  <c:v>0.84135139456203523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814-430A-A8F6-CB9968F9F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0263632"/>
        <c:axId val="400264024"/>
      </c:scatterChart>
      <c:valAx>
        <c:axId val="400263632"/>
        <c:scaling>
          <c:logBase val="10"/>
          <c:orientation val="minMax"/>
          <c:min val="0.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 Pb Concentration (mg/L)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spPr>
          <a:ln/>
        </c:spPr>
        <c:crossAx val="400264024"/>
        <c:crosses val="autoZero"/>
        <c:crossBetween val="midCat"/>
      </c:valAx>
      <c:valAx>
        <c:axId val="400264024"/>
        <c:scaling>
          <c:orientation val="minMax"/>
          <c:max val="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Inhibition (Fraction)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00263632"/>
        <c:crossesAt val="0.01"/>
        <c:crossBetween val="midCat"/>
      </c:valAx>
    </c:plotArea>
    <c:plotVisOnly val="1"/>
    <c:dispBlanksAs val="gap"/>
    <c:showDLblsOverMax val="0"/>
  </c:chart>
  <c:printSettings>
    <c:headerFooter/>
    <c:pageMargins b="0.750000000000002" l="0.70000000000000095" r="0.70000000000000095" t="0.750000000000002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forward val="2"/>
            <c:backward val="300"/>
            <c:dispRSqr val="0"/>
            <c:dispEq val="0"/>
          </c:trendline>
          <c:errBars>
            <c:errDir val="y"/>
            <c:errBarType val="both"/>
            <c:errValType val="cust"/>
            <c:noEndCap val="0"/>
            <c:plus>
              <c:numRef>
                <c:f>'Pb (PbCl2)'!$M$2:$M$6</c:f>
                <c:numCache>
                  <c:formatCode>General</c:formatCode>
                  <c:ptCount val="5"/>
                  <c:pt idx="0">
                    <c:v>8.2809794377859847E-2</c:v>
                  </c:pt>
                  <c:pt idx="1">
                    <c:v>1.4222543190383567E-3</c:v>
                  </c:pt>
                  <c:pt idx="2">
                    <c:v>3.9952665903835241E-2</c:v>
                  </c:pt>
                  <c:pt idx="3">
                    <c:v>3.0449851193759134E-2</c:v>
                  </c:pt>
                </c:numCache>
              </c:numRef>
            </c:plus>
            <c:minus>
              <c:numRef>
                <c:f>'Pb (PbCl2)'!$M$2:$M$6</c:f>
                <c:numCache>
                  <c:formatCode>General</c:formatCode>
                  <c:ptCount val="5"/>
                  <c:pt idx="0">
                    <c:v>8.2809794377859847E-2</c:v>
                  </c:pt>
                  <c:pt idx="1">
                    <c:v>1.4222543190383567E-3</c:v>
                  </c:pt>
                  <c:pt idx="2">
                    <c:v>3.9952665903835241E-2</c:v>
                  </c:pt>
                  <c:pt idx="3">
                    <c:v>3.0449851193759134E-2</c:v>
                  </c:pt>
                </c:numCache>
              </c:numRef>
            </c:minus>
          </c:errBars>
          <c:xVal>
            <c:numRef>
              <c:f>'Pb (PbCl2)'!$B$2:$B$5</c:f>
              <c:numCache>
                <c:formatCode>General</c:formatCode>
                <c:ptCount val="4"/>
                <c:pt idx="0">
                  <c:v>1</c:v>
                </c:pt>
                <c:pt idx="1">
                  <c:v>10</c:v>
                </c:pt>
                <c:pt idx="2">
                  <c:v>100</c:v>
                </c:pt>
                <c:pt idx="3">
                  <c:v>1000</c:v>
                </c:pt>
              </c:numCache>
            </c:numRef>
          </c:xVal>
          <c:yVal>
            <c:numRef>
              <c:f>'Pb (PbCl2)'!$G$2:$G$5</c:f>
              <c:numCache>
                <c:formatCode>General</c:formatCode>
                <c:ptCount val="4"/>
                <c:pt idx="0">
                  <c:v>0.22877013177159591</c:v>
                </c:pt>
                <c:pt idx="1">
                  <c:v>0.23337767509160071</c:v>
                </c:pt>
                <c:pt idx="2">
                  <c:v>0.23625023625023625</c:v>
                </c:pt>
                <c:pt idx="3">
                  <c:v>1.71556013038257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0D-4D8C-9547-48E22849E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3395000"/>
        <c:axId val="523395392"/>
      </c:scatterChart>
      <c:valAx>
        <c:axId val="523395000"/>
        <c:scaling>
          <c:orientation val="minMax"/>
          <c:min val="-5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 Pb Concentration (mg/L)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spPr>
          <a:ln/>
        </c:spPr>
        <c:crossAx val="523395392"/>
        <c:crosses val="autoZero"/>
        <c:crossBetween val="midCat"/>
      </c:valAx>
      <c:valAx>
        <c:axId val="5233953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Inhibition (Fraction)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23395000"/>
        <c:crossesAt val="0.01"/>
        <c:crossBetween val="midCat"/>
      </c:valAx>
    </c:plotArea>
    <c:plotVisOnly val="1"/>
    <c:dispBlanksAs val="gap"/>
    <c:showDLblsOverMax val="0"/>
  </c:chart>
  <c:printSettings>
    <c:headerFooter/>
    <c:pageMargins b="0.750000000000002" l="0.70000000000000095" r="0.70000000000000095" t="0.750000000000002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923925</xdr:colOff>
      <xdr:row>10</xdr:row>
      <xdr:rowOff>95250</xdr:rowOff>
    </xdr:from>
    <xdr:to>
      <xdr:col>7</xdr:col>
      <xdr:colOff>409575</xdr:colOff>
      <xdr:row>24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0.88542</cdr:x>
      <cdr:y>0.05208</cdr:y>
    </cdr:from>
    <cdr:to>
      <cdr:x>0.88542</cdr:x>
      <cdr:y>0.70833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xmlns="" id="{9D4D707B-592F-4703-B97C-B1320D6CE1F0}"/>
            </a:ext>
          </a:extLst>
        </cdr:cNvPr>
        <cdr:cNvCxnSpPr/>
      </cdr:nvCxnSpPr>
      <cdr:spPr>
        <a:xfrm xmlns:a="http://schemas.openxmlformats.org/drawingml/2006/main">
          <a:off x="4048125" y="142875"/>
          <a:ext cx="0" cy="18002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0.59236</cdr:x>
      <cdr:y>0.05324</cdr:y>
    </cdr:from>
    <cdr:to>
      <cdr:x>0.91042</cdr:x>
      <cdr:y>0.25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62466004-1BC5-480A-A8D1-E2B1A7160B48}"/>
            </a:ext>
          </a:extLst>
        </cdr:cNvPr>
        <cdr:cNvSpPr txBox="1"/>
      </cdr:nvSpPr>
      <cdr:spPr>
        <a:xfrm xmlns:a="http://schemas.openxmlformats.org/drawingml/2006/main">
          <a:off x="2708275" y="146051"/>
          <a:ext cx="1454150" cy="539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App. G Shreshold:</a:t>
          </a:r>
          <a:r>
            <a:rPr lang="en-US" sz="1100" baseline="0"/>
            <a:t> </a:t>
          </a:r>
          <a:r>
            <a:rPr lang="en-US" sz="1100"/>
            <a:t>5.2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0.88542</cdr:x>
      <cdr:y>0.05208</cdr:y>
    </cdr:from>
    <cdr:to>
      <cdr:x>0.88542</cdr:x>
      <cdr:y>0.70833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xmlns="" id="{37482B2D-3DFB-4D5D-AE50-6E07A40A7DFE}"/>
            </a:ext>
          </a:extLst>
        </cdr:cNvPr>
        <cdr:cNvCxnSpPr/>
      </cdr:nvCxnSpPr>
      <cdr:spPr>
        <a:xfrm xmlns:a="http://schemas.openxmlformats.org/drawingml/2006/main">
          <a:off x="4048125" y="142875"/>
          <a:ext cx="0" cy="18002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0.59236</cdr:x>
      <cdr:y>0.05324</cdr:y>
    </cdr:from>
    <cdr:to>
      <cdr:x>0.91042</cdr:x>
      <cdr:y>0.25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99920763-6C64-4808-AE5B-22BA48D0E930}"/>
            </a:ext>
          </a:extLst>
        </cdr:cNvPr>
        <cdr:cNvSpPr txBox="1"/>
      </cdr:nvSpPr>
      <cdr:spPr>
        <a:xfrm xmlns:a="http://schemas.openxmlformats.org/drawingml/2006/main">
          <a:off x="2708275" y="146051"/>
          <a:ext cx="1454150" cy="539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App. G Shreshold:</a:t>
          </a:r>
          <a:r>
            <a:rPr lang="en-US" sz="1100" baseline="0"/>
            <a:t> </a:t>
          </a:r>
          <a:r>
            <a:rPr lang="en-US" sz="1100"/>
            <a:t>5.2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914400</xdr:colOff>
      <xdr:row>7</xdr:row>
      <xdr:rowOff>152400</xdr:rowOff>
    </xdr:from>
    <xdr:to>
      <xdr:col>8</xdr:col>
      <xdr:colOff>476250</xdr:colOff>
      <xdr:row>21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</xdr:row>
      <xdr:rowOff>0</xdr:rowOff>
    </xdr:from>
    <xdr:to>
      <xdr:col>16</xdr:col>
      <xdr:colOff>152400</xdr:colOff>
      <xdr:row>25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0.3375</cdr:x>
      <cdr:y>0.08681</cdr:y>
    </cdr:from>
    <cdr:to>
      <cdr:x>0.3375</cdr:x>
      <cdr:y>0.70139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xmlns="" id="{B1B111E1-2A17-4A84-9B25-471CBB931991}"/>
            </a:ext>
          </a:extLst>
        </cdr:cNvPr>
        <cdr:cNvCxnSpPr/>
      </cdr:nvCxnSpPr>
      <cdr:spPr>
        <a:xfrm xmlns:a="http://schemas.openxmlformats.org/drawingml/2006/main">
          <a:off x="1543050" y="238125"/>
          <a:ext cx="0" cy="16859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0.34444</cdr:x>
      <cdr:y>0.10185</cdr:y>
    </cdr:from>
    <cdr:to>
      <cdr:x>0.6625</cdr:x>
      <cdr:y>0.29861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63E6F027-81CA-4906-8E2A-36B48B9A362C}"/>
            </a:ext>
          </a:extLst>
        </cdr:cNvPr>
        <cdr:cNvSpPr txBox="1"/>
      </cdr:nvSpPr>
      <cdr:spPr>
        <a:xfrm xmlns:a="http://schemas.openxmlformats.org/drawingml/2006/main">
          <a:off x="1574800" y="279400"/>
          <a:ext cx="1454150" cy="539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App. G Shreshold:</a:t>
          </a:r>
          <a:r>
            <a:rPr lang="en-US" sz="1100" baseline="0"/>
            <a:t> </a:t>
          </a:r>
          <a:r>
            <a:rPr lang="en-US" sz="1100"/>
            <a:t>0.5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0.3375</cdr:x>
      <cdr:y>0.08681</cdr:y>
    </cdr:from>
    <cdr:to>
      <cdr:x>0.3375</cdr:x>
      <cdr:y>0.70139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xmlns="" id="{07A01050-1E9D-495B-96B5-D25BCA0A81F9}"/>
            </a:ext>
          </a:extLst>
        </cdr:cNvPr>
        <cdr:cNvCxnSpPr/>
      </cdr:nvCxnSpPr>
      <cdr:spPr>
        <a:xfrm xmlns:a="http://schemas.openxmlformats.org/drawingml/2006/main">
          <a:off x="1543050" y="238125"/>
          <a:ext cx="0" cy="16859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0.34444</cdr:x>
      <cdr:y>0.10185</cdr:y>
    </cdr:from>
    <cdr:to>
      <cdr:x>0.6625</cdr:x>
      <cdr:y>0.29861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AF3C1F09-4107-411C-9A97-8577817712C9}"/>
            </a:ext>
          </a:extLst>
        </cdr:cNvPr>
        <cdr:cNvSpPr txBox="1"/>
      </cdr:nvSpPr>
      <cdr:spPr>
        <a:xfrm xmlns:a="http://schemas.openxmlformats.org/drawingml/2006/main">
          <a:off x="1574800" y="279400"/>
          <a:ext cx="1454150" cy="539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App. G Shreshold:</a:t>
          </a:r>
          <a:r>
            <a:rPr lang="en-US" sz="1100" baseline="0"/>
            <a:t> </a:t>
          </a:r>
          <a:r>
            <a:rPr lang="en-US" sz="1100"/>
            <a:t>0.5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7</xdr:row>
      <xdr:rowOff>66675</xdr:rowOff>
    </xdr:from>
    <xdr:to>
      <xdr:col>10</xdr:col>
      <xdr:colOff>638175</xdr:colOff>
      <xdr:row>21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533400</xdr:colOff>
      <xdr:row>8</xdr:row>
      <xdr:rowOff>123825</xdr:rowOff>
    </xdr:from>
    <xdr:to>
      <xdr:col>7</xdr:col>
      <xdr:colOff>533400</xdr:colOff>
      <xdr:row>17</xdr:row>
      <xdr:rowOff>171450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CxnSpPr/>
      </xdr:nvCxnSpPr>
      <xdr:spPr>
        <a:xfrm>
          <a:off x="6191250" y="1647825"/>
          <a:ext cx="0" cy="17621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0.19861</cdr:x>
      <cdr:y>0.18866</cdr:y>
    </cdr:from>
    <cdr:to>
      <cdr:x>0.51667</cdr:x>
      <cdr:y>0.38542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548120FF-4314-45FC-ACA5-E3A867C1A2BB}"/>
            </a:ext>
          </a:extLst>
        </cdr:cNvPr>
        <cdr:cNvSpPr txBox="1"/>
      </cdr:nvSpPr>
      <cdr:spPr>
        <a:xfrm xmlns:a="http://schemas.openxmlformats.org/drawingml/2006/main">
          <a:off x="908050" y="517525"/>
          <a:ext cx="1454150" cy="539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App. G Shreshold:</a:t>
          </a:r>
          <a:r>
            <a:rPr lang="en-US" sz="1100" baseline="0"/>
            <a:t> </a:t>
          </a:r>
          <a:r>
            <a:rPr lang="en-US" sz="1100"/>
            <a:t>180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809625</xdr:colOff>
      <xdr:row>13</xdr:row>
      <xdr:rowOff>0</xdr:rowOff>
    </xdr:from>
    <xdr:to>
      <xdr:col>9</xdr:col>
      <xdr:colOff>47625</xdr:colOff>
      <xdr:row>27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0.19583</cdr:x>
      <cdr:y>0.04514</cdr:y>
    </cdr:from>
    <cdr:to>
      <cdr:x>0.19583</cdr:x>
      <cdr:y>0.61458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xmlns="" id="{5E4258AB-E7DF-4C3D-8C69-F917D997FB7E}"/>
            </a:ext>
          </a:extLst>
        </cdr:cNvPr>
        <cdr:cNvCxnSpPr/>
      </cdr:nvCxnSpPr>
      <cdr:spPr>
        <a:xfrm xmlns:a="http://schemas.openxmlformats.org/drawingml/2006/main">
          <a:off x="895350" y="123825"/>
          <a:ext cx="0" cy="15621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0.19444</cdr:x>
      <cdr:y>0.06019</cdr:y>
    </cdr:from>
    <cdr:to>
      <cdr:x>0.5125</cdr:x>
      <cdr:y>0.25694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ACAE0EA1-5C2C-4519-AD2B-6B13F99B279A}"/>
            </a:ext>
          </a:extLst>
        </cdr:cNvPr>
        <cdr:cNvSpPr txBox="1"/>
      </cdr:nvSpPr>
      <cdr:spPr>
        <a:xfrm xmlns:a="http://schemas.openxmlformats.org/drawingml/2006/main">
          <a:off x="889000" y="165100"/>
          <a:ext cx="1454150" cy="539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App. G Shreshold:</a:t>
          </a:r>
          <a:r>
            <a:rPr lang="en-US" sz="1100" baseline="0"/>
            <a:t> </a:t>
          </a:r>
          <a:r>
            <a:rPr lang="en-US" sz="1100"/>
            <a:t>1.5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800100</xdr:colOff>
      <xdr:row>12</xdr:row>
      <xdr:rowOff>85725</xdr:rowOff>
    </xdr:from>
    <xdr:to>
      <xdr:col>9</xdr:col>
      <xdr:colOff>38100</xdr:colOff>
      <xdr:row>26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685800</xdr:colOff>
      <xdr:row>6</xdr:row>
      <xdr:rowOff>61912</xdr:rowOff>
    </xdr:from>
    <xdr:to>
      <xdr:col>13</xdr:col>
      <xdr:colOff>552450</xdr:colOff>
      <xdr:row>20</xdr:row>
      <xdr:rowOff>138112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533400</xdr:colOff>
      <xdr:row>9</xdr:row>
      <xdr:rowOff>80962</xdr:rowOff>
    </xdr:from>
    <xdr:to>
      <xdr:col>15</xdr:col>
      <xdr:colOff>628650</xdr:colOff>
      <xdr:row>23</xdr:row>
      <xdr:rowOff>157162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0.33333</cdr:x>
      <cdr:y>0.0625</cdr:y>
    </cdr:from>
    <cdr:to>
      <cdr:x>0.33333</cdr:x>
      <cdr:y>0.72917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xmlns="" id="{147B73EA-516C-4AD5-83CD-4280742234B8}"/>
            </a:ext>
          </a:extLst>
        </cdr:cNvPr>
        <cdr:cNvCxnSpPr/>
      </cdr:nvCxnSpPr>
      <cdr:spPr>
        <a:xfrm xmlns:a="http://schemas.openxmlformats.org/drawingml/2006/main">
          <a:off x="1524000" y="171449"/>
          <a:ext cx="0" cy="1828800"/>
        </a:xfrm>
        <a:prstGeom xmlns:a="http://schemas.openxmlformats.org/drawingml/2006/main" prst="line">
          <a:avLst/>
        </a:prstGeom>
        <a:ln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0.59861</cdr:x>
      <cdr:y>0.0706</cdr:y>
    </cdr:from>
    <cdr:to>
      <cdr:x>0.59861</cdr:x>
      <cdr:y>0.73727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xmlns="" id="{B83C6A82-FCA5-4C6C-BCD7-6F34352143A1}"/>
            </a:ext>
          </a:extLst>
        </cdr:cNvPr>
        <cdr:cNvCxnSpPr/>
      </cdr:nvCxnSpPr>
      <cdr:spPr>
        <a:xfrm xmlns:a="http://schemas.openxmlformats.org/drawingml/2006/main">
          <a:off x="2736850" y="193675"/>
          <a:ext cx="0" cy="1828800"/>
        </a:xfrm>
        <a:prstGeom xmlns:a="http://schemas.openxmlformats.org/drawingml/2006/main" prst="line">
          <a:avLst/>
        </a:prstGeom>
        <a:ln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0.33958</cdr:x>
      <cdr:y>0.11111</cdr:y>
    </cdr:from>
    <cdr:to>
      <cdr:x>0.62708</cdr:x>
      <cdr:y>0.36458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96BAFC34-33FD-494E-9D50-ACD20BD571BE}"/>
            </a:ext>
          </a:extLst>
        </cdr:cNvPr>
        <cdr:cNvSpPr txBox="1"/>
      </cdr:nvSpPr>
      <cdr:spPr>
        <a:xfrm xmlns:a="http://schemas.openxmlformats.org/drawingml/2006/main">
          <a:off x="1552574" y="304799"/>
          <a:ext cx="1314451" cy="695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App. G Shreshold:</a:t>
          </a:r>
        </a:p>
        <a:p xmlns:a="http://schemas.openxmlformats.org/drawingml/2006/main">
          <a:r>
            <a:rPr lang="en-US" sz="1100"/>
            <a:t>0.05-0.48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15</xdr:row>
      <xdr:rowOff>19050</xdr:rowOff>
    </xdr:from>
    <xdr:to>
      <xdr:col>7</xdr:col>
      <xdr:colOff>171450</xdr:colOff>
      <xdr:row>29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219075</xdr:colOff>
      <xdr:row>11</xdr:row>
      <xdr:rowOff>4762</xdr:rowOff>
    </xdr:from>
    <xdr:to>
      <xdr:col>14</xdr:col>
      <xdr:colOff>323850</xdr:colOff>
      <xdr:row>25</xdr:row>
      <xdr:rowOff>80962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0.375</cdr:x>
      <cdr:y>0.10764</cdr:y>
    </cdr:from>
    <cdr:to>
      <cdr:x>0.375</cdr:x>
      <cdr:y>0.71875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xmlns="" id="{57B841D6-3131-4E65-87CA-00B46D31086E}"/>
            </a:ext>
          </a:extLst>
        </cdr:cNvPr>
        <cdr:cNvCxnSpPr/>
      </cdr:nvCxnSpPr>
      <cdr:spPr>
        <a:xfrm xmlns:a="http://schemas.openxmlformats.org/drawingml/2006/main" flipV="1">
          <a:off x="1714500" y="295275"/>
          <a:ext cx="0" cy="16764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0.61944</cdr:x>
      <cdr:y>0.11227</cdr:y>
    </cdr:from>
    <cdr:to>
      <cdr:x>0.61944</cdr:x>
      <cdr:y>0.72338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xmlns="" id="{9C38B4BE-C7E3-4DD4-8237-CA98F2430FE8}"/>
            </a:ext>
          </a:extLst>
        </cdr:cNvPr>
        <cdr:cNvCxnSpPr/>
      </cdr:nvCxnSpPr>
      <cdr:spPr>
        <a:xfrm xmlns:a="http://schemas.openxmlformats.org/drawingml/2006/main" flipV="1">
          <a:off x="2832100" y="307975"/>
          <a:ext cx="0" cy="16764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0.37153</cdr:x>
      <cdr:y>0.13657</cdr:y>
    </cdr:from>
    <cdr:to>
      <cdr:x>0.68958</cdr:x>
      <cdr:y>0.33333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2DDE634F-00B6-4E01-A31B-C4F96C4011F1}"/>
            </a:ext>
          </a:extLst>
        </cdr:cNvPr>
        <cdr:cNvSpPr txBox="1"/>
      </cdr:nvSpPr>
      <cdr:spPr>
        <a:xfrm xmlns:a="http://schemas.openxmlformats.org/drawingml/2006/main">
          <a:off x="1698625" y="374650"/>
          <a:ext cx="1454150" cy="539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App. G Shreshold:  </a:t>
          </a:r>
          <a:r>
            <a:rPr lang="en-US" sz="1100" baseline="0"/>
            <a:t> </a:t>
          </a:r>
          <a:r>
            <a:rPr lang="en-US" sz="1100"/>
            <a:t>0.45 - 4.5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800100</xdr:colOff>
      <xdr:row>12</xdr:row>
      <xdr:rowOff>85725</xdr:rowOff>
    </xdr:from>
    <xdr:to>
      <xdr:col>9</xdr:col>
      <xdr:colOff>38100</xdr:colOff>
      <xdr:row>26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390525</xdr:colOff>
      <xdr:row>13</xdr:row>
      <xdr:rowOff>152400</xdr:rowOff>
    </xdr:from>
    <xdr:to>
      <xdr:col>7</xdr:col>
      <xdr:colOff>390525</xdr:colOff>
      <xdr:row>22</xdr:row>
      <xdr:rowOff>123825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CxnSpPr/>
      </xdr:nvCxnSpPr>
      <xdr:spPr>
        <a:xfrm flipV="1">
          <a:off x="6048375" y="2628900"/>
          <a:ext cx="0" cy="16859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66675</xdr:colOff>
      <xdr:row>13</xdr:row>
      <xdr:rowOff>152400</xdr:rowOff>
    </xdr:from>
    <xdr:to>
      <xdr:col>8</xdr:col>
      <xdr:colOff>66675</xdr:colOff>
      <xdr:row>22</xdr:row>
      <xdr:rowOff>123825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CxnSpPr/>
      </xdr:nvCxnSpPr>
      <xdr:spPr>
        <a:xfrm flipV="1">
          <a:off x="6305550" y="2628900"/>
          <a:ext cx="0" cy="16859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0.55694</cdr:x>
      <cdr:y>0.01505</cdr:y>
    </cdr:from>
    <cdr:to>
      <cdr:x>0.875</cdr:x>
      <cdr:y>0.21181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9EF7993D-B97B-4C0B-AE3D-70A7C4E65DB5}"/>
            </a:ext>
          </a:extLst>
        </cdr:cNvPr>
        <cdr:cNvSpPr txBox="1"/>
      </cdr:nvSpPr>
      <cdr:spPr>
        <a:xfrm xmlns:a="http://schemas.openxmlformats.org/drawingml/2006/main">
          <a:off x="2546350" y="41275"/>
          <a:ext cx="1454150" cy="539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App. G Shreshold:  </a:t>
          </a:r>
          <a:r>
            <a:rPr lang="en-US" sz="1100" baseline="0"/>
            <a:t> </a:t>
          </a:r>
          <a:r>
            <a:rPr lang="en-US" sz="1100"/>
            <a:t>0.34-0.5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390525</xdr:colOff>
      <xdr:row>33</xdr:row>
      <xdr:rowOff>47625</xdr:rowOff>
    </xdr:from>
    <xdr:to>
      <xdr:col>12</xdr:col>
      <xdr:colOff>85725</xdr:colOff>
      <xdr:row>47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647700</xdr:colOff>
      <xdr:row>14</xdr:row>
      <xdr:rowOff>104775</xdr:rowOff>
    </xdr:from>
    <xdr:to>
      <xdr:col>9</xdr:col>
      <xdr:colOff>600075</xdr:colOff>
      <xdr:row>28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</xdr:colOff>
      <xdr:row>15</xdr:row>
      <xdr:rowOff>28575</xdr:rowOff>
    </xdr:from>
    <xdr:to>
      <xdr:col>7</xdr:col>
      <xdr:colOff>19050</xdr:colOff>
      <xdr:row>24</xdr:row>
      <xdr:rowOff>142875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CxnSpPr/>
      </xdr:nvCxnSpPr>
      <xdr:spPr>
        <a:xfrm>
          <a:off x="4838700" y="2886075"/>
          <a:ext cx="0" cy="18288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333375</xdr:colOff>
      <xdr:row>15</xdr:row>
      <xdr:rowOff>19050</xdr:rowOff>
    </xdr:from>
    <xdr:to>
      <xdr:col>7</xdr:col>
      <xdr:colOff>333375</xdr:colOff>
      <xdr:row>24</xdr:row>
      <xdr:rowOff>133350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CxnSpPr/>
      </xdr:nvCxnSpPr>
      <xdr:spPr>
        <a:xfrm>
          <a:off x="5153025" y="2876550"/>
          <a:ext cx="0" cy="18288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15</xdr:row>
      <xdr:rowOff>28575</xdr:rowOff>
    </xdr:from>
    <xdr:to>
      <xdr:col>9</xdr:col>
      <xdr:colOff>38100</xdr:colOff>
      <xdr:row>24</xdr:row>
      <xdr:rowOff>142875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CxnSpPr/>
      </xdr:nvCxnSpPr>
      <xdr:spPr>
        <a:xfrm>
          <a:off x="6276975" y="2886075"/>
          <a:ext cx="0" cy="182880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14</xdr:row>
      <xdr:rowOff>0</xdr:rowOff>
    </xdr:from>
    <xdr:to>
      <xdr:col>16</xdr:col>
      <xdr:colOff>152400</xdr:colOff>
      <xdr:row>28</xdr:row>
      <xdr:rowOff>76200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0.62153</cdr:x>
      <cdr:y>0.0706</cdr:y>
    </cdr:from>
    <cdr:to>
      <cdr:x>0.90903</cdr:x>
      <cdr:y>0.32407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D80736F3-9B08-4D03-AF85-2320B5AB2701}"/>
            </a:ext>
          </a:extLst>
        </cdr:cNvPr>
        <cdr:cNvSpPr txBox="1"/>
      </cdr:nvSpPr>
      <cdr:spPr>
        <a:xfrm xmlns:a="http://schemas.openxmlformats.org/drawingml/2006/main">
          <a:off x="2841625" y="193675"/>
          <a:ext cx="1314451" cy="695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App. G Shreshold:</a:t>
          </a:r>
        </a:p>
        <a:p xmlns:a="http://schemas.openxmlformats.org/drawingml/2006/main">
          <a:r>
            <a:rPr lang="en-US" sz="1100"/>
            <a:t>1) 0.25-0.5;</a:t>
          </a:r>
          <a:r>
            <a:rPr lang="en-US" sz="1100" baseline="0"/>
            <a:t> 2) 5</a:t>
          </a:r>
          <a:endParaRPr lang="en-US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0.62153</cdr:x>
      <cdr:y>0.0706</cdr:y>
    </cdr:from>
    <cdr:to>
      <cdr:x>0.90903</cdr:x>
      <cdr:y>0.32407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2F166936-0B80-476B-9501-5F8CF609516F}"/>
            </a:ext>
          </a:extLst>
        </cdr:cNvPr>
        <cdr:cNvSpPr txBox="1"/>
      </cdr:nvSpPr>
      <cdr:spPr>
        <a:xfrm xmlns:a="http://schemas.openxmlformats.org/drawingml/2006/main">
          <a:off x="2841625" y="193675"/>
          <a:ext cx="1314451" cy="695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App. G Shreshold:</a:t>
          </a:r>
        </a:p>
        <a:p xmlns:a="http://schemas.openxmlformats.org/drawingml/2006/main">
          <a:r>
            <a:rPr lang="en-US" sz="1100"/>
            <a:t>1) 0.25-0.5;</a:t>
          </a:r>
          <a:r>
            <a:rPr lang="en-US" sz="1100" baseline="0"/>
            <a:t> 2) 5</a:t>
          </a:r>
          <a:endParaRPr lang="en-US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8</xdr:row>
      <xdr:rowOff>152400</xdr:rowOff>
    </xdr:from>
    <xdr:to>
      <xdr:col>9</xdr:col>
      <xdr:colOff>28575</xdr:colOff>
      <xdr:row>23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533400</xdr:colOff>
      <xdr:row>9</xdr:row>
      <xdr:rowOff>114300</xdr:rowOff>
    </xdr:from>
    <xdr:to>
      <xdr:col>16</xdr:col>
      <xdr:colOff>104775</xdr:colOff>
      <xdr:row>24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0.59791</cdr:x>
      <cdr:y>0.07292</cdr:y>
    </cdr:from>
    <cdr:to>
      <cdr:x>0.59791</cdr:x>
      <cdr:y>0.74653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xmlns="" id="{53F99726-3B73-448F-BA64-281F5E4681DA}"/>
            </a:ext>
          </a:extLst>
        </cdr:cNvPr>
        <cdr:cNvCxnSpPr/>
      </cdr:nvCxnSpPr>
      <cdr:spPr>
        <a:xfrm xmlns:a="http://schemas.openxmlformats.org/drawingml/2006/main">
          <a:off x="2733660" y="200037"/>
          <a:ext cx="0" cy="184784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0.37986</cdr:x>
      <cdr:y>0.07755</cdr:y>
    </cdr:from>
    <cdr:to>
      <cdr:x>0.37986</cdr:x>
      <cdr:y>0.75116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xmlns="" id="{A0BC6BB1-E250-4CAE-9C97-1F0303B5E6B2}"/>
            </a:ext>
          </a:extLst>
        </cdr:cNvPr>
        <cdr:cNvCxnSpPr/>
      </cdr:nvCxnSpPr>
      <cdr:spPr>
        <a:xfrm xmlns:a="http://schemas.openxmlformats.org/drawingml/2006/main">
          <a:off x="1736720" y="212732"/>
          <a:ext cx="0" cy="184784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0.36111</cdr:x>
      <cdr:y>0.14005</cdr:y>
    </cdr:from>
    <cdr:to>
      <cdr:x>0.64861</cdr:x>
      <cdr:y>0.39352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5B724DF7-F3BF-4838-BFAE-E127DE6C2082}"/>
            </a:ext>
          </a:extLst>
        </cdr:cNvPr>
        <cdr:cNvSpPr txBox="1"/>
      </cdr:nvSpPr>
      <cdr:spPr>
        <a:xfrm xmlns:a="http://schemas.openxmlformats.org/drawingml/2006/main">
          <a:off x="1651000" y="384175"/>
          <a:ext cx="1314451" cy="695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App. G Shreshold:</a:t>
          </a:r>
        </a:p>
        <a:p xmlns:a="http://schemas.openxmlformats.org/drawingml/2006/main">
          <a:r>
            <a:rPr lang="en-US" sz="1100"/>
            <a:t>0.08-0.5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0.59791</cdr:x>
      <cdr:y>0.07292</cdr:y>
    </cdr:from>
    <cdr:to>
      <cdr:x>0.59791</cdr:x>
      <cdr:y>0.74653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xmlns="" id="{3DF20DD7-492D-4C92-8DD9-E91A8F8AD75C}"/>
            </a:ext>
          </a:extLst>
        </cdr:cNvPr>
        <cdr:cNvCxnSpPr/>
      </cdr:nvCxnSpPr>
      <cdr:spPr>
        <a:xfrm xmlns:a="http://schemas.openxmlformats.org/drawingml/2006/main">
          <a:off x="2733660" y="200037"/>
          <a:ext cx="0" cy="184784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0.37986</cdr:x>
      <cdr:y>0.07755</cdr:y>
    </cdr:from>
    <cdr:to>
      <cdr:x>0.37986</cdr:x>
      <cdr:y>0.75116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xmlns="" id="{FCAD310B-F04F-4F96-9B75-F0706CECA322}"/>
            </a:ext>
          </a:extLst>
        </cdr:cNvPr>
        <cdr:cNvCxnSpPr/>
      </cdr:nvCxnSpPr>
      <cdr:spPr>
        <a:xfrm xmlns:a="http://schemas.openxmlformats.org/drawingml/2006/main">
          <a:off x="1736720" y="212732"/>
          <a:ext cx="0" cy="184784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0.36111</cdr:x>
      <cdr:y>0.14005</cdr:y>
    </cdr:from>
    <cdr:to>
      <cdr:x>0.64861</cdr:x>
      <cdr:y>0.39352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FEF20E7B-E5F5-49C9-BDE3-768CCD228871}"/>
            </a:ext>
          </a:extLst>
        </cdr:cNvPr>
        <cdr:cNvSpPr txBox="1"/>
      </cdr:nvSpPr>
      <cdr:spPr>
        <a:xfrm xmlns:a="http://schemas.openxmlformats.org/drawingml/2006/main">
          <a:off x="1651000" y="384175"/>
          <a:ext cx="1314451" cy="695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App. G Shreshold:</a:t>
          </a:r>
        </a:p>
        <a:p xmlns:a="http://schemas.openxmlformats.org/drawingml/2006/main">
          <a:r>
            <a:rPr lang="en-US" sz="1100"/>
            <a:t>0.08-0.5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10</xdr:row>
      <xdr:rowOff>104775</xdr:rowOff>
    </xdr:from>
    <xdr:to>
      <xdr:col>7</xdr:col>
      <xdr:colOff>790575</xdr:colOff>
      <xdr:row>24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457200</xdr:colOff>
      <xdr:row>10</xdr:row>
      <xdr:rowOff>180975</xdr:rowOff>
    </xdr:from>
    <xdr:to>
      <xdr:col>16</xdr:col>
      <xdr:colOff>28575</xdr:colOff>
      <xdr:row>25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workbookViewId="0">
      <selection activeCell="C37" sqref="C37"/>
    </sheetView>
  </sheetViews>
  <sheetFormatPr defaultColWidth="8.85546875" defaultRowHeight="15" x14ac:dyDescent="0.25"/>
  <cols>
    <col min="1" max="1" width="8.7109375" bestFit="1" customWidth="1"/>
    <col min="2" max="2" width="14.42578125" bestFit="1" customWidth="1"/>
    <col min="3" max="3" width="16.7109375" bestFit="1" customWidth="1"/>
    <col min="4" max="4" width="12.42578125" bestFit="1" customWidth="1"/>
    <col min="6" max="6" width="10.7109375" bestFit="1" customWidth="1"/>
    <col min="7" max="7" width="12.42578125" bestFit="1" customWidth="1"/>
    <col min="8" max="9" width="14.28515625" bestFit="1" customWidth="1"/>
    <col min="10" max="10" width="12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4" x14ac:dyDescent="0.25">
      <c r="A2" s="1">
        <v>41791</v>
      </c>
      <c r="B2">
        <v>0.01</v>
      </c>
      <c r="C2">
        <v>2.9</v>
      </c>
      <c r="D2">
        <v>1570</v>
      </c>
      <c r="E2">
        <v>3.6395</v>
      </c>
      <c r="F2">
        <v>3.2412000000000001</v>
      </c>
      <c r="G2">
        <f t="shared" ref="G2:G8" si="0">(E2-F2)/E2</f>
        <v>0.1094381096304437</v>
      </c>
      <c r="H2">
        <v>2.827</v>
      </c>
      <c r="I2">
        <v>3.1031</v>
      </c>
      <c r="J2">
        <f t="shared" ref="J2:J8" si="1">(H2-I2)/H2</f>
        <v>-9.7665369649805447E-2</v>
      </c>
      <c r="K2">
        <f t="shared" ref="K2:K8" si="2">(G2+J2)/2</f>
        <v>5.8863699903191277E-3</v>
      </c>
      <c r="L2">
        <f t="shared" ref="L2:L8" si="3">STDEV(G2,J2)</f>
        <v>0.14644427460639181</v>
      </c>
    </row>
    <row r="3" spans="1:14" x14ac:dyDescent="0.25">
      <c r="A3" s="1">
        <v>41792</v>
      </c>
      <c r="B3">
        <v>0.03</v>
      </c>
      <c r="C3">
        <v>2.2000000000000002</v>
      </c>
      <c r="D3">
        <v>1630</v>
      </c>
      <c r="E3">
        <v>2.9216000000000002</v>
      </c>
      <c r="F3">
        <v>3.1913</v>
      </c>
      <c r="G3">
        <f t="shared" si="0"/>
        <v>-9.2312431544359197E-2</v>
      </c>
      <c r="H3">
        <v>2.9399000000000002</v>
      </c>
      <c r="I3">
        <v>2.9266999999999999</v>
      </c>
      <c r="J3">
        <f t="shared" si="1"/>
        <v>4.489948637708875E-3</v>
      </c>
      <c r="K3">
        <f t="shared" si="2"/>
        <v>-4.3911241453325159E-2</v>
      </c>
      <c r="L3">
        <f t="shared" si="3"/>
        <v>6.8449619461738595E-2</v>
      </c>
    </row>
    <row r="4" spans="1:14" x14ac:dyDescent="0.25">
      <c r="A4" s="1">
        <v>41793</v>
      </c>
      <c r="B4">
        <v>0.1</v>
      </c>
      <c r="C4">
        <v>2.1</v>
      </c>
      <c r="D4">
        <v>1810</v>
      </c>
      <c r="E4">
        <v>3.5956999999999999</v>
      </c>
      <c r="F4">
        <v>4.0716999999999999</v>
      </c>
      <c r="G4">
        <f t="shared" si="0"/>
        <v>-0.13238034318769643</v>
      </c>
      <c r="H4">
        <v>3.0415000000000001</v>
      </c>
      <c r="I4">
        <v>3.2393000000000001</v>
      </c>
      <c r="J4">
        <f t="shared" si="1"/>
        <v>-6.503370047673844E-2</v>
      </c>
      <c r="K4">
        <f t="shared" si="2"/>
        <v>-9.870702183221744E-2</v>
      </c>
      <c r="L4">
        <f t="shared" si="3"/>
        <v>4.7621267751065913E-2</v>
      </c>
    </row>
    <row r="5" spans="1:14" x14ac:dyDescent="0.25">
      <c r="A5" s="1">
        <v>41794</v>
      </c>
      <c r="B5">
        <v>0.3</v>
      </c>
      <c r="C5">
        <v>1.6</v>
      </c>
      <c r="D5">
        <v>1755</v>
      </c>
      <c r="E5">
        <v>3.7292000000000001</v>
      </c>
      <c r="F5">
        <v>3.6758000000000002</v>
      </c>
      <c r="G5">
        <f t="shared" si="0"/>
        <v>1.4319425077764639E-2</v>
      </c>
      <c r="H5">
        <v>3.0571000000000002</v>
      </c>
      <c r="I5">
        <v>3.2989000000000002</v>
      </c>
      <c r="J5">
        <f t="shared" si="1"/>
        <v>-7.9094566746262793E-2</v>
      </c>
      <c r="K5">
        <f t="shared" si="2"/>
        <v>-3.2387570834249077E-2</v>
      </c>
      <c r="L5">
        <f t="shared" si="3"/>
        <v>6.6053667076474504E-2</v>
      </c>
    </row>
    <row r="6" spans="1:14" x14ac:dyDescent="0.25">
      <c r="A6" s="1">
        <v>41795</v>
      </c>
      <c r="B6">
        <v>1</v>
      </c>
      <c r="C6">
        <v>1.6</v>
      </c>
      <c r="D6">
        <v>1688</v>
      </c>
      <c r="E6">
        <v>3.2342</v>
      </c>
      <c r="F6">
        <v>3.2324999999999999</v>
      </c>
      <c r="G6">
        <f t="shared" si="0"/>
        <v>5.2563230474306937E-4</v>
      </c>
      <c r="H6">
        <v>2.9047999999999998</v>
      </c>
      <c r="I6">
        <v>2.85</v>
      </c>
      <c r="J6">
        <f t="shared" si="1"/>
        <v>1.8865326356375566E-2</v>
      </c>
      <c r="K6">
        <f t="shared" si="2"/>
        <v>9.6954793305593177E-3</v>
      </c>
      <c r="L6">
        <f t="shared" si="3"/>
        <v>1.2968122028795926E-2</v>
      </c>
      <c r="N6" s="4"/>
    </row>
    <row r="7" spans="1:14" x14ac:dyDescent="0.25">
      <c r="A7" s="1">
        <v>41796</v>
      </c>
      <c r="B7">
        <v>3</v>
      </c>
      <c r="C7">
        <v>1.6</v>
      </c>
      <c r="D7">
        <v>1620</v>
      </c>
      <c r="E7">
        <v>3.6535000000000002</v>
      </c>
      <c r="F7">
        <v>3.5312000000000001</v>
      </c>
      <c r="G7">
        <f t="shared" si="0"/>
        <v>3.3474750239496393E-2</v>
      </c>
      <c r="H7">
        <v>3.7341000000000002</v>
      </c>
      <c r="I7">
        <v>3.1137000000000001</v>
      </c>
      <c r="J7">
        <f t="shared" si="1"/>
        <v>0.1661444524785089</v>
      </c>
      <c r="K7">
        <f t="shared" si="2"/>
        <v>9.9809601359002645E-2</v>
      </c>
      <c r="L7">
        <f t="shared" si="3"/>
        <v>9.3811646111205835E-2</v>
      </c>
    </row>
    <row r="8" spans="1:14" x14ac:dyDescent="0.25">
      <c r="A8" s="1">
        <v>41797</v>
      </c>
      <c r="B8">
        <v>10</v>
      </c>
      <c r="C8">
        <v>1.9</v>
      </c>
      <c r="D8">
        <v>1900</v>
      </c>
      <c r="E8">
        <v>3.3443999999999998</v>
      </c>
      <c r="F8">
        <v>2.9678</v>
      </c>
      <c r="G8">
        <f t="shared" si="0"/>
        <v>0.11260614759000115</v>
      </c>
      <c r="H8">
        <v>3.8071999999999999</v>
      </c>
      <c r="I8">
        <v>3.1189</v>
      </c>
      <c r="J8">
        <f t="shared" si="1"/>
        <v>0.18078903130909854</v>
      </c>
      <c r="K8">
        <f t="shared" si="2"/>
        <v>0.14669758944954986</v>
      </c>
      <c r="L8">
        <f t="shared" si="3"/>
        <v>4.8212579438627529E-2</v>
      </c>
    </row>
    <row r="9" spans="1:14" x14ac:dyDescent="0.25">
      <c r="A9" s="1"/>
    </row>
    <row r="10" spans="1:14" x14ac:dyDescent="0.25">
      <c r="A10" s="1"/>
    </row>
    <row r="18" spans="13:13" x14ac:dyDescent="0.25">
      <c r="M18" s="4"/>
    </row>
  </sheetData>
  <printOptions gridLines="1"/>
  <pageMargins left="0.7" right="0.7" top="0.75" bottom="0.75" header="0.3" footer="0.3"/>
  <pageSetup scale="74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H33" sqref="H33"/>
    </sheetView>
  </sheetViews>
  <sheetFormatPr defaultColWidth="8.85546875" defaultRowHeight="15" x14ac:dyDescent="0.25"/>
  <cols>
    <col min="1" max="1" width="9.7109375" style="1" bestFit="1" customWidth="1"/>
    <col min="2" max="2" width="14.42578125" bestFit="1" customWidth="1"/>
    <col min="3" max="3" width="16.7109375" bestFit="1" customWidth="1"/>
    <col min="4" max="4" width="11.85546875" bestFit="1" customWidth="1"/>
    <col min="5" max="5" width="8.7109375" bestFit="1" customWidth="1"/>
    <col min="6" max="6" width="10.7109375" bestFit="1" customWidth="1"/>
    <col min="7" max="7" width="12.42578125" bestFit="1" customWidth="1"/>
    <col min="8" max="8" width="8.7109375" bestFit="1" customWidth="1"/>
    <col min="9" max="9" width="10.7109375" bestFit="1" customWidth="1"/>
    <col min="10" max="10" width="12.42578125" bestFit="1" customWidth="1"/>
    <col min="11" max="11" width="14.28515625" bestFit="1" customWidth="1"/>
    <col min="12" max="12" width="12" bestFit="1" customWidth="1"/>
  </cols>
  <sheetData>
    <row r="1" spans="1:12" x14ac:dyDescent="0.25">
      <c r="A1" t="s">
        <v>0</v>
      </c>
      <c r="B1" t="s">
        <v>27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>
        <v>41868</v>
      </c>
      <c r="B2">
        <v>1</v>
      </c>
      <c r="C2">
        <v>2.4</v>
      </c>
      <c r="D2">
        <v>1955</v>
      </c>
      <c r="E2">
        <v>4.0963000000000003</v>
      </c>
      <c r="F2">
        <v>0.36649999999999999</v>
      </c>
      <c r="G2">
        <f>(E2-F2)/E2</f>
        <v>0.91052901398823338</v>
      </c>
      <c r="H2">
        <v>3.5045999999999999</v>
      </c>
      <c r="I2">
        <v>0.24909999999999999</v>
      </c>
      <c r="J2">
        <f>(H2-I2)/H2</f>
        <v>0.92892198824402217</v>
      </c>
      <c r="K2">
        <f>AVERAGE(G2,J2)</f>
        <v>0.91972550111612783</v>
      </c>
      <c r="L2">
        <f>STDEV(G2,J2)</f>
        <v>1.3005796822457843E-2</v>
      </c>
    </row>
    <row r="3" spans="1:12" x14ac:dyDescent="0.25">
      <c r="A3" s="1">
        <v>41869</v>
      </c>
      <c r="B3">
        <v>0.01</v>
      </c>
      <c r="C3">
        <v>1.8</v>
      </c>
      <c r="D3">
        <v>2021</v>
      </c>
      <c r="E3">
        <v>4.2412000000000001</v>
      </c>
      <c r="F3">
        <v>4.4058000000000002</v>
      </c>
      <c r="G3">
        <f>(E3-F3)/E3</f>
        <v>-3.8809770819579384E-2</v>
      </c>
      <c r="H3">
        <v>4.2375999999999996</v>
      </c>
      <c r="I3">
        <v>4.3093000000000004</v>
      </c>
      <c r="J3">
        <f>(H3-I3)/H3</f>
        <v>-1.69199546913349E-2</v>
      </c>
      <c r="K3">
        <f>AVERAGE(G3,J3)</f>
        <v>-2.7864862755457142E-2</v>
      </c>
      <c r="L3">
        <f>STDEV(G3,J3)</f>
        <v>1.5478437423208329E-2</v>
      </c>
    </row>
    <row r="4" spans="1:12" x14ac:dyDescent="0.25">
      <c r="A4" s="1">
        <v>41870</v>
      </c>
      <c r="B4">
        <v>0.03</v>
      </c>
      <c r="C4">
        <v>1.1000000000000001</v>
      </c>
      <c r="D4">
        <v>1923</v>
      </c>
      <c r="E4">
        <v>3.0518000000000001</v>
      </c>
      <c r="F4">
        <v>2.8491</v>
      </c>
      <c r="G4">
        <f>(E4-F4)/E4</f>
        <v>6.6419817812438595E-2</v>
      </c>
      <c r="H4">
        <v>3.0621</v>
      </c>
      <c r="I4">
        <v>2.9062999999999999</v>
      </c>
      <c r="J4">
        <f>(H4-I4)/H4</f>
        <v>5.0880114953789933E-2</v>
      </c>
      <c r="K4">
        <f>AVERAGE(G4,J4)</f>
        <v>5.864996638311426E-2</v>
      </c>
      <c r="L4">
        <f>STDEV(G4,J4)</f>
        <v>1.0988229268974494E-2</v>
      </c>
    </row>
    <row r="5" spans="1:12" x14ac:dyDescent="0.25">
      <c r="A5" s="1">
        <v>41871</v>
      </c>
      <c r="B5">
        <v>0.1</v>
      </c>
      <c r="C5">
        <v>1.3</v>
      </c>
      <c r="D5">
        <v>1992</v>
      </c>
      <c r="E5">
        <v>2.6293000000000002</v>
      </c>
      <c r="F5">
        <v>1.1152</v>
      </c>
      <c r="G5">
        <f>(E5-F5)/E5</f>
        <v>0.57585669189518129</v>
      </c>
      <c r="H5">
        <v>2.8771</v>
      </c>
      <c r="I5">
        <v>0.88129999999999997</v>
      </c>
      <c r="J5">
        <f>(H5-I5)/H5</f>
        <v>0.69368461297834627</v>
      </c>
      <c r="K5">
        <f>AVERAGE(G5,J5)</f>
        <v>0.63477065243676378</v>
      </c>
      <c r="L5">
        <f>STDEV(G5,J5)</f>
        <v>8.3316922011019326E-2</v>
      </c>
    </row>
    <row r="6" spans="1:12" s="6" customFormat="1" x14ac:dyDescent="0.25">
      <c r="A6" s="1">
        <v>41872</v>
      </c>
      <c r="B6" s="6">
        <v>0.06</v>
      </c>
      <c r="C6" s="6">
        <v>1.2</v>
      </c>
      <c r="D6" s="6">
        <v>2045</v>
      </c>
      <c r="E6" s="6">
        <v>3.7732999999999999</v>
      </c>
      <c r="F6">
        <v>3.1652999999999998</v>
      </c>
      <c r="G6">
        <f>(E6-F6)/E6</f>
        <v>0.16113216547849366</v>
      </c>
      <c r="H6" s="6">
        <v>3.5421999999999998</v>
      </c>
      <c r="I6" s="6">
        <v>2.8881999999999999</v>
      </c>
      <c r="J6" s="6">
        <f>(H6-I6)/H6</f>
        <v>0.18463102026988876</v>
      </c>
      <c r="K6" s="6">
        <f>AVERAGE(G6,J6)</f>
        <v>0.17288159287419119</v>
      </c>
      <c r="L6" s="6">
        <f>STDEV(G6,J6)</f>
        <v>1.6616199573113472E-2</v>
      </c>
    </row>
    <row r="7" spans="1:12" x14ac:dyDescent="0.25">
      <c r="G7" s="6"/>
      <c r="J7" s="6"/>
      <c r="K7" s="6"/>
      <c r="L7" s="6"/>
    </row>
  </sheetData>
  <pageMargins left="0.7" right="0.7" top="0.75" bottom="0.75" header="0.3" footer="0.3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topLeftCell="A19" workbookViewId="0">
      <selection activeCell="B55" sqref="B55"/>
    </sheetView>
  </sheetViews>
  <sheetFormatPr defaultColWidth="8.85546875" defaultRowHeight="15" x14ac:dyDescent="0.25"/>
  <cols>
    <col min="1" max="1" width="9.7109375" bestFit="1" customWidth="1"/>
  </cols>
  <sheetData>
    <row r="1" spans="1:3" x14ac:dyDescent="0.25">
      <c r="A1" t="s">
        <v>0</v>
      </c>
      <c r="B1" t="s">
        <v>2</v>
      </c>
      <c r="C1" t="s">
        <v>28</v>
      </c>
    </row>
    <row r="2" spans="1:3" x14ac:dyDescent="0.25">
      <c r="A2" s="1">
        <v>41791</v>
      </c>
      <c r="B2">
        <v>2.9</v>
      </c>
      <c r="C2">
        <v>1570</v>
      </c>
    </row>
    <row r="3" spans="1:3" x14ac:dyDescent="0.25">
      <c r="A3" s="1">
        <v>41792</v>
      </c>
      <c r="B3">
        <v>2.2000000000000002</v>
      </c>
      <c r="C3">
        <v>1630</v>
      </c>
    </row>
    <row r="4" spans="1:3" x14ac:dyDescent="0.25">
      <c r="A4" s="1">
        <v>41793</v>
      </c>
      <c r="B4">
        <v>2.1</v>
      </c>
      <c r="C4">
        <v>1810</v>
      </c>
    </row>
    <row r="5" spans="1:3" x14ac:dyDescent="0.25">
      <c r="A5" s="1">
        <v>41794</v>
      </c>
      <c r="B5">
        <v>1.6</v>
      </c>
      <c r="C5">
        <v>1755</v>
      </c>
    </row>
    <row r="6" spans="1:3" x14ac:dyDescent="0.25">
      <c r="A6" s="1">
        <v>41795</v>
      </c>
      <c r="B6">
        <v>1.6</v>
      </c>
      <c r="C6">
        <v>1688</v>
      </c>
    </row>
    <row r="7" spans="1:3" x14ac:dyDescent="0.25">
      <c r="A7" s="1">
        <v>41796</v>
      </c>
      <c r="B7">
        <v>1.6</v>
      </c>
      <c r="C7">
        <v>1620</v>
      </c>
    </row>
    <row r="8" spans="1:3" x14ac:dyDescent="0.25">
      <c r="A8" s="1">
        <v>41797</v>
      </c>
      <c r="B8">
        <v>1.9</v>
      </c>
      <c r="C8">
        <v>1900</v>
      </c>
    </row>
    <row r="9" spans="1:3" x14ac:dyDescent="0.25">
      <c r="A9" s="1">
        <v>41798</v>
      </c>
      <c r="B9">
        <v>1.9</v>
      </c>
      <c r="C9">
        <v>1703</v>
      </c>
    </row>
    <row r="10" spans="1:3" x14ac:dyDescent="0.25">
      <c r="A10" s="1">
        <v>41799</v>
      </c>
      <c r="B10">
        <v>1.8</v>
      </c>
      <c r="C10">
        <v>1802</v>
      </c>
    </row>
    <row r="11" spans="1:3" x14ac:dyDescent="0.25">
      <c r="A11" s="1">
        <v>41800</v>
      </c>
      <c r="B11">
        <v>1.7</v>
      </c>
      <c r="C11">
        <v>1907</v>
      </c>
    </row>
    <row r="12" spans="1:3" x14ac:dyDescent="0.25">
      <c r="A12" s="1">
        <v>41801</v>
      </c>
      <c r="B12">
        <v>1.7</v>
      </c>
      <c r="C12">
        <v>1780</v>
      </c>
    </row>
    <row r="13" spans="1:3" x14ac:dyDescent="0.25">
      <c r="A13" s="1">
        <v>41802</v>
      </c>
      <c r="B13">
        <v>1.6</v>
      </c>
      <c r="C13">
        <v>1930</v>
      </c>
    </row>
    <row r="14" spans="1:3" x14ac:dyDescent="0.25">
      <c r="A14" s="1">
        <v>41805</v>
      </c>
      <c r="B14">
        <v>2</v>
      </c>
      <c r="C14">
        <v>1904</v>
      </c>
    </row>
    <row r="15" spans="1:3" x14ac:dyDescent="0.25">
      <c r="A15" s="1">
        <v>41806</v>
      </c>
      <c r="B15">
        <v>1.7</v>
      </c>
      <c r="C15">
        <v>2021</v>
      </c>
    </row>
    <row r="16" spans="1:3" x14ac:dyDescent="0.25">
      <c r="A16" s="1">
        <v>41807</v>
      </c>
      <c r="B16">
        <v>1.3</v>
      </c>
      <c r="C16">
        <v>1920</v>
      </c>
    </row>
    <row r="17" spans="1:3" x14ac:dyDescent="0.25">
      <c r="A17" s="1">
        <v>41808</v>
      </c>
      <c r="B17">
        <v>1.7</v>
      </c>
      <c r="C17">
        <v>1989</v>
      </c>
    </row>
    <row r="18" spans="1:3" x14ac:dyDescent="0.25">
      <c r="A18" s="5">
        <v>41809</v>
      </c>
      <c r="B18" s="6">
        <v>1.6</v>
      </c>
      <c r="C18" s="6">
        <v>2002</v>
      </c>
    </row>
    <row r="19" spans="1:3" x14ac:dyDescent="0.25">
      <c r="A19" s="1">
        <v>41812</v>
      </c>
      <c r="B19">
        <v>2.6</v>
      </c>
      <c r="C19">
        <v>1923</v>
      </c>
    </row>
    <row r="20" spans="1:3" x14ac:dyDescent="0.25">
      <c r="A20" s="1">
        <v>41813</v>
      </c>
      <c r="B20">
        <v>1.6</v>
      </c>
      <c r="C20">
        <v>2013</v>
      </c>
    </row>
    <row r="21" spans="1:3" x14ac:dyDescent="0.25">
      <c r="A21" s="1">
        <v>41814</v>
      </c>
      <c r="B21">
        <v>1.8</v>
      </c>
      <c r="C21">
        <v>1980</v>
      </c>
    </row>
    <row r="22" spans="1:3" x14ac:dyDescent="0.25">
      <c r="A22" s="1">
        <v>41815</v>
      </c>
      <c r="B22">
        <v>1.9</v>
      </c>
      <c r="C22">
        <v>1843</v>
      </c>
    </row>
    <row r="23" spans="1:3" x14ac:dyDescent="0.25">
      <c r="A23" s="5">
        <v>41816</v>
      </c>
      <c r="B23" s="6">
        <v>1.8</v>
      </c>
      <c r="C23" s="6">
        <v>1934</v>
      </c>
    </row>
    <row r="24" spans="1:3" x14ac:dyDescent="0.25">
      <c r="A24" s="1">
        <v>41819</v>
      </c>
      <c r="B24">
        <v>1.8</v>
      </c>
      <c r="C24">
        <v>1945</v>
      </c>
    </row>
    <row r="25" spans="1:3" x14ac:dyDescent="0.25">
      <c r="A25" s="1">
        <v>41820</v>
      </c>
      <c r="B25">
        <v>1.7</v>
      </c>
      <c r="C25">
        <v>1990</v>
      </c>
    </row>
    <row r="26" spans="1:3" x14ac:dyDescent="0.25">
      <c r="A26" s="1">
        <v>41821</v>
      </c>
      <c r="B26">
        <v>1.8</v>
      </c>
      <c r="C26">
        <v>1934</v>
      </c>
    </row>
    <row r="27" spans="1:3" x14ac:dyDescent="0.25">
      <c r="A27" s="1">
        <v>41822</v>
      </c>
      <c r="B27">
        <v>1.7</v>
      </c>
      <c r="C27">
        <v>1890</v>
      </c>
    </row>
    <row r="28" spans="1:3" x14ac:dyDescent="0.25">
      <c r="A28" s="1">
        <v>41823</v>
      </c>
      <c r="B28">
        <v>1.9</v>
      </c>
      <c r="C28">
        <v>1949</v>
      </c>
    </row>
    <row r="29" spans="1:3" x14ac:dyDescent="0.25">
      <c r="A29" s="1">
        <v>41833</v>
      </c>
      <c r="B29">
        <v>3</v>
      </c>
      <c r="C29">
        <v>2018</v>
      </c>
    </row>
    <row r="30" spans="1:3" x14ac:dyDescent="0.25">
      <c r="A30" s="1">
        <v>41834</v>
      </c>
      <c r="B30">
        <v>1.9</v>
      </c>
      <c r="C30">
        <v>1942</v>
      </c>
    </row>
    <row r="31" spans="1:3" x14ac:dyDescent="0.25">
      <c r="A31" s="1">
        <v>41835</v>
      </c>
      <c r="B31">
        <v>1.7</v>
      </c>
      <c r="C31">
        <v>1918</v>
      </c>
    </row>
    <row r="32" spans="1:3" x14ac:dyDescent="0.25">
      <c r="A32" s="1">
        <v>41836</v>
      </c>
      <c r="B32">
        <v>1.6</v>
      </c>
      <c r="C32">
        <v>1985</v>
      </c>
    </row>
    <row r="33" spans="1:3" x14ac:dyDescent="0.25">
      <c r="A33" s="1">
        <v>41840</v>
      </c>
      <c r="B33">
        <v>1.9</v>
      </c>
      <c r="C33">
        <v>1964</v>
      </c>
    </row>
    <row r="34" spans="1:3" x14ac:dyDescent="0.25">
      <c r="A34" s="5">
        <v>41841</v>
      </c>
      <c r="B34" s="6">
        <v>1.6</v>
      </c>
      <c r="C34" s="6">
        <v>2029</v>
      </c>
    </row>
    <row r="35" spans="1:3" x14ac:dyDescent="0.25">
      <c r="A35" s="1">
        <v>41842</v>
      </c>
      <c r="B35">
        <v>1.5</v>
      </c>
      <c r="C35">
        <v>2028</v>
      </c>
    </row>
    <row r="36" spans="1:3" x14ac:dyDescent="0.25">
      <c r="A36" s="1">
        <v>41843</v>
      </c>
      <c r="B36">
        <v>2.2000000000000002</v>
      </c>
      <c r="C36">
        <v>1921</v>
      </c>
    </row>
    <row r="37" spans="1:3" x14ac:dyDescent="0.25">
      <c r="A37" s="1">
        <v>41844</v>
      </c>
      <c r="B37" s="6">
        <v>2.8</v>
      </c>
      <c r="C37" s="6">
        <v>1757</v>
      </c>
    </row>
    <row r="38" spans="1:3" x14ac:dyDescent="0.25">
      <c r="A38" s="1">
        <v>41856</v>
      </c>
      <c r="B38">
        <v>1.5</v>
      </c>
      <c r="C38">
        <v>2089</v>
      </c>
    </row>
    <row r="39" spans="1:3" x14ac:dyDescent="0.25">
      <c r="A39" s="1">
        <v>41857</v>
      </c>
      <c r="B39">
        <v>1.3</v>
      </c>
      <c r="C39">
        <v>2164</v>
      </c>
    </row>
    <row r="40" spans="1:3" x14ac:dyDescent="0.25">
      <c r="A40" s="1">
        <v>41858</v>
      </c>
      <c r="B40">
        <v>1.3</v>
      </c>
      <c r="C40">
        <v>2125</v>
      </c>
    </row>
    <row r="41" spans="1:3" x14ac:dyDescent="0.25">
      <c r="A41" s="1">
        <v>41859</v>
      </c>
      <c r="B41">
        <v>1.1000000000000001</v>
      </c>
      <c r="C41">
        <v>2068</v>
      </c>
    </row>
    <row r="42" spans="1:3" x14ac:dyDescent="0.25">
      <c r="A42" s="1">
        <v>41861</v>
      </c>
      <c r="B42">
        <v>1.6</v>
      </c>
      <c r="C42">
        <v>2107</v>
      </c>
    </row>
    <row r="43" spans="1:3" x14ac:dyDescent="0.25">
      <c r="A43" s="1">
        <v>41862</v>
      </c>
      <c r="B43">
        <v>1.7</v>
      </c>
      <c r="C43">
        <v>1903</v>
      </c>
    </row>
    <row r="44" spans="1:3" x14ac:dyDescent="0.25">
      <c r="A44" s="1">
        <v>41863</v>
      </c>
      <c r="B44">
        <v>1.5</v>
      </c>
      <c r="C44">
        <v>2030</v>
      </c>
    </row>
    <row r="45" spans="1:3" x14ac:dyDescent="0.25">
      <c r="A45" s="1">
        <v>41864</v>
      </c>
      <c r="B45">
        <v>1.3</v>
      </c>
      <c r="C45">
        <v>1909</v>
      </c>
    </row>
    <row r="46" spans="1:3" x14ac:dyDescent="0.25">
      <c r="A46" s="1">
        <v>41868</v>
      </c>
      <c r="B46">
        <v>2.4</v>
      </c>
      <c r="C46">
        <v>1955</v>
      </c>
    </row>
    <row r="47" spans="1:3" x14ac:dyDescent="0.25">
      <c r="A47" s="1">
        <v>41869</v>
      </c>
      <c r="B47">
        <v>1.8</v>
      </c>
      <c r="C47">
        <v>2021</v>
      </c>
    </row>
    <row r="48" spans="1:3" x14ac:dyDescent="0.25">
      <c r="A48" s="1">
        <v>41870</v>
      </c>
      <c r="B48">
        <v>1.1000000000000001</v>
      </c>
      <c r="C48">
        <v>1923</v>
      </c>
    </row>
    <row r="49" spans="1:3" x14ac:dyDescent="0.25">
      <c r="A49" s="1">
        <v>41871</v>
      </c>
      <c r="B49">
        <v>1.3</v>
      </c>
      <c r="C49">
        <v>1992</v>
      </c>
    </row>
    <row r="50" spans="1:3" x14ac:dyDescent="0.25">
      <c r="A50" s="1">
        <v>41872</v>
      </c>
      <c r="B50" s="6">
        <v>1.2</v>
      </c>
      <c r="C50" s="6">
        <v>2045</v>
      </c>
    </row>
    <row r="51" spans="1:3" x14ac:dyDescent="0.25">
      <c r="A51" s="7" t="s">
        <v>29</v>
      </c>
      <c r="B51" s="7">
        <f>AVERAGE(B2:B50)</f>
        <v>1.7714285714285707</v>
      </c>
      <c r="C51" s="7">
        <f>AVERAGE(C2:C50)</f>
        <v>1922.9591836734694</v>
      </c>
    </row>
    <row r="52" spans="1:3" x14ac:dyDescent="0.25">
      <c r="A52" s="7" t="s">
        <v>30</v>
      </c>
      <c r="B52" s="7">
        <f>STDEV(B2:B50)</f>
        <v>0.4188277291043046</v>
      </c>
      <c r="C52" s="7">
        <f>STDEV(C2:C50)</f>
        <v>130.42446076555731</v>
      </c>
    </row>
  </sheetData>
  <pageMargins left="0.7" right="0.7" top="0.75" bottom="0.75" header="0.3" footer="0.3"/>
  <pageSetup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E36" sqref="E36"/>
    </sheetView>
  </sheetViews>
  <sheetFormatPr defaultColWidth="8.85546875" defaultRowHeight="15" x14ac:dyDescent="0.25"/>
  <cols>
    <col min="1" max="1" width="9.7109375" style="1" bestFit="1" customWidth="1"/>
    <col min="2" max="2" width="14.42578125" bestFit="1" customWidth="1"/>
    <col min="3" max="3" width="16.7109375" bestFit="1" customWidth="1"/>
    <col min="4" max="4" width="11.85546875" bestFit="1" customWidth="1"/>
    <col min="5" max="5" width="8.7109375" bestFit="1" customWidth="1"/>
    <col min="6" max="6" width="10.7109375" bestFit="1" customWidth="1"/>
    <col min="7" max="7" width="12.42578125" bestFit="1" customWidth="1"/>
    <col min="8" max="8" width="8.7109375" bestFit="1" customWidth="1"/>
    <col min="9" max="9" width="10.7109375" bestFit="1" customWidth="1"/>
    <col min="10" max="10" width="12.42578125" bestFit="1" customWidth="1"/>
    <col min="11" max="11" width="14.28515625" bestFit="1" customWidth="1"/>
    <col min="12" max="12" width="12" bestFit="1" customWidth="1"/>
  </cols>
  <sheetData>
    <row r="1" spans="1:3" x14ac:dyDescent="0.25">
      <c r="A1" t="s">
        <v>0</v>
      </c>
      <c r="B1" t="s">
        <v>2</v>
      </c>
      <c r="C1" t="s">
        <v>28</v>
      </c>
    </row>
    <row r="2" spans="1:3" x14ac:dyDescent="0.25">
      <c r="A2" s="1">
        <v>41827</v>
      </c>
      <c r="B2">
        <v>31</v>
      </c>
      <c r="C2">
        <v>1769</v>
      </c>
    </row>
    <row r="3" spans="1:3" x14ac:dyDescent="0.25">
      <c r="A3" s="1">
        <v>41828</v>
      </c>
      <c r="B3">
        <v>3.4</v>
      </c>
      <c r="C3">
        <v>1708</v>
      </c>
    </row>
    <row r="4" spans="1:3" x14ac:dyDescent="0.25">
      <c r="A4" s="1">
        <v>41829</v>
      </c>
      <c r="B4">
        <v>3.2</v>
      </c>
      <c r="C4">
        <v>2003</v>
      </c>
    </row>
    <row r="5" spans="1:3" x14ac:dyDescent="0.25">
      <c r="A5" s="1">
        <v>41830</v>
      </c>
      <c r="B5">
        <v>3.1</v>
      </c>
      <c r="C5">
        <v>2024</v>
      </c>
    </row>
    <row r="6" spans="1:3" x14ac:dyDescent="0.25">
      <c r="A6" s="1">
        <v>41831</v>
      </c>
      <c r="B6">
        <v>2.9</v>
      </c>
      <c r="C6">
        <v>1980</v>
      </c>
    </row>
    <row r="7" spans="1:3" x14ac:dyDescent="0.25">
      <c r="A7" s="1">
        <v>41832</v>
      </c>
      <c r="B7">
        <v>3.6</v>
      </c>
      <c r="C7">
        <v>1965</v>
      </c>
    </row>
  </sheetData>
  <pageMargins left="0.7" right="0.7" top="0.75" bottom="0.75" header="0.3" footer="0.3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K13" sqref="K13"/>
    </sheetView>
  </sheetViews>
  <sheetFormatPr defaultColWidth="8.85546875" defaultRowHeight="15" x14ac:dyDescent="0.25"/>
  <cols>
    <col min="1" max="1" width="9.7109375" style="1" bestFit="1" customWidth="1"/>
    <col min="2" max="2" width="14.42578125" bestFit="1" customWidth="1"/>
    <col min="3" max="3" width="16.7109375" bestFit="1" customWidth="1"/>
    <col min="4" max="4" width="11.85546875" bestFit="1" customWidth="1"/>
    <col min="5" max="5" width="8.7109375" bestFit="1" customWidth="1"/>
    <col min="6" max="6" width="10.7109375" bestFit="1" customWidth="1"/>
    <col min="7" max="7" width="10.7109375" customWidth="1"/>
    <col min="8" max="8" width="12.42578125" bestFit="1" customWidth="1"/>
    <col min="9" max="9" width="8.7109375" bestFit="1" customWidth="1"/>
    <col min="10" max="10" width="10.7109375" bestFit="1" customWidth="1"/>
    <col min="11" max="11" width="12.42578125" bestFit="1" customWidth="1"/>
    <col min="12" max="12" width="14.28515625" bestFit="1" customWidth="1"/>
    <col min="13" max="13" width="12" bestFit="1" customWidth="1"/>
  </cols>
  <sheetData>
    <row r="1" spans="1:13" x14ac:dyDescent="0.25">
      <c r="A1" t="s">
        <v>0</v>
      </c>
      <c r="B1" t="s">
        <v>12</v>
      </c>
      <c r="C1" t="s">
        <v>2</v>
      </c>
      <c r="D1" t="s">
        <v>3</v>
      </c>
      <c r="E1" t="s">
        <v>4</v>
      </c>
      <c r="F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</row>
    <row r="2" spans="1:13" x14ac:dyDescent="0.25">
      <c r="A2" s="1">
        <v>41798</v>
      </c>
      <c r="B2">
        <v>1</v>
      </c>
      <c r="C2">
        <v>1.9</v>
      </c>
      <c r="D2">
        <v>1703</v>
      </c>
      <c r="E2">
        <v>3.2294999999999998</v>
      </c>
      <c r="F2">
        <v>2.3852000000000002</v>
      </c>
      <c r="G2">
        <f>1/F2</f>
        <v>0.41925205433506618</v>
      </c>
      <c r="H2">
        <f>(E2-F2)/E2</f>
        <v>0.26143365846106198</v>
      </c>
      <c r="I2">
        <v>2.8778000000000001</v>
      </c>
      <c r="J2">
        <v>1.9301999999999999</v>
      </c>
      <c r="K2">
        <f>(I2-J2)/I2</f>
        <v>0.32927931058447429</v>
      </c>
      <c r="L2">
        <f>AVERAGE(H2,K2)</f>
        <v>0.29535648452276814</v>
      </c>
      <c r="M2">
        <f>STDEV(H2,K2)</f>
        <v>4.7974120690488592E-2</v>
      </c>
    </row>
    <row r="3" spans="1:13" x14ac:dyDescent="0.25">
      <c r="A3" s="1">
        <v>41799</v>
      </c>
      <c r="B3">
        <v>3</v>
      </c>
      <c r="C3">
        <v>1.8</v>
      </c>
      <c r="D3">
        <v>1802</v>
      </c>
      <c r="E3">
        <v>3.6278999999999999</v>
      </c>
      <c r="F3">
        <v>1.1355</v>
      </c>
      <c r="G3">
        <f>1/F3</f>
        <v>0.8806693086745927</v>
      </c>
      <c r="H3">
        <f>(E3-F3)/E3</f>
        <v>0.68700901347887211</v>
      </c>
      <c r="I3">
        <v>3.6850999999999998</v>
      </c>
      <c r="J3">
        <v>1.2856000000000001</v>
      </c>
      <c r="K3">
        <f>(I3-J3)/I3</f>
        <v>0.65113565439201104</v>
      </c>
      <c r="L3">
        <f>AVERAGE(H3,K3)</f>
        <v>0.66907233393544163</v>
      </c>
      <c r="M3">
        <f>STDEV(H3,K3)</f>
        <v>2.5366295474259514E-2</v>
      </c>
    </row>
    <row r="4" spans="1:13" x14ac:dyDescent="0.25">
      <c r="A4" s="1">
        <v>41800</v>
      </c>
      <c r="B4">
        <v>0.3</v>
      </c>
      <c r="C4">
        <v>1.7</v>
      </c>
      <c r="D4">
        <v>1907</v>
      </c>
      <c r="E4">
        <v>3.5590000000000002</v>
      </c>
      <c r="F4">
        <v>3.2437999999999998</v>
      </c>
      <c r="G4">
        <f>1/F4</f>
        <v>0.30828041186263028</v>
      </c>
      <c r="H4">
        <f>(E4-F4)/E4</f>
        <v>8.8564203427929297E-2</v>
      </c>
      <c r="I4">
        <v>3.4514</v>
      </c>
      <c r="J4">
        <v>2.8940000000000001</v>
      </c>
      <c r="K4">
        <f>(I4-J4)/I4</f>
        <v>0.16149968128875236</v>
      </c>
      <c r="L4">
        <f>AVERAGE(H4,K4)</f>
        <v>0.12503194235834084</v>
      </c>
      <c r="M4">
        <f>STDEV(H4,K4)</f>
        <v>5.1573170984469258E-2</v>
      </c>
    </row>
    <row r="5" spans="1:13" x14ac:dyDescent="0.25">
      <c r="A5" s="1">
        <v>41801</v>
      </c>
      <c r="B5">
        <v>0.1</v>
      </c>
      <c r="C5">
        <v>1.7</v>
      </c>
      <c r="D5">
        <v>1780</v>
      </c>
      <c r="E5">
        <v>3.9807000000000001</v>
      </c>
      <c r="F5">
        <v>3.8043</v>
      </c>
      <c r="G5">
        <f>1/F5</f>
        <v>0.26286044738848147</v>
      </c>
      <c r="H5">
        <f>(E5-F5)/E5</f>
        <v>4.4313814153289652E-2</v>
      </c>
      <c r="I5">
        <v>3.3852000000000002</v>
      </c>
      <c r="J5">
        <v>3.3653</v>
      </c>
      <c r="K5">
        <f>(I5-J5)/I5</f>
        <v>5.8785300720785331E-3</v>
      </c>
      <c r="L5">
        <f>AVERAGE(H5,K5)</f>
        <v>2.5096172112684091E-2</v>
      </c>
      <c r="M5">
        <f>STDEV(H5,K5)</f>
        <v>2.7177850010655751E-2</v>
      </c>
    </row>
    <row r="6" spans="1:13" x14ac:dyDescent="0.25">
      <c r="A6" s="1">
        <v>41802</v>
      </c>
      <c r="B6">
        <v>0.03</v>
      </c>
      <c r="C6">
        <v>1.6</v>
      </c>
      <c r="D6">
        <v>1930</v>
      </c>
      <c r="E6">
        <v>3.7170999999999998</v>
      </c>
      <c r="F6">
        <v>3.9203999999999999</v>
      </c>
      <c r="G6">
        <f>1/F6</f>
        <v>0.25507601265177021</v>
      </c>
      <c r="H6">
        <f>(E6-F6)/E6</f>
        <v>-5.4693174786796167E-2</v>
      </c>
      <c r="I6">
        <v>3.7902999999999998</v>
      </c>
      <c r="J6">
        <v>3.6608000000000001</v>
      </c>
      <c r="K6">
        <f>(I6-J6)/I6</f>
        <v>3.4166160989895188E-2</v>
      </c>
      <c r="L6">
        <f>AVERAGE(H6,K6)</f>
        <v>-1.026350689845049E-2</v>
      </c>
      <c r="M6">
        <f>STDEV(H6,K6)</f>
        <v>6.2833038899430857E-2</v>
      </c>
    </row>
  </sheetData>
  <printOptions gridLines="1"/>
  <pageMargins left="0.7" right="0.7" top="0.75" bottom="0.75" header="0.3" footer="0.3"/>
  <pageSetup scale="8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"/>
  <sheetViews>
    <sheetView tabSelected="1" workbookViewId="0">
      <selection activeCell="K29" sqref="K29"/>
    </sheetView>
  </sheetViews>
  <sheetFormatPr defaultColWidth="8.85546875" defaultRowHeight="15" x14ac:dyDescent="0.25"/>
  <cols>
    <col min="1" max="1" width="9.7109375" style="1" bestFit="1" customWidth="1"/>
    <col min="2" max="2" width="14.42578125" bestFit="1" customWidth="1"/>
    <col min="3" max="3" width="16.7109375" bestFit="1" customWidth="1"/>
    <col min="4" max="4" width="11.85546875" bestFit="1" customWidth="1"/>
    <col min="5" max="5" width="8.7109375" bestFit="1" customWidth="1"/>
    <col min="6" max="6" width="10.7109375" bestFit="1" customWidth="1"/>
    <col min="7" max="7" width="10.7109375" customWidth="1"/>
    <col min="8" max="8" width="12.42578125" bestFit="1" customWidth="1"/>
    <col min="9" max="9" width="8.7109375" bestFit="1" customWidth="1"/>
    <col min="10" max="10" width="10.7109375" bestFit="1" customWidth="1"/>
    <col min="11" max="11" width="12.42578125" bestFit="1" customWidth="1"/>
    <col min="12" max="12" width="14.28515625" bestFit="1" customWidth="1"/>
    <col min="13" max="13" width="12" bestFit="1" customWidth="1"/>
  </cols>
  <sheetData>
    <row r="1" spans="1:13" x14ac:dyDescent="0.25">
      <c r="A1" t="s">
        <v>0</v>
      </c>
      <c r="B1" t="s">
        <v>13</v>
      </c>
      <c r="C1" t="s">
        <v>2</v>
      </c>
      <c r="D1" t="s">
        <v>3</v>
      </c>
      <c r="E1" t="s">
        <v>4</v>
      </c>
      <c r="F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</row>
    <row r="2" spans="1:13" x14ac:dyDescent="0.25">
      <c r="A2" s="1">
        <v>41805</v>
      </c>
      <c r="B2">
        <v>1</v>
      </c>
      <c r="C2">
        <v>2</v>
      </c>
      <c r="D2">
        <v>1904</v>
      </c>
      <c r="E2">
        <v>3.4098000000000002</v>
      </c>
      <c r="F2">
        <v>2.6791999999999998</v>
      </c>
      <c r="G2">
        <f>1/F2</f>
        <v>0.37324574499850705</v>
      </c>
      <c r="H2">
        <f>(E2-F2)/E2</f>
        <v>0.21426476626195096</v>
      </c>
      <c r="I2">
        <v>3.4984999999999999</v>
      </c>
      <c r="J2">
        <v>2.3740000000000001</v>
      </c>
      <c r="K2">
        <f>(I2-J2)/I2</f>
        <v>0.32142346720022863</v>
      </c>
      <c r="L2">
        <f>AVERAGE(H2,K2)</f>
        <v>0.26784411673108977</v>
      </c>
      <c r="M2">
        <f>STDEV(H2,K2)</f>
        <v>7.5772644096597661E-2</v>
      </c>
    </row>
    <row r="3" spans="1:13" x14ac:dyDescent="0.25">
      <c r="A3" s="1">
        <v>41806</v>
      </c>
      <c r="B3">
        <v>3</v>
      </c>
      <c r="C3">
        <v>1.7</v>
      </c>
      <c r="D3">
        <v>2021</v>
      </c>
      <c r="E3">
        <v>4.0076000000000001</v>
      </c>
      <c r="F3">
        <v>2.8515000000000001</v>
      </c>
      <c r="G3">
        <f>1/F3</f>
        <v>0.35069261792039275</v>
      </c>
      <c r="H3">
        <f>(E3-F3)/E3</f>
        <v>0.28847689390158698</v>
      </c>
      <c r="I3">
        <v>4.3654999999999999</v>
      </c>
      <c r="J3">
        <v>2.8904000000000001</v>
      </c>
      <c r="K3">
        <f>(I3-J3)/I3</f>
        <v>0.33789943878135376</v>
      </c>
      <c r="L3">
        <f>AVERAGE(H3,K3)</f>
        <v>0.3131881663414704</v>
      </c>
      <c r="M3">
        <f>STDEV(H3,K3)</f>
        <v>3.4947016627979569E-2</v>
      </c>
    </row>
    <row r="4" spans="1:13" x14ac:dyDescent="0.25">
      <c r="A4" s="1">
        <v>41807</v>
      </c>
      <c r="B4">
        <v>0.3</v>
      </c>
      <c r="C4">
        <v>1.3</v>
      </c>
      <c r="D4">
        <v>1920</v>
      </c>
      <c r="E4">
        <v>3.9317000000000002</v>
      </c>
      <c r="F4">
        <v>3.3361999999999998</v>
      </c>
      <c r="G4">
        <f>1/F4</f>
        <v>0.29974222168934717</v>
      </c>
      <c r="H4">
        <f>(E4-F4)/E4</f>
        <v>0.15146119998982638</v>
      </c>
      <c r="I4">
        <v>4.0244</v>
      </c>
      <c r="J4">
        <v>3.2717000000000001</v>
      </c>
      <c r="K4">
        <f>(I4-J4)/I4</f>
        <v>0.18703409203856475</v>
      </c>
      <c r="L4">
        <f>AVERAGE(H4,K4)</f>
        <v>0.16924764601419556</v>
      </c>
      <c r="M4">
        <f>STDEV(H4,K4)</f>
        <v>2.5153833194079923E-2</v>
      </c>
    </row>
    <row r="5" spans="1:13" x14ac:dyDescent="0.25">
      <c r="A5" s="1">
        <v>41808</v>
      </c>
      <c r="B5">
        <v>0.1</v>
      </c>
      <c r="C5">
        <v>1.7</v>
      </c>
      <c r="D5">
        <v>1989</v>
      </c>
      <c r="E5">
        <v>3.5516000000000001</v>
      </c>
      <c r="F5">
        <v>3.5118</v>
      </c>
      <c r="G5">
        <f>1/F5</f>
        <v>0.28475425707614327</v>
      </c>
      <c r="H5">
        <f>(E5-F5)/E5</f>
        <v>1.1206216916319421E-2</v>
      </c>
      <c r="I5">
        <v>3.4575</v>
      </c>
      <c r="J5">
        <v>3.2686000000000002</v>
      </c>
      <c r="K5">
        <f>(I5-J5)/I5</f>
        <v>5.4634851771511166E-2</v>
      </c>
      <c r="L5">
        <f>AVERAGE(H5,K5)</f>
        <v>3.2920534343915293E-2</v>
      </c>
      <c r="M5">
        <f>STDEV(H5,K5)</f>
        <v>3.0708682203780539E-2</v>
      </c>
    </row>
    <row r="6" spans="1:13" s="3" customFormat="1" x14ac:dyDescent="0.25">
      <c r="A6" s="2">
        <v>41809</v>
      </c>
      <c r="B6" s="3">
        <v>10</v>
      </c>
      <c r="C6" s="3">
        <v>1.6</v>
      </c>
      <c r="D6" s="3">
        <v>2002</v>
      </c>
      <c r="E6" s="3">
        <v>4.7141000000000002</v>
      </c>
      <c r="F6" s="3">
        <v>3.5910000000000002</v>
      </c>
      <c r="G6"/>
      <c r="H6" s="3">
        <f>(E6-F6)/E6</f>
        <v>0.23824271865255298</v>
      </c>
      <c r="I6" s="3">
        <v>4.5156999999999998</v>
      </c>
      <c r="J6" s="3">
        <v>3.6217000000000001</v>
      </c>
      <c r="K6" s="3">
        <f>(I6-J6)/I6</f>
        <v>0.19797595057244718</v>
      </c>
      <c r="L6" s="3">
        <f>AVERAGE(H6,K6)</f>
        <v>0.21810933461250009</v>
      </c>
      <c r="M6" s="3">
        <f>STDEV(H6,K6)</f>
        <v>2.8472904765908823E-2</v>
      </c>
    </row>
    <row r="7" spans="1:13" x14ac:dyDescent="0.25">
      <c r="A7" s="2" t="s">
        <v>14</v>
      </c>
    </row>
  </sheetData>
  <printOptions gridLines="1"/>
  <pageMargins left="0.7" right="0.7" top="0.75" bottom="0.75" header="0.3" footer="0.3"/>
  <pageSetup scale="85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"/>
  <sheetViews>
    <sheetView workbookViewId="0">
      <selection activeCell="J9" sqref="J9"/>
    </sheetView>
  </sheetViews>
  <sheetFormatPr defaultColWidth="8.85546875" defaultRowHeight="15" x14ac:dyDescent="0.25"/>
  <cols>
    <col min="1" max="1" width="9.7109375" style="1" bestFit="1" customWidth="1"/>
    <col min="2" max="2" width="14.42578125" bestFit="1" customWidth="1"/>
    <col min="3" max="3" width="16.7109375" bestFit="1" customWidth="1"/>
    <col min="4" max="4" width="11.85546875" bestFit="1" customWidth="1"/>
    <col min="5" max="5" width="8.7109375" bestFit="1" customWidth="1"/>
    <col min="6" max="6" width="10.7109375" bestFit="1" customWidth="1"/>
    <col min="7" max="7" width="10.7109375" customWidth="1"/>
    <col min="8" max="8" width="12.42578125" bestFit="1" customWidth="1"/>
    <col min="9" max="9" width="8.7109375" bestFit="1" customWidth="1"/>
    <col min="10" max="10" width="10.7109375" bestFit="1" customWidth="1"/>
    <col min="11" max="11" width="12.42578125" bestFit="1" customWidth="1"/>
    <col min="12" max="12" width="14.28515625" bestFit="1" customWidth="1"/>
    <col min="13" max="13" width="12" bestFit="1" customWidth="1"/>
  </cols>
  <sheetData>
    <row r="1" spans="1:13" x14ac:dyDescent="0.25">
      <c r="A1" t="s">
        <v>0</v>
      </c>
      <c r="B1" t="s">
        <v>15</v>
      </c>
      <c r="C1" t="s">
        <v>2</v>
      </c>
      <c r="D1" t="s">
        <v>3</v>
      </c>
      <c r="E1" t="s">
        <v>4</v>
      </c>
      <c r="F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</row>
    <row r="2" spans="1:13" x14ac:dyDescent="0.25">
      <c r="A2" s="1">
        <v>41812</v>
      </c>
      <c r="B2">
        <v>1</v>
      </c>
      <c r="C2">
        <v>2.6</v>
      </c>
      <c r="D2">
        <v>1923</v>
      </c>
      <c r="E2">
        <v>4.9153000000000002</v>
      </c>
      <c r="F2">
        <v>2.0693999999999999</v>
      </c>
      <c r="G2">
        <f>1/F2</f>
        <v>0.48323185464385815</v>
      </c>
      <c r="H2">
        <f>(E2-F2)/E2</f>
        <v>0.57898805769739392</v>
      </c>
      <c r="I2">
        <v>4.3334000000000001</v>
      </c>
      <c r="J2">
        <v>1.6028</v>
      </c>
      <c r="K2">
        <f>(I2-J2)/I2</f>
        <v>0.63012876724973454</v>
      </c>
      <c r="L2">
        <f>AVERAGE(H2,K2)</f>
        <v>0.60455841247356423</v>
      </c>
      <c r="M2">
        <f>STDEV(H2,K2)</f>
        <v>3.6161942519151703E-2</v>
      </c>
    </row>
    <row r="3" spans="1:13" x14ac:dyDescent="0.25">
      <c r="A3" s="1">
        <v>41813</v>
      </c>
      <c r="B3">
        <v>0.3</v>
      </c>
      <c r="C3">
        <v>1.6</v>
      </c>
      <c r="D3">
        <v>2013</v>
      </c>
      <c r="E3">
        <v>4.3773</v>
      </c>
      <c r="F3">
        <v>3.2269000000000001</v>
      </c>
      <c r="G3">
        <f>1/F3</f>
        <v>0.30989494561343706</v>
      </c>
      <c r="H3">
        <f>(E3-F3)/E3</f>
        <v>0.26281040824252389</v>
      </c>
      <c r="I3">
        <v>3.4502999999999999</v>
      </c>
      <c r="J3">
        <v>2.7624</v>
      </c>
      <c r="K3">
        <f>(I3-J3)/I3</f>
        <v>0.1993739674810886</v>
      </c>
      <c r="L3">
        <f>AVERAGE(H3,K3)</f>
        <v>0.23109218786180624</v>
      </c>
      <c r="M3">
        <f>STDEV(H3,K3)</f>
        <v>4.485633743674973E-2</v>
      </c>
    </row>
    <row r="4" spans="1:13" x14ac:dyDescent="0.25">
      <c r="A4" s="1">
        <v>41814</v>
      </c>
      <c r="B4">
        <v>0.1</v>
      </c>
      <c r="C4">
        <v>1.8</v>
      </c>
      <c r="D4">
        <v>1980</v>
      </c>
      <c r="E4">
        <v>4.2112999999999996</v>
      </c>
      <c r="F4">
        <v>3.6835</v>
      </c>
      <c r="G4">
        <f>1/F4</f>
        <v>0.27148092846477534</v>
      </c>
      <c r="H4">
        <f>(E4-F4)/E4</f>
        <v>0.125329470709757</v>
      </c>
      <c r="I4">
        <v>3.8100999999999998</v>
      </c>
      <c r="J4">
        <v>3.2029000000000001</v>
      </c>
      <c r="K4">
        <f>(I4-J4)/I4</f>
        <v>0.15936589590824382</v>
      </c>
      <c r="L4">
        <f>AVERAGE(H4,K4)</f>
        <v>0.14234768330900041</v>
      </c>
      <c r="M4">
        <f>STDEV(H4,K4)</f>
        <v>2.4067387065198616E-2</v>
      </c>
    </row>
    <row r="5" spans="1:13" x14ac:dyDescent="0.25">
      <c r="A5" s="1">
        <v>41815</v>
      </c>
      <c r="B5">
        <v>0.03</v>
      </c>
      <c r="C5">
        <v>1.9</v>
      </c>
      <c r="D5">
        <v>1843</v>
      </c>
      <c r="E5">
        <v>4.6478000000000002</v>
      </c>
      <c r="F5">
        <v>4.5979999999999999</v>
      </c>
      <c r="G5">
        <f>1/F5</f>
        <v>0.21748586341887777</v>
      </c>
      <c r="H5">
        <f>(E5-F5)/E5</f>
        <v>1.0714746761908922E-2</v>
      </c>
      <c r="I5">
        <v>3.7581000000000002</v>
      </c>
      <c r="J5">
        <v>3.9007000000000001</v>
      </c>
      <c r="K5">
        <f>(I5-J5)/I5</f>
        <v>-3.794470610148741E-2</v>
      </c>
      <c r="L5">
        <f>AVERAGE(H5,K5)</f>
        <v>-1.3614979669789244E-2</v>
      </c>
      <c r="M5">
        <f>STDEV(H5,K5)</f>
        <v>3.4407429088534711E-2</v>
      </c>
    </row>
    <row r="6" spans="1:13" s="3" customFormat="1" x14ac:dyDescent="0.25">
      <c r="A6" s="1">
        <v>41816</v>
      </c>
      <c r="B6" s="3">
        <v>0.6</v>
      </c>
      <c r="C6" s="3">
        <v>1.8</v>
      </c>
      <c r="D6" s="3">
        <v>1934</v>
      </c>
      <c r="H6" s="3" t="e">
        <f>(E6-F6)/E6</f>
        <v>#DIV/0!</v>
      </c>
      <c r="K6" s="3" t="e">
        <f>(I6-J6)/I6</f>
        <v>#DIV/0!</v>
      </c>
      <c r="L6" s="3" t="e">
        <f>AVERAGE(H6,K6)</f>
        <v>#DIV/0!</v>
      </c>
      <c r="M6" s="3" t="e">
        <f>STDEV(H6,K6)</f>
        <v>#DIV/0!</v>
      </c>
    </row>
    <row r="7" spans="1:13" x14ac:dyDescent="0.25">
      <c r="A7" s="2" t="s">
        <v>16</v>
      </c>
    </row>
  </sheetData>
  <printOptions gridLines="1"/>
  <pageMargins left="0.7" right="0.7" top="0.75" bottom="0.75" header="0.3" footer="0.3"/>
  <pageSetup scale="8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"/>
  <sheetViews>
    <sheetView workbookViewId="0">
      <selection activeCell="L30" sqref="L30"/>
    </sheetView>
  </sheetViews>
  <sheetFormatPr defaultColWidth="8.85546875" defaultRowHeight="15" x14ac:dyDescent="0.25"/>
  <cols>
    <col min="1" max="1" width="9.7109375" style="1" bestFit="1" customWidth="1"/>
    <col min="2" max="2" width="14.42578125" bestFit="1" customWidth="1"/>
    <col min="3" max="3" width="16.7109375" bestFit="1" customWidth="1"/>
    <col min="4" max="4" width="11.85546875" bestFit="1" customWidth="1"/>
    <col min="5" max="5" width="8.7109375" bestFit="1" customWidth="1"/>
    <col min="6" max="6" width="10.7109375" bestFit="1" customWidth="1"/>
    <col min="7" max="7" width="10.7109375" customWidth="1"/>
    <col min="8" max="8" width="12.42578125" bestFit="1" customWidth="1"/>
    <col min="9" max="9" width="8.7109375" bestFit="1" customWidth="1"/>
    <col min="10" max="10" width="10.7109375" bestFit="1" customWidth="1"/>
    <col min="11" max="11" width="12.42578125" bestFit="1" customWidth="1"/>
    <col min="12" max="12" width="14.28515625" bestFit="1" customWidth="1"/>
    <col min="13" max="13" width="12" bestFit="1" customWidth="1"/>
  </cols>
  <sheetData>
    <row r="1" spans="1:13" x14ac:dyDescent="0.25">
      <c r="A1" t="s">
        <v>0</v>
      </c>
      <c r="B1" t="s">
        <v>17</v>
      </c>
      <c r="C1" t="s">
        <v>2</v>
      </c>
      <c r="D1" t="s">
        <v>3</v>
      </c>
      <c r="E1" t="s">
        <v>4</v>
      </c>
      <c r="F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</row>
    <row r="2" spans="1:13" x14ac:dyDescent="0.25">
      <c r="A2" s="1">
        <v>41833</v>
      </c>
      <c r="B2">
        <v>1</v>
      </c>
      <c r="C2">
        <v>3</v>
      </c>
      <c r="D2">
        <v>2018</v>
      </c>
      <c r="E2">
        <v>3.9287999999999998</v>
      </c>
      <c r="F2">
        <v>4.3712</v>
      </c>
      <c r="G2">
        <f>1/F2</f>
        <v>0.22877013177159591</v>
      </c>
      <c r="H2">
        <f>(E2-F2)/E2</f>
        <v>-0.11260435756465081</v>
      </c>
      <c r="I2">
        <v>4.5712999999999999</v>
      </c>
      <c r="J2">
        <v>4.5507</v>
      </c>
      <c r="K2">
        <f>(I2-J2)/I2</f>
        <v>4.5063767418458541E-3</v>
      </c>
      <c r="L2">
        <f>AVERAGE(H2,K2)</f>
        <v>-5.404899041140248E-2</v>
      </c>
      <c r="M2">
        <f>STDEV(H2,K2)</f>
        <v>8.2809794377859847E-2</v>
      </c>
    </row>
    <row r="3" spans="1:13" x14ac:dyDescent="0.25">
      <c r="A3" s="1">
        <v>41834</v>
      </c>
      <c r="B3">
        <v>10</v>
      </c>
      <c r="C3">
        <v>1.9</v>
      </c>
      <c r="D3">
        <v>1942</v>
      </c>
      <c r="E3">
        <v>3.9209000000000001</v>
      </c>
      <c r="F3">
        <v>4.2849000000000004</v>
      </c>
      <c r="G3">
        <f>1/F3</f>
        <v>0.23337767509160071</v>
      </c>
      <c r="H3">
        <f>(E3-F3)/E3</f>
        <v>-9.283582850876082E-2</v>
      </c>
      <c r="I3">
        <v>3.6520999999999999</v>
      </c>
      <c r="J3">
        <v>3.9838</v>
      </c>
      <c r="K3">
        <f>(I3-J3)/I3</f>
        <v>-9.0824457161633065E-2</v>
      </c>
      <c r="L3">
        <f>AVERAGE(H3,K3)</f>
        <v>-9.1830142835196943E-2</v>
      </c>
      <c r="M3">
        <f>STDEV(H3,K3)</f>
        <v>1.4222543190383567E-3</v>
      </c>
    </row>
    <row r="4" spans="1:13" x14ac:dyDescent="0.25">
      <c r="A4" s="1">
        <v>41835</v>
      </c>
      <c r="B4">
        <v>100</v>
      </c>
      <c r="C4">
        <v>1.7</v>
      </c>
      <c r="D4">
        <v>1918</v>
      </c>
      <c r="E4">
        <v>3.9203000000000001</v>
      </c>
      <c r="F4">
        <v>4.2328000000000001</v>
      </c>
      <c r="G4">
        <f>1/F4</f>
        <v>0.23625023625023625</v>
      </c>
      <c r="H4">
        <f>(E4-F4)/E4</f>
        <v>-7.9713287248424858E-2</v>
      </c>
      <c r="I4">
        <v>4.5321999999999996</v>
      </c>
      <c r="J4">
        <v>4.6374000000000004</v>
      </c>
      <c r="K4">
        <f>(I4-J4)/I4</f>
        <v>-2.321168527425993E-2</v>
      </c>
      <c r="L4">
        <f>AVERAGE(H4,K4)</f>
        <v>-5.1462486261342394E-2</v>
      </c>
      <c r="M4">
        <f>STDEV(H4,K4)</f>
        <v>3.9952665903835241E-2</v>
      </c>
    </row>
    <row r="5" spans="1:13" x14ac:dyDescent="0.25">
      <c r="A5" s="1">
        <v>41836</v>
      </c>
      <c r="B5">
        <v>1000</v>
      </c>
      <c r="C5">
        <v>1.6</v>
      </c>
      <c r="D5">
        <v>1985</v>
      </c>
      <c r="E5">
        <v>3.2351000000000001</v>
      </c>
      <c r="F5">
        <v>0.58289999999999997</v>
      </c>
      <c r="G5">
        <f>1/F5</f>
        <v>1.71556013038257</v>
      </c>
      <c r="H5">
        <f>(E5-F5)/E5</f>
        <v>0.81982009829680691</v>
      </c>
      <c r="I5">
        <v>3.3774000000000002</v>
      </c>
      <c r="J5">
        <v>0.46310000000000001</v>
      </c>
      <c r="K5">
        <f>(I5-J5)/I5</f>
        <v>0.86288269082726365</v>
      </c>
      <c r="L5">
        <f>AVERAGE(H5,K5)</f>
        <v>0.84135139456203523</v>
      </c>
      <c r="M5">
        <f>STDEV(H5,K5)</f>
        <v>3.0449851193759134E-2</v>
      </c>
    </row>
    <row r="6" spans="1:13" s="6" customFormat="1" x14ac:dyDescent="0.25">
      <c r="A6" s="5"/>
    </row>
  </sheetData>
  <printOptions gridLines="1"/>
  <pageMargins left="0.7" right="0.7" top="0.75" bottom="0.75" header="0.3" footer="0.3"/>
  <pageSetup scale="85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workbookViewId="0">
      <selection activeCell="G28" sqref="G28"/>
    </sheetView>
  </sheetViews>
  <sheetFormatPr defaultColWidth="8.85546875" defaultRowHeight="15" x14ac:dyDescent="0.25"/>
  <cols>
    <col min="1" max="1" width="9.7109375" style="1" bestFit="1" customWidth="1"/>
    <col min="2" max="2" width="14.42578125" bestFit="1" customWidth="1"/>
    <col min="3" max="3" width="16.7109375" bestFit="1" customWidth="1"/>
    <col min="4" max="4" width="11.85546875" bestFit="1" customWidth="1"/>
    <col min="5" max="5" width="8.7109375" bestFit="1" customWidth="1"/>
    <col min="6" max="6" width="10.7109375" bestFit="1" customWidth="1"/>
    <col min="7" max="7" width="12.42578125" bestFit="1" customWidth="1"/>
    <col min="8" max="8" width="8.7109375" bestFit="1" customWidth="1"/>
    <col min="9" max="9" width="10.7109375" bestFit="1" customWidth="1"/>
    <col min="10" max="10" width="12.42578125" bestFit="1" customWidth="1"/>
    <col min="11" max="11" width="14.28515625" bestFit="1" customWidth="1"/>
    <col min="12" max="12" width="12" bestFit="1" customWidth="1"/>
  </cols>
  <sheetData>
    <row r="1" spans="1:12" x14ac:dyDescent="0.25">
      <c r="A1" t="s">
        <v>0</v>
      </c>
      <c r="B1" t="s">
        <v>18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>
        <v>41819</v>
      </c>
      <c r="B2">
        <v>100</v>
      </c>
      <c r="C2">
        <v>1.8</v>
      </c>
      <c r="D2">
        <v>1945</v>
      </c>
      <c r="E2">
        <v>4.6710000000000003</v>
      </c>
      <c r="F2">
        <v>4.9795999999999996</v>
      </c>
      <c r="G2">
        <f>(E2-F2)/E2</f>
        <v>-6.6067223292656671E-2</v>
      </c>
      <c r="H2">
        <v>4.2305000000000001</v>
      </c>
      <c r="I2">
        <v>4.1943000000000001</v>
      </c>
      <c r="J2">
        <f>(H2-I2)/H2</f>
        <v>8.5569081668833494E-3</v>
      </c>
      <c r="K2">
        <f>AVERAGE(G2,J2)</f>
        <v>-2.8755157562886661E-2</v>
      </c>
      <c r="L2">
        <f>STDEV(G2,J2)</f>
        <v>5.2767229395197124E-2</v>
      </c>
    </row>
    <row r="3" spans="1:12" x14ac:dyDescent="0.25">
      <c r="A3" s="1">
        <v>41820</v>
      </c>
      <c r="B3">
        <v>1000</v>
      </c>
      <c r="C3">
        <v>1.7</v>
      </c>
      <c r="D3">
        <v>1990</v>
      </c>
      <c r="E3">
        <v>3.8035000000000001</v>
      </c>
      <c r="F3">
        <v>3.4424000000000001</v>
      </c>
      <c r="G3">
        <f>(E3-F3)/E3</f>
        <v>9.4938872091494667E-2</v>
      </c>
      <c r="H3">
        <v>3.2425999999999999</v>
      </c>
      <c r="I3">
        <v>3.2096</v>
      </c>
      <c r="J3">
        <f>(H3-I3)/H3</f>
        <v>1.0177018441990969E-2</v>
      </c>
      <c r="K3">
        <f>AVERAGE(G3,J3)</f>
        <v>5.2557945266742817E-2</v>
      </c>
      <c r="L3">
        <f>STDEV(G3,J3)</f>
        <v>5.9935681501505772E-2</v>
      </c>
    </row>
    <row r="4" spans="1:12" x14ac:dyDescent="0.25">
      <c r="A4" s="1">
        <v>41821</v>
      </c>
      <c r="B4">
        <v>10000</v>
      </c>
      <c r="C4">
        <v>1.8</v>
      </c>
      <c r="D4">
        <v>1934</v>
      </c>
      <c r="E4">
        <v>3.4657</v>
      </c>
      <c r="F4">
        <v>2.5865</v>
      </c>
      <c r="G4">
        <f>(E4-F4)/E4</f>
        <v>0.25368612401535046</v>
      </c>
      <c r="H4">
        <v>3.4083999999999999</v>
      </c>
      <c r="I4">
        <v>2.4554999999999998</v>
      </c>
      <c r="J4">
        <f>(H4-I4)/H4</f>
        <v>0.27957399366271568</v>
      </c>
      <c r="K4">
        <f>AVERAGE(G4,J4)</f>
        <v>0.26663005883903307</v>
      </c>
      <c r="L4">
        <f>STDEV(G4,J4)</f>
        <v>1.8305488178125346E-2</v>
      </c>
    </row>
    <row r="5" spans="1:12" x14ac:dyDescent="0.25">
      <c r="A5" s="1">
        <v>41822</v>
      </c>
      <c r="B5">
        <v>5000</v>
      </c>
      <c r="C5">
        <v>1.7</v>
      </c>
      <c r="D5">
        <v>1890</v>
      </c>
      <c r="E5">
        <v>3.5928</v>
      </c>
      <c r="F5">
        <v>3.6015999999999999</v>
      </c>
      <c r="G5">
        <f>(E5-F5)/E5</f>
        <v>-2.4493431307058334E-3</v>
      </c>
      <c r="H5">
        <v>3.3159999999999998</v>
      </c>
      <c r="I5">
        <v>3.2435</v>
      </c>
      <c r="J5">
        <f>(H5-I5)/H5</f>
        <v>2.186369119420983E-2</v>
      </c>
      <c r="K5">
        <f>AVERAGE(G5,J5)</f>
        <v>9.7071740317519976E-3</v>
      </c>
      <c r="L5">
        <f>STDEV(G5,J5)</f>
        <v>1.7191911442369159E-2</v>
      </c>
    </row>
  </sheetData>
  <printOptions gridLines="1"/>
  <pageMargins left="0.7" right="0.7" top="0.75" bottom="0.75" header="0.3" footer="0.3"/>
  <pageSetup scale="85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I32" sqref="I32"/>
    </sheetView>
  </sheetViews>
  <sheetFormatPr defaultColWidth="8.85546875" defaultRowHeight="15" x14ac:dyDescent="0.25"/>
  <cols>
    <col min="1" max="1" width="9.7109375" style="1" bestFit="1" customWidth="1"/>
    <col min="2" max="2" width="14.42578125" bestFit="1" customWidth="1"/>
    <col min="3" max="3" width="16.7109375" bestFit="1" customWidth="1"/>
    <col min="4" max="4" width="11.85546875" bestFit="1" customWidth="1"/>
    <col min="5" max="5" width="8.7109375" bestFit="1" customWidth="1"/>
    <col min="6" max="6" width="10.7109375" bestFit="1" customWidth="1"/>
    <col min="7" max="7" width="12.42578125" bestFit="1" customWidth="1"/>
    <col min="8" max="8" width="8.7109375" bestFit="1" customWidth="1"/>
    <col min="9" max="9" width="10.7109375" bestFit="1" customWidth="1"/>
    <col min="10" max="10" width="12.42578125" bestFit="1" customWidth="1"/>
    <col min="11" max="11" width="14.28515625" bestFit="1" customWidth="1"/>
    <col min="12" max="12" width="12" bestFit="1" customWidth="1"/>
  </cols>
  <sheetData>
    <row r="1" spans="1:12" x14ac:dyDescent="0.25">
      <c r="A1" t="s">
        <v>0</v>
      </c>
      <c r="B1" t="s">
        <v>19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>
        <v>41840</v>
      </c>
      <c r="B2">
        <v>10</v>
      </c>
      <c r="C2">
        <v>1.9</v>
      </c>
      <c r="D2">
        <v>1964</v>
      </c>
      <c r="E2">
        <v>4.6599000000000004</v>
      </c>
      <c r="F2">
        <v>5.3319000000000001</v>
      </c>
      <c r="G2">
        <f>(E2-F2)/E2</f>
        <v>-0.14420910319963939</v>
      </c>
      <c r="H2">
        <v>4.2606000000000002</v>
      </c>
      <c r="I2">
        <v>4.3305999999999996</v>
      </c>
      <c r="J2">
        <f>(H2-I2)/H2</f>
        <v>-1.6429610852931369E-2</v>
      </c>
      <c r="K2">
        <f>AVERAGE(G2,J2)</f>
        <v>-8.0319357026285385E-2</v>
      </c>
      <c r="L2">
        <f>STDEV(G2,J2)</f>
        <v>9.0353745534931779E-2</v>
      </c>
    </row>
    <row r="3" spans="1:12" s="3" customFormat="1" x14ac:dyDescent="0.25">
      <c r="A3" s="2">
        <v>41841</v>
      </c>
      <c r="C3" s="3">
        <v>1.6</v>
      </c>
      <c r="D3" s="3">
        <v>2029</v>
      </c>
      <c r="G3" s="3" t="e">
        <f>(E3-F3)/E3</f>
        <v>#DIV/0!</v>
      </c>
      <c r="J3" s="3" t="e">
        <f>(H3-I3)/H3</f>
        <v>#DIV/0!</v>
      </c>
      <c r="K3" s="3" t="e">
        <f>AVERAGE(G3,J3)</f>
        <v>#DIV/0!</v>
      </c>
      <c r="L3" s="3" t="e">
        <f>STDEV(G3,J3)</f>
        <v>#DIV/0!</v>
      </c>
    </row>
    <row r="4" spans="1:12" x14ac:dyDescent="0.25">
      <c r="A4" s="1">
        <v>41842</v>
      </c>
      <c r="B4">
        <v>30</v>
      </c>
      <c r="C4">
        <v>1.5</v>
      </c>
      <c r="D4">
        <v>2028</v>
      </c>
      <c r="E4">
        <v>3.5144000000000002</v>
      </c>
      <c r="F4">
        <v>3.6423999999999999</v>
      </c>
      <c r="G4">
        <f>(E4-F4)/E4</f>
        <v>-3.6421579786023124E-2</v>
      </c>
      <c r="H4">
        <v>3.3754</v>
      </c>
      <c r="I4">
        <v>3.4239999999999999</v>
      </c>
      <c r="J4">
        <f>(H4-I4)/H4</f>
        <v>-1.4398293535580961E-2</v>
      </c>
      <c r="K4">
        <f>AVERAGE(G4,J4)</f>
        <v>-2.5409936660802043E-2</v>
      </c>
      <c r="L4">
        <f>STDEV(G4,J4)</f>
        <v>1.557281505170011E-2</v>
      </c>
    </row>
    <row r="5" spans="1:12" x14ac:dyDescent="0.25">
      <c r="A5" s="1">
        <v>41843</v>
      </c>
      <c r="B5">
        <v>100</v>
      </c>
      <c r="C5">
        <v>2.2000000000000002</v>
      </c>
      <c r="D5">
        <v>1921</v>
      </c>
      <c r="E5">
        <v>3.8788999999999998</v>
      </c>
      <c r="F5">
        <v>3.9325000000000001</v>
      </c>
      <c r="G5">
        <f>(E5-F5)/E5</f>
        <v>-1.3818350563304112E-2</v>
      </c>
      <c r="H5">
        <v>3.3331</v>
      </c>
      <c r="I5">
        <v>3.4885000000000002</v>
      </c>
      <c r="J5">
        <f>(H5-I5)/H5</f>
        <v>-4.6623263628454051E-2</v>
      </c>
      <c r="K5">
        <f>AVERAGE(G5,J5)</f>
        <v>-3.0220807095879081E-2</v>
      </c>
      <c r="L5">
        <f>STDEV(G5,J5)</f>
        <v>2.3196576484602691E-2</v>
      </c>
    </row>
    <row r="6" spans="1:12" s="6" customFormat="1" x14ac:dyDescent="0.25">
      <c r="A6" s="1">
        <v>41844</v>
      </c>
      <c r="B6" s="6">
        <v>300</v>
      </c>
      <c r="C6" s="6">
        <v>2.8</v>
      </c>
      <c r="D6" s="6">
        <v>1757</v>
      </c>
      <c r="E6" s="6">
        <v>3.0264000000000002</v>
      </c>
      <c r="F6" s="6">
        <v>3.4601999999999999</v>
      </c>
      <c r="G6" s="6">
        <f>(E6-F6)/E6</f>
        <v>-0.14333862014274376</v>
      </c>
      <c r="H6" s="6">
        <v>2.6669999999999998</v>
      </c>
      <c r="I6" s="6">
        <v>2.8260999999999998</v>
      </c>
      <c r="J6" s="6">
        <f>(H6-I6)/H6</f>
        <v>-5.9655043119610063E-2</v>
      </c>
      <c r="K6" s="6">
        <f>AVERAGE(G6,J6)</f>
        <v>-0.10149683163117691</v>
      </c>
      <c r="L6" s="6">
        <f>STDEV(G6,J6)</f>
        <v>5.9173224787004576E-2</v>
      </c>
    </row>
    <row r="7" spans="1:12" x14ac:dyDescent="0.25">
      <c r="A7" s="2" t="s">
        <v>20</v>
      </c>
      <c r="G7" s="6"/>
      <c r="J7" s="6"/>
      <c r="K7" s="6"/>
      <c r="L7" s="6"/>
    </row>
  </sheetData>
  <pageMargins left="0.7" right="0.7" top="0.75" bottom="0.75" header="0.3" footer="0.3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workbookViewId="0">
      <selection activeCell="G34" sqref="G34"/>
    </sheetView>
  </sheetViews>
  <sheetFormatPr defaultColWidth="8.85546875" defaultRowHeight="15" x14ac:dyDescent="0.25"/>
  <cols>
    <col min="1" max="1" width="9.7109375" style="1" bestFit="1" customWidth="1"/>
    <col min="2" max="2" width="14.42578125" bestFit="1" customWidth="1"/>
    <col min="3" max="3" width="16.7109375" bestFit="1" customWidth="1"/>
    <col min="4" max="4" width="11.85546875" bestFit="1" customWidth="1"/>
    <col min="5" max="5" width="8.7109375" bestFit="1" customWidth="1"/>
    <col min="6" max="6" width="10.7109375" bestFit="1" customWidth="1"/>
    <col min="7" max="7" width="12.42578125" bestFit="1" customWidth="1"/>
    <col min="8" max="8" width="8.7109375" bestFit="1" customWidth="1"/>
    <col min="9" max="9" width="10.7109375" bestFit="1" customWidth="1"/>
    <col min="10" max="10" width="12.42578125" bestFit="1" customWidth="1"/>
    <col min="11" max="11" width="14.28515625" bestFit="1" customWidth="1"/>
    <col min="12" max="12" width="12" bestFit="1" customWidth="1"/>
    <col min="13" max="13" width="12" customWidth="1"/>
    <col min="16" max="16" width="10.85546875" customWidth="1"/>
  </cols>
  <sheetData>
    <row r="1" spans="1:16" x14ac:dyDescent="0.25">
      <c r="A1" t="s">
        <v>0</v>
      </c>
      <c r="B1" t="s">
        <v>21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22</v>
      </c>
      <c r="N1" t="s">
        <v>23</v>
      </c>
      <c r="O1" t="s">
        <v>24</v>
      </c>
      <c r="P1" t="s">
        <v>25</v>
      </c>
    </row>
    <row r="2" spans="1:16" x14ac:dyDescent="0.25">
      <c r="A2" s="1">
        <v>41856</v>
      </c>
      <c r="B2">
        <v>10</v>
      </c>
      <c r="C2">
        <v>1.5</v>
      </c>
      <c r="D2">
        <v>2089</v>
      </c>
      <c r="E2">
        <v>3.5160999999999998</v>
      </c>
      <c r="F2">
        <v>3.4914000000000001</v>
      </c>
      <c r="G2">
        <f>(E2-F2)/E2</f>
        <v>7.0248286453740575E-3</v>
      </c>
      <c r="H2">
        <v>3.5726</v>
      </c>
      <c r="I2">
        <v>3.7847</v>
      </c>
      <c r="J2">
        <f>(H2-I2)/H2</f>
        <v>-5.9368527123103608E-2</v>
      </c>
      <c r="K2">
        <f>AVERAGE(G2,J2)</f>
        <v>-2.6171849238864776E-2</v>
      </c>
      <c r="L2">
        <f>STDEV(G2,J2)</f>
        <v>4.6947192089621538E-2</v>
      </c>
      <c r="M2">
        <f>ABS((G2-J2)/2)</f>
        <v>3.3196677884238836E-2</v>
      </c>
      <c r="N2">
        <v>2.7916270724345776E-4</v>
      </c>
      <c r="O2">
        <v>9.8237327502523407E-4</v>
      </c>
      <c r="P2">
        <v>66</v>
      </c>
    </row>
    <row r="3" spans="1:16" x14ac:dyDescent="0.25">
      <c r="A3" s="1">
        <v>41857</v>
      </c>
      <c r="B3">
        <v>30</v>
      </c>
      <c r="C3">
        <v>1.3</v>
      </c>
      <c r="D3">
        <v>2164</v>
      </c>
      <c r="E3">
        <v>4.3006000000000002</v>
      </c>
      <c r="F3">
        <v>4.1132999999999997</v>
      </c>
      <c r="G3">
        <f>(E3-F3)/E3</f>
        <v>4.3552062502906677E-2</v>
      </c>
      <c r="H3">
        <v>3.6589999999999998</v>
      </c>
      <c r="I3">
        <v>3.5722</v>
      </c>
      <c r="J3">
        <f>(H3-I3)/H3</f>
        <v>2.3722328505055963E-2</v>
      </c>
      <c r="K3">
        <f>AVERAGE(G3,J3)</f>
        <v>3.3637195503981324E-2</v>
      </c>
      <c r="L3">
        <f>STDEV(G3,J3)</f>
        <v>1.4021739379005653E-2</v>
      </c>
      <c r="M3">
        <f t="shared" ref="M3:M5" si="0">ABS((G3-J3)/2)</f>
        <v>9.914866998925357E-3</v>
      </c>
      <c r="N3">
        <v>2.6995110808797872E-5</v>
      </c>
      <c r="O3">
        <v>1.758731936871767E-4</v>
      </c>
      <c r="P3">
        <v>24</v>
      </c>
    </row>
    <row r="4" spans="1:16" x14ac:dyDescent="0.25">
      <c r="A4" s="1">
        <v>41858</v>
      </c>
      <c r="B4">
        <v>100</v>
      </c>
      <c r="C4">
        <v>1.3</v>
      </c>
      <c r="D4">
        <v>2125</v>
      </c>
      <c r="E4">
        <v>4.6467999999999998</v>
      </c>
      <c r="F4">
        <v>4.1116000000000001</v>
      </c>
      <c r="G4">
        <f>(E4-F4)/E4</f>
        <v>0.11517603512094338</v>
      </c>
      <c r="H4">
        <v>5.0076000000000001</v>
      </c>
      <c r="I4">
        <v>4.6573000000000002</v>
      </c>
      <c r="J4">
        <f>(H4-I4)/H4</f>
        <v>6.995367042096011E-2</v>
      </c>
      <c r="K4">
        <f>AVERAGE(G4,J4)</f>
        <v>9.256485277095175E-2</v>
      </c>
      <c r="L4">
        <f>STDEV(G4,J4)</f>
        <v>3.1977040740649242E-2</v>
      </c>
      <c r="M4">
        <f t="shared" si="0"/>
        <v>2.2611182349991633E-2</v>
      </c>
      <c r="N4">
        <v>3.2875970387329572E-5</v>
      </c>
      <c r="O4">
        <v>1.2173764238394908E-4</v>
      </c>
    </row>
    <row r="5" spans="1:16" x14ac:dyDescent="0.25">
      <c r="A5" s="1">
        <v>41859</v>
      </c>
      <c r="B5">
        <v>300</v>
      </c>
      <c r="C5">
        <v>1.1000000000000001</v>
      </c>
      <c r="D5">
        <v>2068</v>
      </c>
      <c r="E5">
        <v>4.4470000000000001</v>
      </c>
      <c r="F5">
        <v>3.1699000000000002</v>
      </c>
      <c r="G5">
        <f>(E5-F5)/E5</f>
        <v>0.28718237013717113</v>
      </c>
      <c r="H5">
        <v>4.5536000000000003</v>
      </c>
      <c r="I5">
        <v>3.5569000000000002</v>
      </c>
      <c r="J5">
        <f>(H5-I5)/H5</f>
        <v>0.21888176387912861</v>
      </c>
      <c r="K5">
        <f>AVERAGE(G5,J5)</f>
        <v>0.25303206700814984</v>
      </c>
      <c r="L5">
        <f>STDEV(G5,J5)</f>
        <v>4.829582184421452E-2</v>
      </c>
      <c r="M5">
        <f t="shared" si="0"/>
        <v>3.4150303129021259E-2</v>
      </c>
      <c r="N5">
        <v>2.34178040175592E-7</v>
      </c>
      <c r="O5">
        <v>4.0918619147726764E-6</v>
      </c>
      <c r="P5">
        <v>3.5</v>
      </c>
    </row>
    <row r="6" spans="1:16" s="6" customFormat="1" x14ac:dyDescent="0.25">
      <c r="A6" s="1"/>
    </row>
    <row r="7" spans="1:16" x14ac:dyDescent="0.25">
      <c r="G7" s="6"/>
      <c r="J7" s="6"/>
      <c r="K7" s="6"/>
      <c r="L7" s="6"/>
      <c r="M7" s="6"/>
    </row>
  </sheetData>
  <pageMargins left="0.7" right="0.7" top="0.75" bottom="0.75" header="0.3" footer="0.3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workbookViewId="0">
      <selection activeCell="M2" sqref="M2"/>
    </sheetView>
  </sheetViews>
  <sheetFormatPr defaultColWidth="8.85546875" defaultRowHeight="15" x14ac:dyDescent="0.25"/>
  <cols>
    <col min="1" max="1" width="9.7109375" style="1" bestFit="1" customWidth="1"/>
    <col min="2" max="2" width="14.42578125" bestFit="1" customWidth="1"/>
    <col min="3" max="3" width="16.7109375" bestFit="1" customWidth="1"/>
    <col min="4" max="4" width="11.85546875" bestFit="1" customWidth="1"/>
    <col min="5" max="5" width="8.7109375" bestFit="1" customWidth="1"/>
    <col min="6" max="6" width="10.7109375" bestFit="1" customWidth="1"/>
    <col min="7" max="7" width="12.42578125" bestFit="1" customWidth="1"/>
    <col min="8" max="8" width="8.7109375" bestFit="1" customWidth="1"/>
    <col min="9" max="9" width="10.7109375" bestFit="1" customWidth="1"/>
    <col min="10" max="10" width="12.42578125" bestFit="1" customWidth="1"/>
    <col min="11" max="11" width="14.28515625" bestFit="1" customWidth="1"/>
    <col min="12" max="12" width="12" bestFit="1" customWidth="1"/>
    <col min="13" max="13" width="12" customWidth="1"/>
  </cols>
  <sheetData>
    <row r="1" spans="1:16" x14ac:dyDescent="0.25">
      <c r="A1" t="s">
        <v>0</v>
      </c>
      <c r="B1" t="s">
        <v>26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22</v>
      </c>
      <c r="N1" t="s">
        <v>23</v>
      </c>
      <c r="O1" t="s">
        <v>24</v>
      </c>
      <c r="P1" t="s">
        <v>25</v>
      </c>
    </row>
    <row r="2" spans="1:16" x14ac:dyDescent="0.25">
      <c r="A2" s="1">
        <v>41861</v>
      </c>
      <c r="B2">
        <v>10</v>
      </c>
      <c r="C2">
        <v>1.6</v>
      </c>
      <c r="D2">
        <v>2107</v>
      </c>
      <c r="E2">
        <v>3.1480000000000001</v>
      </c>
      <c r="F2">
        <v>2.6385000000000001</v>
      </c>
      <c r="G2">
        <f>(E2-F2)/E2</f>
        <v>0.16184879288437104</v>
      </c>
      <c r="H2">
        <v>3.1282999999999999</v>
      </c>
      <c r="I2">
        <v>2.3472</v>
      </c>
      <c r="J2">
        <f>(H2-I2)/H2</f>
        <v>0.24968832912444458</v>
      </c>
      <c r="K2">
        <f>AVERAGE(G2,J2)</f>
        <v>0.20576856100440782</v>
      </c>
      <c r="L2">
        <f>STDEV(G2,J2)</f>
        <v>6.2111931731637343E-2</v>
      </c>
      <c r="M2">
        <f>ABS((G2-J2)/2)</f>
        <v>4.391976812003677E-2</v>
      </c>
      <c r="N2">
        <v>8.102995835229498E-4</v>
      </c>
      <c r="O2">
        <v>5.2485928410943826E-4</v>
      </c>
      <c r="P2">
        <v>100</v>
      </c>
    </row>
    <row r="3" spans="1:16" x14ac:dyDescent="0.25">
      <c r="A3" s="1">
        <v>41862</v>
      </c>
      <c r="B3">
        <v>3</v>
      </c>
      <c r="C3">
        <v>1.7</v>
      </c>
      <c r="D3">
        <v>1903</v>
      </c>
      <c r="E3">
        <v>2.9516</v>
      </c>
      <c r="F3">
        <v>2.6774</v>
      </c>
      <c r="G3">
        <f>(E3-F3)/E3</f>
        <v>9.2898766770565119E-2</v>
      </c>
      <c r="H3">
        <v>2.8043</v>
      </c>
      <c r="I3">
        <v>2.5030000000000001</v>
      </c>
      <c r="J3">
        <f>(H3-I3)/H3</f>
        <v>0.10744214242413433</v>
      </c>
      <c r="K3">
        <f>AVERAGE(G3,J3)</f>
        <v>0.10017045459734972</v>
      </c>
      <c r="L3">
        <f>STDEV(G3,J3)</f>
        <v>1.0283719545982126E-2</v>
      </c>
      <c r="M3">
        <f t="shared" ref="M3:M5" si="0">ABS((G3-J3)/2)</f>
        <v>7.271687826784605E-3</v>
      </c>
      <c r="N3">
        <v>8.404578207240861E-4</v>
      </c>
      <c r="O3">
        <v>2.557424586370901E-4</v>
      </c>
      <c r="P3">
        <v>98</v>
      </c>
    </row>
    <row r="4" spans="1:16" x14ac:dyDescent="0.25">
      <c r="A4" s="1">
        <v>41863</v>
      </c>
      <c r="B4">
        <v>1</v>
      </c>
      <c r="C4">
        <v>1.5</v>
      </c>
      <c r="D4">
        <v>2030</v>
      </c>
      <c r="E4">
        <v>3.4571999999999998</v>
      </c>
      <c r="F4">
        <v>3.4266999999999999</v>
      </c>
      <c r="G4">
        <f>(E4-F4)/E4</f>
        <v>8.8221682286243122E-3</v>
      </c>
      <c r="H4">
        <v>3.0859999999999999</v>
      </c>
      <c r="I4">
        <v>3.1194000000000002</v>
      </c>
      <c r="J4">
        <f>(H4-I4)/H4</f>
        <v>-1.0823071937783642E-2</v>
      </c>
      <c r="K4">
        <f>AVERAGE(G4,J4)</f>
        <v>-1.0004518545796651E-3</v>
      </c>
      <c r="L4">
        <f>STDEV(G4,J4)</f>
        <v>1.3891282539705405E-2</v>
      </c>
      <c r="M4">
        <f t="shared" si="0"/>
        <v>9.8226200832039774E-3</v>
      </c>
      <c r="N4">
        <v>1.0087072849256297E-3</v>
      </c>
      <c r="O4">
        <v>1.6074952881517239E-3</v>
      </c>
      <c r="P4">
        <v>99</v>
      </c>
    </row>
    <row r="5" spans="1:16" x14ac:dyDescent="0.25">
      <c r="A5" s="1">
        <v>41864</v>
      </c>
      <c r="B5">
        <v>30</v>
      </c>
      <c r="C5">
        <v>1.3</v>
      </c>
      <c r="D5">
        <v>1909</v>
      </c>
      <c r="E5">
        <v>3.0266999999999999</v>
      </c>
      <c r="F5">
        <v>1.9622999999999999</v>
      </c>
      <c r="G5">
        <f>(E5-F5)/E5</f>
        <v>0.35167013579145606</v>
      </c>
      <c r="H5">
        <v>2.6114000000000002</v>
      </c>
      <c r="I5">
        <v>1.7375</v>
      </c>
      <c r="J5">
        <f>(H5-I5)/H5</f>
        <v>0.33464808148885655</v>
      </c>
      <c r="K5">
        <f>AVERAGE(G5,J5)</f>
        <v>0.34315910864015631</v>
      </c>
      <c r="L5">
        <f>STDEV(G5,J5)</f>
        <v>1.203641002709376E-2</v>
      </c>
      <c r="M5">
        <f t="shared" si="0"/>
        <v>8.5110271512997548E-3</v>
      </c>
      <c r="N5">
        <v>7.6920108530279289E-4</v>
      </c>
      <c r="O5">
        <v>1.2523364539404444E-3</v>
      </c>
      <c r="P5">
        <v>87</v>
      </c>
    </row>
    <row r="6" spans="1:16" s="6" customFormat="1" x14ac:dyDescent="0.25">
      <c r="A6" s="1"/>
    </row>
    <row r="7" spans="1:16" x14ac:dyDescent="0.25">
      <c r="G7" s="6"/>
      <c r="J7" s="6"/>
      <c r="K7" s="6"/>
      <c r="L7" s="6"/>
      <c r="M7" s="6"/>
    </row>
  </sheetData>
  <pageMargins left="0.7" right="0.7" top="0.75" bottom="0.75" header="0.3" footer="0.3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Cu (CuSO4)</vt:lpstr>
      <vt:lpstr>Ni (NiCl2)</vt:lpstr>
      <vt:lpstr>Zn (ZnCl2)</vt:lpstr>
      <vt:lpstr>Cd (CdCL2)</vt:lpstr>
      <vt:lpstr>Pb (PbCl2)</vt:lpstr>
      <vt:lpstr>Cl (NaCl)</vt:lpstr>
      <vt:lpstr>As(III) (NaAsO2)</vt:lpstr>
      <vt:lpstr>Cr(III) (CrCl3)</vt:lpstr>
      <vt:lpstr>Cr(VI) (K2Cr2O7)</vt:lpstr>
      <vt:lpstr>CN (KCN)</vt:lpstr>
      <vt:lpstr>NH4-tCOD Total</vt:lpstr>
      <vt:lpstr>NH4-tCOD during Break Week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2016-09-29T15:11:44Z</dcterms:modified>
  <cp:category/>
  <cp:contentStatus/>
</cp:coreProperties>
</file>