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ew folder\postdoc research\pfc adsorption\papers\ES-T Letter\"/>
    </mc:Choice>
  </mc:AlternateContent>
  <bookViews>
    <workbookView xWindow="0" yWindow="192" windowWidth="8460" windowHeight="5184" activeTab="5"/>
  </bookViews>
  <sheets>
    <sheet name="SW occurrence" sheetId="1" r:id="rId1"/>
    <sheet name="Pittsboro" sheetId="4" r:id="rId2"/>
    <sheet name="Fayetteville" sheetId="2" r:id="rId3"/>
    <sheet name="Wilmington" sheetId="5" r:id="rId4"/>
    <sheet name="WTP occurrence" sheetId="11" r:id="rId5"/>
    <sheet name="Husky dam" sheetId="14" r:id="rId6"/>
  </sheets>
  <calcPr calcId="152511"/>
</workbook>
</file>

<file path=xl/calcChain.xml><?xml version="1.0" encoding="utf-8"?>
<calcChain xmlns="http://schemas.openxmlformats.org/spreadsheetml/2006/main">
  <c r="T7" i="14" l="1"/>
  <c r="T5" i="14"/>
  <c r="T3" i="14"/>
  <c r="S8" i="14"/>
  <c r="S4" i="14"/>
  <c r="S6" i="14"/>
  <c r="Q3" i="14"/>
  <c r="Q4" i="14"/>
  <c r="Q5" i="14"/>
  <c r="Q6" i="14"/>
  <c r="Q7" i="14"/>
  <c r="Q8" i="14"/>
  <c r="Q2" i="14"/>
  <c r="R4" i="14"/>
  <c r="R5" i="14"/>
  <c r="R3" i="14"/>
  <c r="O7" i="14"/>
  <c r="O5" i="14"/>
  <c r="O3" i="14"/>
  <c r="N8" i="14"/>
  <c r="N6" i="14"/>
  <c r="N4" i="14"/>
  <c r="M4" i="14"/>
  <c r="M5" i="14"/>
  <c r="M3" i="14"/>
  <c r="L3" i="14"/>
  <c r="L4" i="14"/>
  <c r="L5" i="14"/>
  <c r="L6" i="14"/>
  <c r="L7" i="14"/>
  <c r="L8" i="14"/>
  <c r="L2" i="14"/>
  <c r="AB2" i="5" l="1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2" i="2"/>
  <c r="C23" i="11" l="1"/>
  <c r="D23" i="11"/>
  <c r="E23" i="11"/>
  <c r="F23" i="11"/>
  <c r="G23" i="11"/>
  <c r="C24" i="11"/>
  <c r="D24" i="11"/>
  <c r="E24" i="11"/>
  <c r="F24" i="11"/>
  <c r="G24" i="11"/>
  <c r="B24" i="11"/>
  <c r="B23" i="11"/>
  <c r="C22" i="11"/>
  <c r="D22" i="11"/>
  <c r="E22" i="11"/>
  <c r="F22" i="11"/>
  <c r="G22" i="11"/>
  <c r="B22" i="11"/>
  <c r="Z35" i="5"/>
  <c r="Y35" i="5"/>
  <c r="X35" i="5"/>
  <c r="W35" i="5"/>
  <c r="V35" i="5"/>
  <c r="U35" i="5"/>
  <c r="T35" i="5"/>
  <c r="S35" i="5"/>
  <c r="R35" i="5"/>
  <c r="Q35" i="5"/>
  <c r="P35" i="5"/>
  <c r="Z34" i="5"/>
  <c r="Y34" i="5"/>
  <c r="X34" i="5"/>
  <c r="W34" i="5"/>
  <c r="V34" i="5"/>
  <c r="U34" i="5"/>
  <c r="T34" i="5"/>
  <c r="S34" i="5"/>
  <c r="R34" i="5"/>
  <c r="Q34" i="5"/>
  <c r="P34" i="5"/>
  <c r="AA34" i="5" s="1"/>
  <c r="Z33" i="5"/>
  <c r="Y33" i="5"/>
  <c r="X33" i="5"/>
  <c r="W33" i="5"/>
  <c r="V33" i="5"/>
  <c r="U33" i="5"/>
  <c r="T33" i="5"/>
  <c r="S33" i="5"/>
  <c r="R33" i="5"/>
  <c r="Q33" i="5"/>
  <c r="P33" i="5"/>
  <c r="Z32" i="5"/>
  <c r="Y32" i="5"/>
  <c r="X32" i="5"/>
  <c r="W32" i="5"/>
  <c r="V32" i="5"/>
  <c r="U32" i="5"/>
  <c r="T32" i="5"/>
  <c r="S32" i="5"/>
  <c r="R32" i="5"/>
  <c r="Q32" i="5"/>
  <c r="P32" i="5"/>
  <c r="Z31" i="5"/>
  <c r="Y31" i="5"/>
  <c r="X31" i="5"/>
  <c r="W31" i="5"/>
  <c r="V31" i="5"/>
  <c r="U31" i="5"/>
  <c r="T31" i="5"/>
  <c r="S31" i="5"/>
  <c r="R31" i="5"/>
  <c r="Q31" i="5"/>
  <c r="AA31" i="5" s="1"/>
  <c r="P31" i="5"/>
  <c r="Z30" i="5"/>
  <c r="Y30" i="5"/>
  <c r="X30" i="5"/>
  <c r="W30" i="5"/>
  <c r="V30" i="5"/>
  <c r="U30" i="5"/>
  <c r="T30" i="5"/>
  <c r="AA30" i="5" s="1"/>
  <c r="S30" i="5"/>
  <c r="R30" i="5"/>
  <c r="Q30" i="5"/>
  <c r="P30" i="5"/>
  <c r="Z29" i="5"/>
  <c r="Y29" i="5"/>
  <c r="X29" i="5"/>
  <c r="W29" i="5"/>
  <c r="V29" i="5"/>
  <c r="U29" i="5"/>
  <c r="T29" i="5"/>
  <c r="S29" i="5"/>
  <c r="R29" i="5"/>
  <c r="Q29" i="5"/>
  <c r="P29" i="5"/>
  <c r="Z28" i="5"/>
  <c r="Y28" i="5"/>
  <c r="X28" i="5"/>
  <c r="W28" i="5"/>
  <c r="V28" i="5"/>
  <c r="U28" i="5"/>
  <c r="T28" i="5"/>
  <c r="S28" i="5"/>
  <c r="R28" i="5"/>
  <c r="AA28" i="5" s="1"/>
  <c r="Q28" i="5"/>
  <c r="P28" i="5"/>
  <c r="Z27" i="5"/>
  <c r="Y27" i="5"/>
  <c r="X27" i="5"/>
  <c r="W27" i="5"/>
  <c r="V27" i="5"/>
  <c r="U27" i="5"/>
  <c r="T27" i="5"/>
  <c r="S27" i="5"/>
  <c r="R27" i="5"/>
  <c r="Q27" i="5"/>
  <c r="P27" i="5"/>
  <c r="Z26" i="5"/>
  <c r="Y26" i="5"/>
  <c r="X26" i="5"/>
  <c r="W26" i="5"/>
  <c r="V26" i="5"/>
  <c r="U26" i="5"/>
  <c r="T26" i="5"/>
  <c r="S26" i="5"/>
  <c r="R26" i="5"/>
  <c r="Q26" i="5"/>
  <c r="P26" i="5"/>
  <c r="Z25" i="5"/>
  <c r="Y25" i="5"/>
  <c r="X25" i="5"/>
  <c r="W25" i="5"/>
  <c r="V25" i="5"/>
  <c r="U25" i="5"/>
  <c r="T25" i="5"/>
  <c r="S25" i="5"/>
  <c r="R25" i="5"/>
  <c r="Q25" i="5"/>
  <c r="P25" i="5"/>
  <c r="Z24" i="5"/>
  <c r="Y24" i="5"/>
  <c r="X24" i="5"/>
  <c r="W24" i="5"/>
  <c r="V24" i="5"/>
  <c r="U24" i="5"/>
  <c r="T24" i="5"/>
  <c r="S24" i="5"/>
  <c r="R24" i="5"/>
  <c r="AA24" i="5" s="1"/>
  <c r="Q24" i="5"/>
  <c r="P24" i="5"/>
  <c r="Z23" i="5"/>
  <c r="Y23" i="5"/>
  <c r="X23" i="5"/>
  <c r="W23" i="5"/>
  <c r="V23" i="5"/>
  <c r="U23" i="5"/>
  <c r="T23" i="5"/>
  <c r="S23" i="5"/>
  <c r="R23" i="5"/>
  <c r="Q23" i="5"/>
  <c r="P23" i="5"/>
  <c r="Z22" i="5"/>
  <c r="Y22" i="5"/>
  <c r="X22" i="5"/>
  <c r="W22" i="5"/>
  <c r="V22" i="5"/>
  <c r="U22" i="5"/>
  <c r="T22" i="5"/>
  <c r="S22" i="5"/>
  <c r="R22" i="5"/>
  <c r="Q22" i="5"/>
  <c r="P22" i="5"/>
  <c r="Z21" i="5"/>
  <c r="Y21" i="5"/>
  <c r="X21" i="5"/>
  <c r="W21" i="5"/>
  <c r="V21" i="5"/>
  <c r="U21" i="5"/>
  <c r="T21" i="5"/>
  <c r="S21" i="5"/>
  <c r="R21" i="5"/>
  <c r="Q21" i="5"/>
  <c r="P21" i="5"/>
  <c r="Z20" i="5"/>
  <c r="Y20" i="5"/>
  <c r="X20" i="5"/>
  <c r="W20" i="5"/>
  <c r="V20" i="5"/>
  <c r="U20" i="5"/>
  <c r="T20" i="5"/>
  <c r="S20" i="5"/>
  <c r="R20" i="5"/>
  <c r="AA20" i="5" s="1"/>
  <c r="Q20" i="5"/>
  <c r="P20" i="5"/>
  <c r="Z19" i="5"/>
  <c r="Y19" i="5"/>
  <c r="X19" i="5"/>
  <c r="W19" i="5"/>
  <c r="V19" i="5"/>
  <c r="U19" i="5"/>
  <c r="T19" i="5"/>
  <c r="S19" i="5"/>
  <c r="R19" i="5"/>
  <c r="Q19" i="5"/>
  <c r="AA19" i="5" s="1"/>
  <c r="P19" i="5"/>
  <c r="Z18" i="5"/>
  <c r="Y18" i="5"/>
  <c r="X18" i="5"/>
  <c r="W18" i="5"/>
  <c r="V18" i="5"/>
  <c r="U18" i="5"/>
  <c r="T18" i="5"/>
  <c r="S18" i="5"/>
  <c r="R18" i="5"/>
  <c r="Q18" i="5"/>
  <c r="P18" i="5"/>
  <c r="Z17" i="5"/>
  <c r="Y17" i="5"/>
  <c r="X17" i="5"/>
  <c r="W17" i="5"/>
  <c r="V17" i="5"/>
  <c r="U17" i="5"/>
  <c r="T17" i="5"/>
  <c r="S17" i="5"/>
  <c r="R17" i="5"/>
  <c r="Q17" i="5"/>
  <c r="P17" i="5"/>
  <c r="Z16" i="5"/>
  <c r="Y16" i="5"/>
  <c r="X16" i="5"/>
  <c r="W16" i="5"/>
  <c r="V16" i="5"/>
  <c r="U16" i="5"/>
  <c r="T16" i="5"/>
  <c r="S16" i="5"/>
  <c r="R16" i="5"/>
  <c r="Q16" i="5"/>
  <c r="P16" i="5"/>
  <c r="Z15" i="5"/>
  <c r="Y15" i="5"/>
  <c r="X15" i="5"/>
  <c r="W15" i="5"/>
  <c r="V15" i="5"/>
  <c r="U15" i="5"/>
  <c r="T15" i="5"/>
  <c r="S15" i="5"/>
  <c r="R15" i="5"/>
  <c r="Q15" i="5"/>
  <c r="P15" i="5"/>
  <c r="Z14" i="5"/>
  <c r="Y14" i="5"/>
  <c r="X14" i="5"/>
  <c r="W14" i="5"/>
  <c r="V14" i="5"/>
  <c r="U14" i="5"/>
  <c r="T14" i="5"/>
  <c r="S14" i="5"/>
  <c r="R14" i="5"/>
  <c r="Q14" i="5"/>
  <c r="P14" i="5"/>
  <c r="AA14" i="5" s="1"/>
  <c r="Z13" i="5"/>
  <c r="Y13" i="5"/>
  <c r="X13" i="5"/>
  <c r="W13" i="5"/>
  <c r="V13" i="5"/>
  <c r="U13" i="5"/>
  <c r="T13" i="5"/>
  <c r="S13" i="5"/>
  <c r="AA13" i="5" s="1"/>
  <c r="R13" i="5"/>
  <c r="Q13" i="5"/>
  <c r="P13" i="5"/>
  <c r="Z12" i="5"/>
  <c r="Y12" i="5"/>
  <c r="X12" i="5"/>
  <c r="W12" i="5"/>
  <c r="V12" i="5"/>
  <c r="U12" i="5"/>
  <c r="T12" i="5"/>
  <c r="S12" i="5"/>
  <c r="R12" i="5"/>
  <c r="Q12" i="5"/>
  <c r="P12" i="5"/>
  <c r="Z11" i="5"/>
  <c r="Y11" i="5"/>
  <c r="X11" i="5"/>
  <c r="W11" i="5"/>
  <c r="V11" i="5"/>
  <c r="U11" i="5"/>
  <c r="T11" i="5"/>
  <c r="S11" i="5"/>
  <c r="R11" i="5"/>
  <c r="Q11" i="5"/>
  <c r="P11" i="5"/>
  <c r="Z10" i="5"/>
  <c r="Y10" i="5"/>
  <c r="X10" i="5"/>
  <c r="W10" i="5"/>
  <c r="V10" i="5"/>
  <c r="U10" i="5"/>
  <c r="T10" i="5"/>
  <c r="S10" i="5"/>
  <c r="R10" i="5"/>
  <c r="Q10" i="5"/>
  <c r="P10" i="5"/>
  <c r="Z9" i="5"/>
  <c r="Y9" i="5"/>
  <c r="X9" i="5"/>
  <c r="W9" i="5"/>
  <c r="V9" i="5"/>
  <c r="U9" i="5"/>
  <c r="T9" i="5"/>
  <c r="S9" i="5"/>
  <c r="R9" i="5"/>
  <c r="Q9" i="5"/>
  <c r="P9" i="5"/>
  <c r="Z8" i="5"/>
  <c r="Y8" i="5"/>
  <c r="X8" i="5"/>
  <c r="W8" i="5"/>
  <c r="V8" i="5"/>
  <c r="U8" i="5"/>
  <c r="T8" i="5"/>
  <c r="S8" i="5"/>
  <c r="R8" i="5"/>
  <c r="Q8" i="5"/>
  <c r="P8" i="5"/>
  <c r="Z7" i="5"/>
  <c r="Y7" i="5"/>
  <c r="X7" i="5"/>
  <c r="W7" i="5"/>
  <c r="V7" i="5"/>
  <c r="U7" i="5"/>
  <c r="T7" i="5"/>
  <c r="S7" i="5"/>
  <c r="R7" i="5"/>
  <c r="Q7" i="5"/>
  <c r="P7" i="5"/>
  <c r="Z6" i="5"/>
  <c r="Y6" i="5"/>
  <c r="X6" i="5"/>
  <c r="W6" i="5"/>
  <c r="V6" i="5"/>
  <c r="U6" i="5"/>
  <c r="T6" i="5"/>
  <c r="S6" i="5"/>
  <c r="R6" i="5"/>
  <c r="Q6" i="5"/>
  <c r="P6" i="5"/>
  <c r="AA6" i="5" s="1"/>
  <c r="Z5" i="5"/>
  <c r="Y5" i="5"/>
  <c r="X5" i="5"/>
  <c r="W5" i="5"/>
  <c r="V5" i="5"/>
  <c r="U5" i="5"/>
  <c r="T5" i="5"/>
  <c r="S5" i="5"/>
  <c r="R5" i="5"/>
  <c r="Q5" i="5"/>
  <c r="P5" i="5"/>
  <c r="Z4" i="5"/>
  <c r="Y4" i="5"/>
  <c r="X4" i="5"/>
  <c r="W4" i="5"/>
  <c r="V4" i="5"/>
  <c r="U4" i="5"/>
  <c r="T4" i="5"/>
  <c r="S4" i="5"/>
  <c r="R4" i="5"/>
  <c r="Q4" i="5"/>
  <c r="P4" i="5"/>
  <c r="Z3" i="5"/>
  <c r="Y3" i="5"/>
  <c r="Y39" i="5" s="1"/>
  <c r="X3" i="5"/>
  <c r="W3" i="5"/>
  <c r="V3" i="5"/>
  <c r="U3" i="5"/>
  <c r="T3" i="5"/>
  <c r="S3" i="5"/>
  <c r="R3" i="5"/>
  <c r="Q3" i="5"/>
  <c r="Q39" i="5" s="1"/>
  <c r="P3" i="5"/>
  <c r="Z2" i="5"/>
  <c r="Y2" i="5"/>
  <c r="X2" i="5"/>
  <c r="X38" i="5" s="1"/>
  <c r="W2" i="5"/>
  <c r="V2" i="5"/>
  <c r="U2" i="5"/>
  <c r="T2" i="5"/>
  <c r="T39" i="5" s="1"/>
  <c r="S2" i="5"/>
  <c r="R2" i="5"/>
  <c r="Q2" i="5"/>
  <c r="P2" i="5"/>
  <c r="P38" i="5" s="1"/>
  <c r="Z74" i="2"/>
  <c r="Y74" i="2"/>
  <c r="X74" i="2"/>
  <c r="W74" i="2"/>
  <c r="V74" i="2"/>
  <c r="U74" i="2"/>
  <c r="T74" i="2"/>
  <c r="S74" i="2"/>
  <c r="R74" i="2"/>
  <c r="Q74" i="2"/>
  <c r="P74" i="2"/>
  <c r="Z73" i="2"/>
  <c r="Y73" i="2"/>
  <c r="X73" i="2"/>
  <c r="W73" i="2"/>
  <c r="V73" i="2"/>
  <c r="U73" i="2"/>
  <c r="T73" i="2"/>
  <c r="S73" i="2"/>
  <c r="R73" i="2"/>
  <c r="Q73" i="2"/>
  <c r="P73" i="2"/>
  <c r="Z72" i="2"/>
  <c r="Y72" i="2"/>
  <c r="X72" i="2"/>
  <c r="W72" i="2"/>
  <c r="V72" i="2"/>
  <c r="U72" i="2"/>
  <c r="T72" i="2"/>
  <c r="S72" i="2"/>
  <c r="R72" i="2"/>
  <c r="Q72" i="2"/>
  <c r="AA72" i="2" s="1"/>
  <c r="P72" i="2"/>
  <c r="Z71" i="2"/>
  <c r="Y71" i="2"/>
  <c r="X71" i="2"/>
  <c r="W71" i="2"/>
  <c r="V71" i="2"/>
  <c r="U71" i="2"/>
  <c r="T71" i="2"/>
  <c r="S71" i="2"/>
  <c r="R71" i="2"/>
  <c r="Q71" i="2"/>
  <c r="P71" i="2"/>
  <c r="Z70" i="2"/>
  <c r="Y70" i="2"/>
  <c r="X70" i="2"/>
  <c r="W70" i="2"/>
  <c r="V70" i="2"/>
  <c r="U70" i="2"/>
  <c r="T70" i="2"/>
  <c r="S70" i="2"/>
  <c r="R70" i="2"/>
  <c r="Q70" i="2"/>
  <c r="P70" i="2"/>
  <c r="Z69" i="2"/>
  <c r="Y69" i="2"/>
  <c r="X69" i="2"/>
  <c r="W69" i="2"/>
  <c r="V69" i="2"/>
  <c r="U69" i="2"/>
  <c r="T69" i="2"/>
  <c r="S69" i="2"/>
  <c r="R69" i="2"/>
  <c r="AA69" i="2" s="1"/>
  <c r="Q69" i="2"/>
  <c r="P69" i="2"/>
  <c r="Z68" i="2"/>
  <c r="Y68" i="2"/>
  <c r="X68" i="2"/>
  <c r="W68" i="2"/>
  <c r="V68" i="2"/>
  <c r="U68" i="2"/>
  <c r="T68" i="2"/>
  <c r="S68" i="2"/>
  <c r="R68" i="2"/>
  <c r="Q68" i="2"/>
  <c r="AA68" i="2" s="1"/>
  <c r="P68" i="2"/>
  <c r="Z67" i="2"/>
  <c r="Y67" i="2"/>
  <c r="X67" i="2"/>
  <c r="W67" i="2"/>
  <c r="V67" i="2"/>
  <c r="U67" i="2"/>
  <c r="T67" i="2"/>
  <c r="S67" i="2"/>
  <c r="R67" i="2"/>
  <c r="Q67" i="2"/>
  <c r="P67" i="2"/>
  <c r="AA67" i="2" s="1"/>
  <c r="Z66" i="2"/>
  <c r="Y66" i="2"/>
  <c r="X66" i="2"/>
  <c r="W66" i="2"/>
  <c r="V66" i="2"/>
  <c r="U66" i="2"/>
  <c r="T66" i="2"/>
  <c r="S66" i="2"/>
  <c r="AA66" i="2" s="1"/>
  <c r="R66" i="2"/>
  <c r="Q66" i="2"/>
  <c r="P66" i="2"/>
  <c r="Z65" i="2"/>
  <c r="Y65" i="2"/>
  <c r="X65" i="2"/>
  <c r="W65" i="2"/>
  <c r="V65" i="2"/>
  <c r="U65" i="2"/>
  <c r="T65" i="2"/>
  <c r="S65" i="2"/>
  <c r="R65" i="2"/>
  <c r="Q65" i="2"/>
  <c r="P65" i="2"/>
  <c r="Z64" i="2"/>
  <c r="Y64" i="2"/>
  <c r="X64" i="2"/>
  <c r="W64" i="2"/>
  <c r="V64" i="2"/>
  <c r="U64" i="2"/>
  <c r="T64" i="2"/>
  <c r="S64" i="2"/>
  <c r="R64" i="2"/>
  <c r="Q64" i="2"/>
  <c r="P64" i="2"/>
  <c r="Z63" i="2"/>
  <c r="Y63" i="2"/>
  <c r="X63" i="2"/>
  <c r="W63" i="2"/>
  <c r="V63" i="2"/>
  <c r="U63" i="2"/>
  <c r="T63" i="2"/>
  <c r="S63" i="2"/>
  <c r="R63" i="2"/>
  <c r="Q63" i="2"/>
  <c r="P63" i="2"/>
  <c r="Z62" i="2"/>
  <c r="Y62" i="2"/>
  <c r="X62" i="2"/>
  <c r="W62" i="2"/>
  <c r="V62" i="2"/>
  <c r="U62" i="2"/>
  <c r="T62" i="2"/>
  <c r="S62" i="2"/>
  <c r="R62" i="2"/>
  <c r="Q62" i="2"/>
  <c r="P62" i="2"/>
  <c r="Z61" i="2"/>
  <c r="Y61" i="2"/>
  <c r="X61" i="2"/>
  <c r="W61" i="2"/>
  <c r="V61" i="2"/>
  <c r="U61" i="2"/>
  <c r="T61" i="2"/>
  <c r="S61" i="2"/>
  <c r="R61" i="2"/>
  <c r="Q61" i="2"/>
  <c r="P61" i="2"/>
  <c r="Z60" i="2"/>
  <c r="Y60" i="2"/>
  <c r="X60" i="2"/>
  <c r="W60" i="2"/>
  <c r="V60" i="2"/>
  <c r="U60" i="2"/>
  <c r="T60" i="2"/>
  <c r="S60" i="2"/>
  <c r="R60" i="2"/>
  <c r="Q60" i="2"/>
  <c r="AA60" i="2" s="1"/>
  <c r="P60" i="2"/>
  <c r="Z59" i="2"/>
  <c r="Y59" i="2"/>
  <c r="X59" i="2"/>
  <c r="W59" i="2"/>
  <c r="V59" i="2"/>
  <c r="U59" i="2"/>
  <c r="T59" i="2"/>
  <c r="S59" i="2"/>
  <c r="R59" i="2"/>
  <c r="Q59" i="2"/>
  <c r="P59" i="2"/>
  <c r="Z58" i="2"/>
  <c r="Y58" i="2"/>
  <c r="X58" i="2"/>
  <c r="W58" i="2"/>
  <c r="V58" i="2"/>
  <c r="U58" i="2"/>
  <c r="T58" i="2"/>
  <c r="S58" i="2"/>
  <c r="R58" i="2"/>
  <c r="Q58" i="2"/>
  <c r="P58" i="2"/>
  <c r="Z57" i="2"/>
  <c r="Y57" i="2"/>
  <c r="X57" i="2"/>
  <c r="W57" i="2"/>
  <c r="V57" i="2"/>
  <c r="U57" i="2"/>
  <c r="T57" i="2"/>
  <c r="S57" i="2"/>
  <c r="R57" i="2"/>
  <c r="Q57" i="2"/>
  <c r="P57" i="2"/>
  <c r="Z56" i="2"/>
  <c r="Y56" i="2"/>
  <c r="X56" i="2"/>
  <c r="W56" i="2"/>
  <c r="V56" i="2"/>
  <c r="U56" i="2"/>
  <c r="T56" i="2"/>
  <c r="S56" i="2"/>
  <c r="R56" i="2"/>
  <c r="Q56" i="2"/>
  <c r="P56" i="2"/>
  <c r="Z55" i="2"/>
  <c r="Y55" i="2"/>
  <c r="X55" i="2"/>
  <c r="W55" i="2"/>
  <c r="V55" i="2"/>
  <c r="U55" i="2"/>
  <c r="T55" i="2"/>
  <c r="S55" i="2"/>
  <c r="R55" i="2"/>
  <c r="Q55" i="2"/>
  <c r="P55" i="2"/>
  <c r="AA55" i="2" s="1"/>
  <c r="Z54" i="2"/>
  <c r="Y54" i="2"/>
  <c r="X54" i="2"/>
  <c r="W54" i="2"/>
  <c r="V54" i="2"/>
  <c r="U54" i="2"/>
  <c r="T54" i="2"/>
  <c r="S54" i="2"/>
  <c r="AA54" i="2" s="1"/>
  <c r="R54" i="2"/>
  <c r="Q54" i="2"/>
  <c r="P54" i="2"/>
  <c r="Z53" i="2"/>
  <c r="Y53" i="2"/>
  <c r="X53" i="2"/>
  <c r="W53" i="2"/>
  <c r="V53" i="2"/>
  <c r="U53" i="2"/>
  <c r="T53" i="2"/>
  <c r="S53" i="2"/>
  <c r="R53" i="2"/>
  <c r="Q53" i="2"/>
  <c r="P53" i="2"/>
  <c r="Z52" i="2"/>
  <c r="Y52" i="2"/>
  <c r="X52" i="2"/>
  <c r="W52" i="2"/>
  <c r="V52" i="2"/>
  <c r="U52" i="2"/>
  <c r="T52" i="2"/>
  <c r="S52" i="2"/>
  <c r="R52" i="2"/>
  <c r="Q52" i="2"/>
  <c r="P52" i="2"/>
  <c r="Z51" i="2"/>
  <c r="Y51" i="2"/>
  <c r="X51" i="2"/>
  <c r="W51" i="2"/>
  <c r="V51" i="2"/>
  <c r="U51" i="2"/>
  <c r="T51" i="2"/>
  <c r="S51" i="2"/>
  <c r="R51" i="2"/>
  <c r="Q51" i="2"/>
  <c r="P51" i="2"/>
  <c r="Z50" i="2"/>
  <c r="Y50" i="2"/>
  <c r="X50" i="2"/>
  <c r="W50" i="2"/>
  <c r="V50" i="2"/>
  <c r="U50" i="2"/>
  <c r="T50" i="2"/>
  <c r="S50" i="2"/>
  <c r="R50" i="2"/>
  <c r="Q50" i="2"/>
  <c r="P50" i="2"/>
  <c r="Z49" i="2"/>
  <c r="Y49" i="2"/>
  <c r="X49" i="2"/>
  <c r="W49" i="2"/>
  <c r="V49" i="2"/>
  <c r="U49" i="2"/>
  <c r="T49" i="2"/>
  <c r="S49" i="2"/>
  <c r="R49" i="2"/>
  <c r="Q49" i="2"/>
  <c r="P49" i="2"/>
  <c r="Z48" i="2"/>
  <c r="Y48" i="2"/>
  <c r="X48" i="2"/>
  <c r="W48" i="2"/>
  <c r="V48" i="2"/>
  <c r="U48" i="2"/>
  <c r="T48" i="2"/>
  <c r="S48" i="2"/>
  <c r="R48" i="2"/>
  <c r="Q48" i="2"/>
  <c r="P48" i="2"/>
  <c r="Z47" i="2"/>
  <c r="Y47" i="2"/>
  <c r="X47" i="2"/>
  <c r="W47" i="2"/>
  <c r="V47" i="2"/>
  <c r="U47" i="2"/>
  <c r="T47" i="2"/>
  <c r="S47" i="2"/>
  <c r="R47" i="2"/>
  <c r="Q47" i="2"/>
  <c r="P47" i="2"/>
  <c r="AA47" i="2" s="1"/>
  <c r="Z46" i="2"/>
  <c r="Y46" i="2"/>
  <c r="X46" i="2"/>
  <c r="W46" i="2"/>
  <c r="V46" i="2"/>
  <c r="U46" i="2"/>
  <c r="T46" i="2"/>
  <c r="S46" i="2"/>
  <c r="R46" i="2"/>
  <c r="Q46" i="2"/>
  <c r="P46" i="2"/>
  <c r="Z45" i="2"/>
  <c r="Y45" i="2"/>
  <c r="X45" i="2"/>
  <c r="W45" i="2"/>
  <c r="V45" i="2"/>
  <c r="U45" i="2"/>
  <c r="T45" i="2"/>
  <c r="S45" i="2"/>
  <c r="R45" i="2"/>
  <c r="Q45" i="2"/>
  <c r="P45" i="2"/>
  <c r="Z44" i="2"/>
  <c r="Y44" i="2"/>
  <c r="X44" i="2"/>
  <c r="W44" i="2"/>
  <c r="V44" i="2"/>
  <c r="U44" i="2"/>
  <c r="T44" i="2"/>
  <c r="S44" i="2"/>
  <c r="R44" i="2"/>
  <c r="Q44" i="2"/>
  <c r="P44" i="2"/>
  <c r="Z43" i="2"/>
  <c r="Y43" i="2"/>
  <c r="X43" i="2"/>
  <c r="W43" i="2"/>
  <c r="V43" i="2"/>
  <c r="U43" i="2"/>
  <c r="T43" i="2"/>
  <c r="S43" i="2"/>
  <c r="R43" i="2"/>
  <c r="Q43" i="2"/>
  <c r="P43" i="2"/>
  <c r="AA43" i="2" s="1"/>
  <c r="Z42" i="2"/>
  <c r="Y42" i="2"/>
  <c r="X42" i="2"/>
  <c r="W42" i="2"/>
  <c r="V42" i="2"/>
  <c r="U42" i="2"/>
  <c r="T42" i="2"/>
  <c r="S42" i="2"/>
  <c r="R42" i="2"/>
  <c r="Q42" i="2"/>
  <c r="P42" i="2"/>
  <c r="Z41" i="2"/>
  <c r="Y41" i="2"/>
  <c r="X41" i="2"/>
  <c r="W41" i="2"/>
  <c r="V41" i="2"/>
  <c r="U41" i="2"/>
  <c r="T41" i="2"/>
  <c r="S41" i="2"/>
  <c r="R41" i="2"/>
  <c r="Q41" i="2"/>
  <c r="P41" i="2"/>
  <c r="Z40" i="2"/>
  <c r="Y40" i="2"/>
  <c r="X40" i="2"/>
  <c r="W40" i="2"/>
  <c r="V40" i="2"/>
  <c r="U40" i="2"/>
  <c r="T40" i="2"/>
  <c r="S40" i="2"/>
  <c r="R40" i="2"/>
  <c r="Q40" i="2"/>
  <c r="AA40" i="2" s="1"/>
  <c r="P40" i="2"/>
  <c r="Z39" i="2"/>
  <c r="Y39" i="2"/>
  <c r="X39" i="2"/>
  <c r="W39" i="2"/>
  <c r="V39" i="2"/>
  <c r="U39" i="2"/>
  <c r="T39" i="2"/>
  <c r="S39" i="2"/>
  <c r="R39" i="2"/>
  <c r="Q39" i="2"/>
  <c r="P39" i="2"/>
  <c r="AA39" i="2" s="1"/>
  <c r="Z38" i="2"/>
  <c r="Y38" i="2"/>
  <c r="X38" i="2"/>
  <c r="W38" i="2"/>
  <c r="V38" i="2"/>
  <c r="U38" i="2"/>
  <c r="T38" i="2"/>
  <c r="S38" i="2"/>
  <c r="R38" i="2"/>
  <c r="Q38" i="2"/>
  <c r="P38" i="2"/>
  <c r="Z37" i="2"/>
  <c r="Y37" i="2"/>
  <c r="X37" i="2"/>
  <c r="W37" i="2"/>
  <c r="V37" i="2"/>
  <c r="U37" i="2"/>
  <c r="T37" i="2"/>
  <c r="S37" i="2"/>
  <c r="R37" i="2"/>
  <c r="Q37" i="2"/>
  <c r="P37" i="2"/>
  <c r="Z36" i="2"/>
  <c r="Y36" i="2"/>
  <c r="X36" i="2"/>
  <c r="W36" i="2"/>
  <c r="V36" i="2"/>
  <c r="U36" i="2"/>
  <c r="T36" i="2"/>
  <c r="S36" i="2"/>
  <c r="R36" i="2"/>
  <c r="Q36" i="2"/>
  <c r="P36" i="2"/>
  <c r="Z35" i="2"/>
  <c r="Y35" i="2"/>
  <c r="X35" i="2"/>
  <c r="W35" i="2"/>
  <c r="V35" i="2"/>
  <c r="U35" i="2"/>
  <c r="T35" i="2"/>
  <c r="S35" i="2"/>
  <c r="R35" i="2"/>
  <c r="Q35" i="2"/>
  <c r="P35" i="2"/>
  <c r="AA35" i="2" s="1"/>
  <c r="Z34" i="2"/>
  <c r="Y34" i="2"/>
  <c r="X34" i="2"/>
  <c r="W34" i="2"/>
  <c r="V34" i="2"/>
  <c r="U34" i="2"/>
  <c r="T34" i="2"/>
  <c r="S34" i="2"/>
  <c r="R34" i="2"/>
  <c r="Q34" i="2"/>
  <c r="P34" i="2"/>
  <c r="Z33" i="2"/>
  <c r="Y33" i="2"/>
  <c r="X33" i="2"/>
  <c r="W33" i="2"/>
  <c r="V33" i="2"/>
  <c r="U33" i="2"/>
  <c r="T33" i="2"/>
  <c r="S33" i="2"/>
  <c r="R33" i="2"/>
  <c r="AA33" i="2" s="1"/>
  <c r="Q33" i="2"/>
  <c r="P33" i="2"/>
  <c r="Z32" i="2"/>
  <c r="Y32" i="2"/>
  <c r="X32" i="2"/>
  <c r="W32" i="2"/>
  <c r="V32" i="2"/>
  <c r="U32" i="2"/>
  <c r="T32" i="2"/>
  <c r="S32" i="2"/>
  <c r="R32" i="2"/>
  <c r="Q32" i="2"/>
  <c r="P32" i="2"/>
  <c r="Z31" i="2"/>
  <c r="Y31" i="2"/>
  <c r="X31" i="2"/>
  <c r="W31" i="2"/>
  <c r="V31" i="2"/>
  <c r="U31" i="2"/>
  <c r="T31" i="2"/>
  <c r="S31" i="2"/>
  <c r="R31" i="2"/>
  <c r="Q31" i="2"/>
  <c r="P31" i="2"/>
  <c r="AA31" i="2" s="1"/>
  <c r="Z30" i="2"/>
  <c r="Y30" i="2"/>
  <c r="X30" i="2"/>
  <c r="W30" i="2"/>
  <c r="V30" i="2"/>
  <c r="U30" i="2"/>
  <c r="T30" i="2"/>
  <c r="S30" i="2"/>
  <c r="R30" i="2"/>
  <c r="Q30" i="2"/>
  <c r="P30" i="2"/>
  <c r="Z29" i="2"/>
  <c r="Y29" i="2"/>
  <c r="X29" i="2"/>
  <c r="W29" i="2"/>
  <c r="V29" i="2"/>
  <c r="U29" i="2"/>
  <c r="T29" i="2"/>
  <c r="S29" i="2"/>
  <c r="R29" i="2"/>
  <c r="AA29" i="2" s="1"/>
  <c r="Q29" i="2"/>
  <c r="P29" i="2"/>
  <c r="Z28" i="2"/>
  <c r="Y28" i="2"/>
  <c r="X28" i="2"/>
  <c r="W28" i="2"/>
  <c r="V28" i="2"/>
  <c r="U28" i="2"/>
  <c r="T28" i="2"/>
  <c r="S28" i="2"/>
  <c r="R28" i="2"/>
  <c r="Q28" i="2"/>
  <c r="AA28" i="2" s="1"/>
  <c r="P28" i="2"/>
  <c r="Z27" i="2"/>
  <c r="Y27" i="2"/>
  <c r="X27" i="2"/>
  <c r="W27" i="2"/>
  <c r="V27" i="2"/>
  <c r="U27" i="2"/>
  <c r="T27" i="2"/>
  <c r="S27" i="2"/>
  <c r="R27" i="2"/>
  <c r="Q27" i="2"/>
  <c r="P27" i="2"/>
  <c r="Z26" i="2"/>
  <c r="Y26" i="2"/>
  <c r="X26" i="2"/>
  <c r="W26" i="2"/>
  <c r="V26" i="2"/>
  <c r="U26" i="2"/>
  <c r="T26" i="2"/>
  <c r="S26" i="2"/>
  <c r="R26" i="2"/>
  <c r="Q26" i="2"/>
  <c r="P26" i="2"/>
  <c r="Z25" i="2"/>
  <c r="Y25" i="2"/>
  <c r="X25" i="2"/>
  <c r="W25" i="2"/>
  <c r="V25" i="2"/>
  <c r="U25" i="2"/>
  <c r="T25" i="2"/>
  <c r="S25" i="2"/>
  <c r="R25" i="2"/>
  <c r="Q25" i="2"/>
  <c r="P25" i="2"/>
  <c r="Z24" i="2"/>
  <c r="Y24" i="2"/>
  <c r="X24" i="2"/>
  <c r="W24" i="2"/>
  <c r="V24" i="2"/>
  <c r="U24" i="2"/>
  <c r="T24" i="2"/>
  <c r="S24" i="2"/>
  <c r="R24" i="2"/>
  <c r="Q24" i="2"/>
  <c r="AA24" i="2" s="1"/>
  <c r="P24" i="2"/>
  <c r="Z23" i="2"/>
  <c r="Y23" i="2"/>
  <c r="X23" i="2"/>
  <c r="W23" i="2"/>
  <c r="V23" i="2"/>
  <c r="U23" i="2"/>
  <c r="T23" i="2"/>
  <c r="S23" i="2"/>
  <c r="R23" i="2"/>
  <c r="Q23" i="2"/>
  <c r="P23" i="2"/>
  <c r="Z22" i="2"/>
  <c r="Y22" i="2"/>
  <c r="X22" i="2"/>
  <c r="W22" i="2"/>
  <c r="V22" i="2"/>
  <c r="U22" i="2"/>
  <c r="T22" i="2"/>
  <c r="S22" i="2"/>
  <c r="R22" i="2"/>
  <c r="Q22" i="2"/>
  <c r="P22" i="2"/>
  <c r="Z21" i="2"/>
  <c r="Y21" i="2"/>
  <c r="X21" i="2"/>
  <c r="W21" i="2"/>
  <c r="V21" i="2"/>
  <c r="U21" i="2"/>
  <c r="T21" i="2"/>
  <c r="S21" i="2"/>
  <c r="R21" i="2"/>
  <c r="Q21" i="2"/>
  <c r="P21" i="2"/>
  <c r="Z20" i="2"/>
  <c r="Y20" i="2"/>
  <c r="X20" i="2"/>
  <c r="W20" i="2"/>
  <c r="V20" i="2"/>
  <c r="U20" i="2"/>
  <c r="T20" i="2"/>
  <c r="S20" i="2"/>
  <c r="R20" i="2"/>
  <c r="Q20" i="2"/>
  <c r="P20" i="2"/>
  <c r="Z19" i="2"/>
  <c r="Y19" i="2"/>
  <c r="X19" i="2"/>
  <c r="W19" i="2"/>
  <c r="V19" i="2"/>
  <c r="U19" i="2"/>
  <c r="T19" i="2"/>
  <c r="S19" i="2"/>
  <c r="R19" i="2"/>
  <c r="Q19" i="2"/>
  <c r="P19" i="2"/>
  <c r="AA19" i="2" s="1"/>
  <c r="Z18" i="2"/>
  <c r="Y18" i="2"/>
  <c r="X18" i="2"/>
  <c r="W18" i="2"/>
  <c r="V18" i="2"/>
  <c r="U18" i="2"/>
  <c r="T18" i="2"/>
  <c r="S18" i="2"/>
  <c r="R18" i="2"/>
  <c r="Q18" i="2"/>
  <c r="P18" i="2"/>
  <c r="Z17" i="2"/>
  <c r="Y17" i="2"/>
  <c r="X17" i="2"/>
  <c r="W17" i="2"/>
  <c r="V17" i="2"/>
  <c r="U17" i="2"/>
  <c r="T17" i="2"/>
  <c r="S17" i="2"/>
  <c r="R17" i="2"/>
  <c r="AA17" i="2" s="1"/>
  <c r="Q17" i="2"/>
  <c r="P17" i="2"/>
  <c r="Z16" i="2"/>
  <c r="Y16" i="2"/>
  <c r="X16" i="2"/>
  <c r="W16" i="2"/>
  <c r="V16" i="2"/>
  <c r="U16" i="2"/>
  <c r="T16" i="2"/>
  <c r="S16" i="2"/>
  <c r="R16" i="2"/>
  <c r="Q16" i="2"/>
  <c r="AA16" i="2" s="1"/>
  <c r="P16" i="2"/>
  <c r="Z15" i="2"/>
  <c r="Y15" i="2"/>
  <c r="X15" i="2"/>
  <c r="W15" i="2"/>
  <c r="V15" i="2"/>
  <c r="U15" i="2"/>
  <c r="T15" i="2"/>
  <c r="S15" i="2"/>
  <c r="R15" i="2"/>
  <c r="Q15" i="2"/>
  <c r="P15" i="2"/>
  <c r="Z14" i="2"/>
  <c r="Y14" i="2"/>
  <c r="X14" i="2"/>
  <c r="W14" i="2"/>
  <c r="V14" i="2"/>
  <c r="U14" i="2"/>
  <c r="T14" i="2"/>
  <c r="S14" i="2"/>
  <c r="R14" i="2"/>
  <c r="Q14" i="2"/>
  <c r="P14" i="2"/>
  <c r="Z13" i="2"/>
  <c r="Y13" i="2"/>
  <c r="X13" i="2"/>
  <c r="W13" i="2"/>
  <c r="V13" i="2"/>
  <c r="U13" i="2"/>
  <c r="T13" i="2"/>
  <c r="S13" i="2"/>
  <c r="R13" i="2"/>
  <c r="Q13" i="2"/>
  <c r="P13" i="2"/>
  <c r="Z12" i="2"/>
  <c r="Y12" i="2"/>
  <c r="X12" i="2"/>
  <c r="W12" i="2"/>
  <c r="V12" i="2"/>
  <c r="U12" i="2"/>
  <c r="T12" i="2"/>
  <c r="S12" i="2"/>
  <c r="R12" i="2"/>
  <c r="Q12" i="2"/>
  <c r="AA12" i="2" s="1"/>
  <c r="P12" i="2"/>
  <c r="Z11" i="2"/>
  <c r="Y11" i="2"/>
  <c r="X11" i="2"/>
  <c r="W11" i="2"/>
  <c r="V11" i="2"/>
  <c r="U11" i="2"/>
  <c r="T11" i="2"/>
  <c r="S11" i="2"/>
  <c r="R11" i="2"/>
  <c r="Q11" i="2"/>
  <c r="P11" i="2"/>
  <c r="Z10" i="2"/>
  <c r="Y10" i="2"/>
  <c r="X10" i="2"/>
  <c r="W10" i="2"/>
  <c r="V10" i="2"/>
  <c r="U10" i="2"/>
  <c r="T10" i="2"/>
  <c r="S10" i="2"/>
  <c r="AA10" i="2" s="1"/>
  <c r="R10" i="2"/>
  <c r="Q10" i="2"/>
  <c r="P10" i="2"/>
  <c r="Z9" i="2"/>
  <c r="Y9" i="2"/>
  <c r="X9" i="2"/>
  <c r="W9" i="2"/>
  <c r="V9" i="2"/>
  <c r="U9" i="2"/>
  <c r="T9" i="2"/>
  <c r="S9" i="2"/>
  <c r="R9" i="2"/>
  <c r="AA9" i="2" s="1"/>
  <c r="Q9" i="2"/>
  <c r="P9" i="2"/>
  <c r="Z8" i="2"/>
  <c r="Y8" i="2"/>
  <c r="X8" i="2"/>
  <c r="W8" i="2"/>
  <c r="V8" i="2"/>
  <c r="U8" i="2"/>
  <c r="T8" i="2"/>
  <c r="S8" i="2"/>
  <c r="R8" i="2"/>
  <c r="Q8" i="2"/>
  <c r="P8" i="2"/>
  <c r="Z7" i="2"/>
  <c r="Y7" i="2"/>
  <c r="X7" i="2"/>
  <c r="W7" i="2"/>
  <c r="V7" i="2"/>
  <c r="U7" i="2"/>
  <c r="T7" i="2"/>
  <c r="S7" i="2"/>
  <c r="R7" i="2"/>
  <c r="Q7" i="2"/>
  <c r="P7" i="2"/>
  <c r="Z6" i="2"/>
  <c r="Y6" i="2"/>
  <c r="X6" i="2"/>
  <c r="W6" i="2"/>
  <c r="V6" i="2"/>
  <c r="U6" i="2"/>
  <c r="T6" i="2"/>
  <c r="S6" i="2"/>
  <c r="R6" i="2"/>
  <c r="Q6" i="2"/>
  <c r="P6" i="2"/>
  <c r="Z5" i="2"/>
  <c r="Y5" i="2"/>
  <c r="X5" i="2"/>
  <c r="W5" i="2"/>
  <c r="V5" i="2"/>
  <c r="U5" i="2"/>
  <c r="T5" i="2"/>
  <c r="S5" i="2"/>
  <c r="R5" i="2"/>
  <c r="Q5" i="2"/>
  <c r="P5" i="2"/>
  <c r="Z4" i="2"/>
  <c r="Y4" i="2"/>
  <c r="X4" i="2"/>
  <c r="W4" i="2"/>
  <c r="V4" i="2"/>
  <c r="U4" i="2"/>
  <c r="U77" i="2" s="1"/>
  <c r="T4" i="2"/>
  <c r="S4" i="2"/>
  <c r="R4" i="2"/>
  <c r="Q4" i="2"/>
  <c r="P4" i="2"/>
  <c r="Z3" i="2"/>
  <c r="Y3" i="2"/>
  <c r="X3" i="2"/>
  <c r="X77" i="2" s="1"/>
  <c r="W3" i="2"/>
  <c r="V3" i="2"/>
  <c r="U3" i="2"/>
  <c r="T3" i="2"/>
  <c r="S3" i="2"/>
  <c r="R3" i="2"/>
  <c r="Q3" i="2"/>
  <c r="P3" i="2"/>
  <c r="P77" i="2" s="1"/>
  <c r="Z2" i="2"/>
  <c r="Y2" i="2"/>
  <c r="X2" i="2"/>
  <c r="W2" i="2"/>
  <c r="V2" i="2"/>
  <c r="U2" i="2"/>
  <c r="T2" i="2"/>
  <c r="S2" i="2"/>
  <c r="S78" i="2" s="1"/>
  <c r="R2" i="2"/>
  <c r="Q2" i="2"/>
  <c r="P2" i="2"/>
  <c r="Y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V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P2" i="4"/>
  <c r="P3" i="4"/>
  <c r="P4" i="4"/>
  <c r="P5" i="4"/>
  <c r="P6" i="4"/>
  <c r="P7" i="4"/>
  <c r="P8" i="4"/>
  <c r="P9" i="4"/>
  <c r="P10" i="4"/>
  <c r="P11" i="4"/>
  <c r="P12" i="4"/>
  <c r="Z12" i="4" s="1"/>
  <c r="P13" i="4"/>
  <c r="P14" i="4"/>
  <c r="P15" i="4"/>
  <c r="P16" i="4"/>
  <c r="P17" i="4"/>
  <c r="P18" i="4"/>
  <c r="P19" i="4"/>
  <c r="P20" i="4"/>
  <c r="P21" i="4"/>
  <c r="P22" i="4"/>
  <c r="P23" i="4"/>
  <c r="P24" i="4"/>
  <c r="Z24" i="4" s="1"/>
  <c r="P25" i="4"/>
  <c r="P26" i="4"/>
  <c r="P27" i="4"/>
  <c r="P28" i="4"/>
  <c r="Z28" i="4" s="1"/>
  <c r="P29" i="4"/>
  <c r="P30" i="4"/>
  <c r="P31" i="4"/>
  <c r="P32" i="4"/>
  <c r="Z32" i="4" s="1"/>
  <c r="P33" i="4"/>
  <c r="P34" i="4"/>
  <c r="P35" i="4"/>
  <c r="P36" i="4"/>
  <c r="Z36" i="4" s="1"/>
  <c r="P37" i="4"/>
  <c r="P38" i="4"/>
  <c r="P39" i="4"/>
  <c r="P40" i="4"/>
  <c r="Z40" i="4" s="1"/>
  <c r="P41" i="4"/>
  <c r="P42" i="4"/>
  <c r="P43" i="4"/>
  <c r="P44" i="4"/>
  <c r="Z44" i="4" s="1"/>
  <c r="P45" i="4"/>
  <c r="P46" i="4"/>
  <c r="P47" i="4"/>
  <c r="P48" i="4"/>
  <c r="P49" i="4"/>
  <c r="P50" i="4"/>
  <c r="P51" i="4"/>
  <c r="P52" i="4"/>
  <c r="P53" i="4"/>
  <c r="P54" i="4"/>
  <c r="P55" i="4"/>
  <c r="P56" i="4"/>
  <c r="Z56" i="4" s="1"/>
  <c r="P57" i="4"/>
  <c r="P58" i="4"/>
  <c r="P59" i="4"/>
  <c r="P60" i="4"/>
  <c r="P61" i="4"/>
  <c r="P62" i="4"/>
  <c r="P63" i="4"/>
  <c r="P64" i="4"/>
  <c r="Z64" i="4" s="1"/>
  <c r="P65" i="4"/>
  <c r="P66" i="4"/>
  <c r="P67" i="4"/>
  <c r="P68" i="4"/>
  <c r="P69" i="4"/>
  <c r="P70" i="4"/>
  <c r="P71" i="4"/>
  <c r="P72" i="4"/>
  <c r="Z72" i="4" s="1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Z124" i="4" s="1"/>
  <c r="P125" i="4"/>
  <c r="P126" i="4"/>
  <c r="P127" i="4"/>
  <c r="P128" i="4"/>
  <c r="Q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Z49" i="4" s="1"/>
  <c r="Q50" i="4"/>
  <c r="Q51" i="4"/>
  <c r="Q52" i="4"/>
  <c r="Q53" i="4"/>
  <c r="Q54" i="4"/>
  <c r="Q55" i="4"/>
  <c r="Q56" i="4"/>
  <c r="Q57" i="4"/>
  <c r="Z57" i="4" s="1"/>
  <c r="Q58" i="4"/>
  <c r="Q59" i="4"/>
  <c r="Q60" i="4"/>
  <c r="Q61" i="4"/>
  <c r="Q62" i="4"/>
  <c r="Q63" i="4"/>
  <c r="Q64" i="4"/>
  <c r="Q65" i="4"/>
  <c r="Z65" i="4" s="1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S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Z19" i="4" s="1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Z35" i="4" s="1"/>
  <c r="S36" i="4"/>
  <c r="S37" i="4"/>
  <c r="S38" i="4"/>
  <c r="S39" i="4"/>
  <c r="S40" i="4"/>
  <c r="S41" i="4"/>
  <c r="S42" i="4"/>
  <c r="S43" i="4"/>
  <c r="Z43" i="4" s="1"/>
  <c r="S44" i="4"/>
  <c r="S45" i="4"/>
  <c r="S46" i="4"/>
  <c r="S47" i="4"/>
  <c r="S48" i="4"/>
  <c r="S49" i="4"/>
  <c r="S50" i="4"/>
  <c r="S51" i="4"/>
  <c r="Z51" i="4" s="1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Z99" i="4" s="1"/>
  <c r="S100" i="4"/>
  <c r="S101" i="4"/>
  <c r="S102" i="4"/>
  <c r="S103" i="4"/>
  <c r="S104" i="4"/>
  <c r="S105" i="4"/>
  <c r="S106" i="4"/>
  <c r="S107" i="4"/>
  <c r="Z107" i="4" s="1"/>
  <c r="S108" i="4"/>
  <c r="S109" i="4"/>
  <c r="S110" i="4"/>
  <c r="S111" i="4"/>
  <c r="S112" i="4"/>
  <c r="S113" i="4"/>
  <c r="S114" i="4"/>
  <c r="S115" i="4"/>
  <c r="Z115" i="4" s="1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T2" i="4"/>
  <c r="T3" i="4"/>
  <c r="AA3" i="4" s="1"/>
  <c r="T4" i="4"/>
  <c r="AA4" i="4" s="1"/>
  <c r="T5" i="4"/>
  <c r="T6" i="4"/>
  <c r="T7" i="4"/>
  <c r="T8" i="4"/>
  <c r="AA8" i="4" s="1"/>
  <c r="T9" i="4"/>
  <c r="T10" i="4"/>
  <c r="T11" i="4"/>
  <c r="AA11" i="4" s="1"/>
  <c r="T12" i="4"/>
  <c r="AA12" i="4" s="1"/>
  <c r="T13" i="4"/>
  <c r="T14" i="4"/>
  <c r="T15" i="4"/>
  <c r="AA15" i="4" s="1"/>
  <c r="T16" i="4"/>
  <c r="AA16" i="4" s="1"/>
  <c r="T17" i="4"/>
  <c r="T18" i="4"/>
  <c r="T19" i="4"/>
  <c r="AA19" i="4" s="1"/>
  <c r="T20" i="4"/>
  <c r="AA20" i="4" s="1"/>
  <c r="T21" i="4"/>
  <c r="T22" i="4"/>
  <c r="T23" i="4"/>
  <c r="AA23" i="4" s="1"/>
  <c r="T24" i="4"/>
  <c r="AA24" i="4" s="1"/>
  <c r="T25" i="4"/>
  <c r="T26" i="4"/>
  <c r="T27" i="4"/>
  <c r="AA27" i="4" s="1"/>
  <c r="T28" i="4"/>
  <c r="AA28" i="4" s="1"/>
  <c r="T29" i="4"/>
  <c r="T30" i="4"/>
  <c r="T31" i="4"/>
  <c r="AA31" i="4" s="1"/>
  <c r="T32" i="4"/>
  <c r="AA32" i="4" s="1"/>
  <c r="T33" i="4"/>
  <c r="T34" i="4"/>
  <c r="T35" i="4"/>
  <c r="AA35" i="4" s="1"/>
  <c r="T36" i="4"/>
  <c r="AA36" i="4" s="1"/>
  <c r="T37" i="4"/>
  <c r="T38" i="4"/>
  <c r="T39" i="4"/>
  <c r="AA39" i="4" s="1"/>
  <c r="T40" i="4"/>
  <c r="AA40" i="4" s="1"/>
  <c r="T41" i="4"/>
  <c r="T42" i="4"/>
  <c r="T43" i="4"/>
  <c r="AA43" i="4" s="1"/>
  <c r="T44" i="4"/>
  <c r="AA44" i="4" s="1"/>
  <c r="T45" i="4"/>
  <c r="T46" i="4"/>
  <c r="T47" i="4"/>
  <c r="AA47" i="4" s="1"/>
  <c r="T48" i="4"/>
  <c r="AA48" i="4" s="1"/>
  <c r="T49" i="4"/>
  <c r="T50" i="4"/>
  <c r="T51" i="4"/>
  <c r="AA51" i="4" s="1"/>
  <c r="T52" i="4"/>
  <c r="AA52" i="4" s="1"/>
  <c r="T53" i="4"/>
  <c r="T54" i="4"/>
  <c r="T55" i="4"/>
  <c r="AA55" i="4" s="1"/>
  <c r="T56" i="4"/>
  <c r="AA56" i="4" s="1"/>
  <c r="T57" i="4"/>
  <c r="T58" i="4"/>
  <c r="T59" i="4"/>
  <c r="AA59" i="4" s="1"/>
  <c r="T60" i="4"/>
  <c r="AA60" i="4" s="1"/>
  <c r="T61" i="4"/>
  <c r="T62" i="4"/>
  <c r="T63" i="4"/>
  <c r="AA63" i="4" s="1"/>
  <c r="T64" i="4"/>
  <c r="AA64" i="4" s="1"/>
  <c r="T65" i="4"/>
  <c r="T66" i="4"/>
  <c r="T67" i="4"/>
  <c r="AA67" i="4" s="1"/>
  <c r="T68" i="4"/>
  <c r="AA68" i="4" s="1"/>
  <c r="T69" i="4"/>
  <c r="T70" i="4"/>
  <c r="T71" i="4"/>
  <c r="AA71" i="4" s="1"/>
  <c r="T72" i="4"/>
  <c r="AA72" i="4" s="1"/>
  <c r="T73" i="4"/>
  <c r="T74" i="4"/>
  <c r="T75" i="4"/>
  <c r="AA75" i="4" s="1"/>
  <c r="T76" i="4"/>
  <c r="AA76" i="4" s="1"/>
  <c r="T77" i="4"/>
  <c r="T78" i="4"/>
  <c r="T79" i="4"/>
  <c r="AA79" i="4" s="1"/>
  <c r="T80" i="4"/>
  <c r="AA80" i="4" s="1"/>
  <c r="T81" i="4"/>
  <c r="T82" i="4"/>
  <c r="T83" i="4"/>
  <c r="AA83" i="4" s="1"/>
  <c r="T84" i="4"/>
  <c r="AA84" i="4" s="1"/>
  <c r="T85" i="4"/>
  <c r="T86" i="4"/>
  <c r="T87" i="4"/>
  <c r="AA87" i="4" s="1"/>
  <c r="T88" i="4"/>
  <c r="AA88" i="4" s="1"/>
  <c r="T89" i="4"/>
  <c r="T90" i="4"/>
  <c r="T91" i="4"/>
  <c r="AA91" i="4" s="1"/>
  <c r="T92" i="4"/>
  <c r="AA92" i="4" s="1"/>
  <c r="T93" i="4"/>
  <c r="T94" i="4"/>
  <c r="T95" i="4"/>
  <c r="AA95" i="4" s="1"/>
  <c r="T96" i="4"/>
  <c r="AA96" i="4" s="1"/>
  <c r="T97" i="4"/>
  <c r="T98" i="4"/>
  <c r="T99" i="4"/>
  <c r="AA99" i="4" s="1"/>
  <c r="T100" i="4"/>
  <c r="AA100" i="4" s="1"/>
  <c r="T101" i="4"/>
  <c r="T102" i="4"/>
  <c r="T103" i="4"/>
  <c r="AA103" i="4" s="1"/>
  <c r="T104" i="4"/>
  <c r="AA104" i="4" s="1"/>
  <c r="T105" i="4"/>
  <c r="T106" i="4"/>
  <c r="T107" i="4"/>
  <c r="AA107" i="4" s="1"/>
  <c r="T108" i="4"/>
  <c r="AA108" i="4" s="1"/>
  <c r="T109" i="4"/>
  <c r="T110" i="4"/>
  <c r="T111" i="4"/>
  <c r="AA111" i="4" s="1"/>
  <c r="T112" i="4"/>
  <c r="AA112" i="4" s="1"/>
  <c r="T113" i="4"/>
  <c r="T114" i="4"/>
  <c r="T115" i="4"/>
  <c r="AA115" i="4" s="1"/>
  <c r="T116" i="4"/>
  <c r="AA116" i="4" s="1"/>
  <c r="T117" i="4"/>
  <c r="T118" i="4"/>
  <c r="T119" i="4"/>
  <c r="AA119" i="4" s="1"/>
  <c r="T120" i="4"/>
  <c r="AA120" i="4" s="1"/>
  <c r="T121" i="4"/>
  <c r="T122" i="4"/>
  <c r="T123" i="4"/>
  <c r="AA123" i="4" s="1"/>
  <c r="T124" i="4"/>
  <c r="AA124" i="4" s="1"/>
  <c r="T125" i="4"/>
  <c r="T126" i="4"/>
  <c r="T127" i="4"/>
  <c r="AA127" i="4" s="1"/>
  <c r="T128" i="4"/>
  <c r="AA128" i="4" s="1"/>
  <c r="U2" i="4"/>
  <c r="U3" i="4"/>
  <c r="U4" i="4"/>
  <c r="U5" i="4"/>
  <c r="U131" i="4" s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W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X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O2" i="4"/>
  <c r="O3" i="4"/>
  <c r="O4" i="4"/>
  <c r="O5" i="4"/>
  <c r="O6" i="4"/>
  <c r="Z6" i="4" s="1"/>
  <c r="O7" i="4"/>
  <c r="O8" i="4"/>
  <c r="O9" i="4"/>
  <c r="Z9" i="4" s="1"/>
  <c r="O10" i="4"/>
  <c r="Z10" i="4" s="1"/>
  <c r="O11" i="4"/>
  <c r="O12" i="4"/>
  <c r="O13" i="4"/>
  <c r="O14" i="4"/>
  <c r="Z14" i="4" s="1"/>
  <c r="O15" i="4"/>
  <c r="O16" i="4"/>
  <c r="O17" i="4"/>
  <c r="O18" i="4"/>
  <c r="Z18" i="4" s="1"/>
  <c r="O19" i="4"/>
  <c r="O20" i="4"/>
  <c r="O21" i="4"/>
  <c r="O22" i="4"/>
  <c r="Z22" i="4" s="1"/>
  <c r="O23" i="4"/>
  <c r="O24" i="4"/>
  <c r="O25" i="4"/>
  <c r="O26" i="4"/>
  <c r="Z26" i="4" s="1"/>
  <c r="O27" i="4"/>
  <c r="O28" i="4"/>
  <c r="O29" i="4"/>
  <c r="O30" i="4"/>
  <c r="Z30" i="4" s="1"/>
  <c r="O31" i="4"/>
  <c r="O32" i="4"/>
  <c r="O33" i="4"/>
  <c r="O34" i="4"/>
  <c r="Z34" i="4" s="1"/>
  <c r="O35" i="4"/>
  <c r="O36" i="4"/>
  <c r="O37" i="4"/>
  <c r="O38" i="4"/>
  <c r="Z38" i="4" s="1"/>
  <c r="O39" i="4"/>
  <c r="O40" i="4"/>
  <c r="O41" i="4"/>
  <c r="O42" i="4"/>
  <c r="O43" i="4"/>
  <c r="O44" i="4"/>
  <c r="O45" i="4"/>
  <c r="O46" i="4"/>
  <c r="Z46" i="4" s="1"/>
  <c r="O47" i="4"/>
  <c r="O48" i="4"/>
  <c r="O49" i="4"/>
  <c r="O50" i="4"/>
  <c r="O51" i="4"/>
  <c r="O52" i="4"/>
  <c r="O53" i="4"/>
  <c r="O54" i="4"/>
  <c r="Z54" i="4" s="1"/>
  <c r="O55" i="4"/>
  <c r="O56" i="4"/>
  <c r="O57" i="4"/>
  <c r="O58" i="4"/>
  <c r="O59" i="4"/>
  <c r="O60" i="4"/>
  <c r="Z60" i="4" s="1"/>
  <c r="O61" i="4"/>
  <c r="O62" i="4"/>
  <c r="Z62" i="4" s="1"/>
  <c r="O63" i="4"/>
  <c r="O64" i="4"/>
  <c r="O65" i="4"/>
  <c r="O66" i="4"/>
  <c r="Z66" i="4" s="1"/>
  <c r="O67" i="4"/>
  <c r="O68" i="4"/>
  <c r="Z68" i="4" s="1"/>
  <c r="O69" i="4"/>
  <c r="O70" i="4"/>
  <c r="Z70" i="4" s="1"/>
  <c r="O71" i="4"/>
  <c r="O72" i="4"/>
  <c r="O73" i="4"/>
  <c r="O74" i="4"/>
  <c r="Z74" i="4" s="1"/>
  <c r="O75" i="4"/>
  <c r="O76" i="4"/>
  <c r="Z76" i="4" s="1"/>
  <c r="O77" i="4"/>
  <c r="O78" i="4"/>
  <c r="Z78" i="4" s="1"/>
  <c r="O79" i="4"/>
  <c r="O80" i="4"/>
  <c r="O81" i="4"/>
  <c r="Z81" i="4" s="1"/>
  <c r="O82" i="4"/>
  <c r="Z82" i="4" s="1"/>
  <c r="O83" i="4"/>
  <c r="O84" i="4"/>
  <c r="O85" i="4"/>
  <c r="O86" i="4"/>
  <c r="Z86" i="4" s="1"/>
  <c r="O87" i="4"/>
  <c r="O88" i="4"/>
  <c r="Z88" i="4" s="1"/>
  <c r="O89" i="4"/>
  <c r="Z89" i="4" s="1"/>
  <c r="O90" i="4"/>
  <c r="Z90" i="4" s="1"/>
  <c r="O91" i="4"/>
  <c r="O92" i="4"/>
  <c r="O93" i="4"/>
  <c r="O94" i="4"/>
  <c r="Z94" i="4" s="1"/>
  <c r="O95" i="4"/>
  <c r="O96" i="4"/>
  <c r="Z96" i="4" s="1"/>
  <c r="O97" i="4"/>
  <c r="Z97" i="4" s="1"/>
  <c r="O98" i="4"/>
  <c r="Z98" i="4" s="1"/>
  <c r="O99" i="4"/>
  <c r="O100" i="4"/>
  <c r="O101" i="4"/>
  <c r="O102" i="4"/>
  <c r="Z102" i="4" s="1"/>
  <c r="O103" i="4"/>
  <c r="O104" i="4"/>
  <c r="Z104" i="4" s="1"/>
  <c r="O105" i="4"/>
  <c r="O106" i="4"/>
  <c r="Z106" i="4" s="1"/>
  <c r="O107" i="4"/>
  <c r="O108" i="4"/>
  <c r="O109" i="4"/>
  <c r="O110" i="4"/>
  <c r="Z110" i="4" s="1"/>
  <c r="O111" i="4"/>
  <c r="O112" i="4"/>
  <c r="O113" i="4"/>
  <c r="Z113" i="4" s="1"/>
  <c r="O114" i="4"/>
  <c r="Z114" i="4" s="1"/>
  <c r="O115" i="4"/>
  <c r="O116" i="4"/>
  <c r="O117" i="4"/>
  <c r="O118" i="4"/>
  <c r="Z118" i="4" s="1"/>
  <c r="O119" i="4"/>
  <c r="O120" i="4"/>
  <c r="O121" i="4"/>
  <c r="Z121" i="4" s="1"/>
  <c r="O122" i="4"/>
  <c r="Z122" i="4" s="1"/>
  <c r="O123" i="4"/>
  <c r="O124" i="4"/>
  <c r="O125" i="4"/>
  <c r="O126" i="4"/>
  <c r="Z126" i="4" s="1"/>
  <c r="O127" i="4"/>
  <c r="O128" i="4"/>
  <c r="Z3" i="4"/>
  <c r="Z17" i="4"/>
  <c r="Z25" i="4"/>
  <c r="Z33" i="4"/>
  <c r="Z42" i="4"/>
  <c r="Z50" i="4"/>
  <c r="Z58" i="4"/>
  <c r="Z67" i="4"/>
  <c r="Z75" i="4"/>
  <c r="Z83" i="4"/>
  <c r="Z92" i="4"/>
  <c r="Z100" i="4"/>
  <c r="Z108" i="4"/>
  <c r="Z120" i="4"/>
  <c r="Z128" i="4"/>
  <c r="AA57" i="2"/>
  <c r="AA62" i="2"/>
  <c r="AA37" i="2"/>
  <c r="AA3" i="2"/>
  <c r="O129" i="4" l="1"/>
  <c r="S132" i="4"/>
  <c r="W130" i="4"/>
  <c r="R129" i="4"/>
  <c r="P130" i="4"/>
  <c r="V129" i="4"/>
  <c r="Y132" i="4"/>
  <c r="AA71" i="2"/>
  <c r="Z2" i="4"/>
  <c r="Z117" i="4"/>
  <c r="Z105" i="4"/>
  <c r="Z93" i="4"/>
  <c r="Z77" i="4"/>
  <c r="Z69" i="4"/>
  <c r="Z53" i="4"/>
  <c r="Z41" i="4"/>
  <c r="Z29" i="4"/>
  <c r="O132" i="4"/>
  <c r="X129" i="4"/>
  <c r="T132" i="4"/>
  <c r="S130" i="4"/>
  <c r="Q132" i="4"/>
  <c r="Z123" i="4"/>
  <c r="Z91" i="4"/>
  <c r="Z59" i="4"/>
  <c r="Z27" i="4"/>
  <c r="Z11" i="4"/>
  <c r="P132" i="4"/>
  <c r="T78" i="2"/>
  <c r="AA11" i="2"/>
  <c r="AA14" i="2"/>
  <c r="AA15" i="2"/>
  <c r="AA18" i="2"/>
  <c r="AA22" i="2"/>
  <c r="AA23" i="2"/>
  <c r="AA26" i="2"/>
  <c r="AA27" i="2"/>
  <c r="AA30" i="2"/>
  <c r="AA34" i="2"/>
  <c r="AA42" i="2"/>
  <c r="AA50" i="2"/>
  <c r="AA59" i="2"/>
  <c r="AA61" i="2"/>
  <c r="AA63" i="2"/>
  <c r="AA64" i="2"/>
  <c r="AA70" i="2"/>
  <c r="AA74" i="2"/>
  <c r="Q38" i="5"/>
  <c r="U39" i="5"/>
  <c r="Y38" i="5"/>
  <c r="AA17" i="5"/>
  <c r="AA18" i="5"/>
  <c r="AA21" i="5"/>
  <c r="AA23" i="5"/>
  <c r="AA26" i="5"/>
  <c r="AA29" i="5"/>
  <c r="AA33" i="5"/>
  <c r="AA35" i="5"/>
  <c r="Z125" i="4"/>
  <c r="Z109" i="4"/>
  <c r="Z101" i="4"/>
  <c r="Z85" i="4"/>
  <c r="Z73" i="4"/>
  <c r="Z61" i="4"/>
  <c r="Z45" i="4"/>
  <c r="Z37" i="4"/>
  <c r="Z21" i="4"/>
  <c r="Z13" i="4"/>
  <c r="U132" i="4"/>
  <c r="Z116" i="4"/>
  <c r="Z112" i="4"/>
  <c r="Z84" i="4"/>
  <c r="Z80" i="4"/>
  <c r="Z52" i="4"/>
  <c r="Z48" i="4"/>
  <c r="Z20" i="4"/>
  <c r="Z16" i="4"/>
  <c r="Z8" i="4"/>
  <c r="Z4" i="4"/>
  <c r="Z130" i="4" s="1"/>
  <c r="AA2" i="2"/>
  <c r="X132" i="4"/>
  <c r="U129" i="4"/>
  <c r="U130" i="4"/>
  <c r="AA125" i="4"/>
  <c r="AA121" i="4"/>
  <c r="AA117" i="4"/>
  <c r="AA113" i="4"/>
  <c r="AA109" i="4"/>
  <c r="AA105" i="4"/>
  <c r="AA101" i="4"/>
  <c r="AA97" i="4"/>
  <c r="AA93" i="4"/>
  <c r="AA89" i="4"/>
  <c r="AA85" i="4"/>
  <c r="AA81" i="4"/>
  <c r="AA77" i="4"/>
  <c r="AA73" i="4"/>
  <c r="AA69" i="4"/>
  <c r="AA65" i="4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AA5" i="4"/>
  <c r="R131" i="4"/>
  <c r="Q130" i="4"/>
  <c r="Y129" i="4"/>
  <c r="R78" i="2"/>
  <c r="V77" i="2"/>
  <c r="Z78" i="2"/>
  <c r="W77" i="2"/>
  <c r="T77" i="2"/>
  <c r="AA8" i="2"/>
  <c r="AA20" i="2"/>
  <c r="AA32" i="2"/>
  <c r="AA36" i="2"/>
  <c r="AA38" i="2"/>
  <c r="AA41" i="2"/>
  <c r="AA44" i="2"/>
  <c r="AA46" i="2"/>
  <c r="AA48" i="2"/>
  <c r="AA49" i="2"/>
  <c r="AA52" i="2"/>
  <c r="AA53" i="2"/>
  <c r="AA56" i="2"/>
  <c r="S39" i="5"/>
  <c r="W38" i="5"/>
  <c r="X39" i="5"/>
  <c r="AA7" i="5"/>
  <c r="AA11" i="5"/>
  <c r="AA12" i="5"/>
  <c r="AA15" i="5"/>
  <c r="AA27" i="5"/>
  <c r="Z127" i="4"/>
  <c r="Z119" i="4"/>
  <c r="Z111" i="4"/>
  <c r="Z103" i="4"/>
  <c r="Z95" i="4"/>
  <c r="Z87" i="4"/>
  <c r="Z79" i="4"/>
  <c r="Z71" i="4"/>
  <c r="Z63" i="4"/>
  <c r="Z55" i="4"/>
  <c r="Z47" i="4"/>
  <c r="Z39" i="4"/>
  <c r="Z31" i="4"/>
  <c r="Z23" i="4"/>
  <c r="Z15" i="4"/>
  <c r="Z7" i="4"/>
  <c r="W132" i="4"/>
  <c r="AA126" i="4"/>
  <c r="AA122" i="4"/>
  <c r="AA118" i="4"/>
  <c r="AA114" i="4"/>
  <c r="AA110" i="4"/>
  <c r="AA106" i="4"/>
  <c r="AA102" i="4"/>
  <c r="AA98" i="4"/>
  <c r="AA94" i="4"/>
  <c r="AA90" i="4"/>
  <c r="AA86" i="4"/>
  <c r="AA82" i="4"/>
  <c r="AA78" i="4"/>
  <c r="AA74" i="4"/>
  <c r="AA70" i="4"/>
  <c r="AA66" i="4"/>
  <c r="AA62" i="4"/>
  <c r="AA58" i="4"/>
  <c r="AA54" i="4"/>
  <c r="AA50" i="4"/>
  <c r="AA46" i="4"/>
  <c r="AA42" i="4"/>
  <c r="AA38" i="4"/>
  <c r="AA34" i="4"/>
  <c r="AA30" i="4"/>
  <c r="AA26" i="4"/>
  <c r="AA22" i="4"/>
  <c r="AA18" i="4"/>
  <c r="AA14" i="4"/>
  <c r="AA10" i="4"/>
  <c r="AA6" i="4"/>
  <c r="AA2" i="4"/>
  <c r="P129" i="4"/>
  <c r="V132" i="4"/>
  <c r="Y131" i="4"/>
  <c r="Q77" i="2"/>
  <c r="U78" i="2"/>
  <c r="Y77" i="2"/>
  <c r="V78" i="2"/>
  <c r="S77" i="2"/>
  <c r="AA5" i="2"/>
  <c r="AA6" i="2"/>
  <c r="AA7" i="2"/>
  <c r="AA13" i="2"/>
  <c r="AA21" i="2"/>
  <c r="AA25" i="2"/>
  <c r="AA45" i="2"/>
  <c r="AA51" i="2"/>
  <c r="AA58" i="2"/>
  <c r="AA65" i="2"/>
  <c r="AA73" i="2"/>
  <c r="R39" i="5"/>
  <c r="V38" i="5"/>
  <c r="Z36" i="5"/>
  <c r="W39" i="5"/>
  <c r="AA4" i="5"/>
  <c r="AA5" i="5"/>
  <c r="V39" i="5"/>
  <c r="AA8" i="5"/>
  <c r="AA9" i="5"/>
  <c r="AA10" i="5"/>
  <c r="AA16" i="5"/>
  <c r="AA22" i="5"/>
  <c r="AA25" i="5"/>
  <c r="AA32" i="5"/>
  <c r="R75" i="2"/>
  <c r="Z75" i="2"/>
  <c r="V76" i="2"/>
  <c r="R77" i="2"/>
  <c r="Z77" i="2"/>
  <c r="S75" i="2"/>
  <c r="W76" i="2"/>
  <c r="T75" i="2"/>
  <c r="P76" i="2"/>
  <c r="X76" i="2"/>
  <c r="P78" i="2"/>
  <c r="X78" i="2"/>
  <c r="AA4" i="2"/>
  <c r="U75" i="2"/>
  <c r="Q76" i="2"/>
  <c r="Y76" i="2"/>
  <c r="Q78" i="2"/>
  <c r="Y78" i="2"/>
  <c r="V75" i="2"/>
  <c r="R76" i="2"/>
  <c r="Z76" i="2"/>
  <c r="W78" i="2"/>
  <c r="W75" i="2"/>
  <c r="S76" i="2"/>
  <c r="P75" i="2"/>
  <c r="X75" i="2"/>
  <c r="T76" i="2"/>
  <c r="Q75" i="2"/>
  <c r="Y75" i="2"/>
  <c r="U76" i="2"/>
  <c r="R36" i="5"/>
  <c r="V37" i="5"/>
  <c r="R38" i="5"/>
  <c r="Z38" i="5"/>
  <c r="AA2" i="5"/>
  <c r="S36" i="5"/>
  <c r="W37" i="5"/>
  <c r="S38" i="5"/>
  <c r="AA3" i="5"/>
  <c r="T36" i="5"/>
  <c r="P37" i="5"/>
  <c r="X37" i="5"/>
  <c r="T38" i="5"/>
  <c r="P39" i="5"/>
  <c r="U36" i="5"/>
  <c r="Q37" i="5"/>
  <c r="Y37" i="5"/>
  <c r="U38" i="5"/>
  <c r="V36" i="5"/>
  <c r="R37" i="5"/>
  <c r="Z37" i="5"/>
  <c r="Z39" i="5"/>
  <c r="W36" i="5"/>
  <c r="S37" i="5"/>
  <c r="P36" i="5"/>
  <c r="X36" i="5"/>
  <c r="T37" i="5"/>
  <c r="Q36" i="5"/>
  <c r="Y36" i="5"/>
  <c r="U37" i="5"/>
  <c r="X131" i="4"/>
  <c r="X130" i="4"/>
  <c r="W129" i="4"/>
  <c r="T129" i="4"/>
  <c r="S129" i="4"/>
  <c r="Q129" i="4"/>
  <c r="O130" i="4"/>
  <c r="O131" i="4"/>
  <c r="Z5" i="4"/>
  <c r="W131" i="4"/>
  <c r="V130" i="4"/>
  <c r="V131" i="4"/>
  <c r="T131" i="4"/>
  <c r="T130" i="4"/>
  <c r="S131" i="4"/>
  <c r="Y130" i="4"/>
  <c r="AA7" i="4"/>
  <c r="R132" i="4"/>
  <c r="R130" i="4"/>
  <c r="Q131" i="4"/>
  <c r="P131" i="4"/>
  <c r="AA39" i="5" l="1"/>
  <c r="AA38" i="5"/>
  <c r="AA37" i="5"/>
  <c r="AA36" i="5"/>
  <c r="Z129" i="4"/>
  <c r="AA78" i="2"/>
  <c r="AA75" i="2"/>
  <c r="AA76" i="2"/>
  <c r="AA77" i="2"/>
  <c r="Z132" i="4"/>
  <c r="Z131" i="4"/>
</calcChain>
</file>

<file path=xl/sharedStrings.xml><?xml version="1.0" encoding="utf-8"?>
<sst xmlns="http://schemas.openxmlformats.org/spreadsheetml/2006/main" count="411" uniqueCount="56">
  <si>
    <t>C4</t>
  </si>
  <si>
    <t>C5</t>
  </si>
  <si>
    <t>C6</t>
  </si>
  <si>
    <t>C7</t>
  </si>
  <si>
    <t>C8</t>
  </si>
  <si>
    <t>C9</t>
  </si>
  <si>
    <t>C10</t>
  </si>
  <si>
    <t>PFBS</t>
  </si>
  <si>
    <t>PFHxS</t>
  </si>
  <si>
    <t>PFOS</t>
  </si>
  <si>
    <t>GenX</t>
  </si>
  <si>
    <t>Date</t>
  </si>
  <si>
    <t>max</t>
  </si>
  <si>
    <t>min</t>
  </si>
  <si>
    <t>mean</t>
  </si>
  <si>
    <t>PFHS</t>
  </si>
  <si>
    <t>Raw water</t>
  </si>
  <si>
    <t>Settled water</t>
  </si>
  <si>
    <t>BAC effluent</t>
  </si>
  <si>
    <t>Finished water</t>
  </si>
  <si>
    <t>Pittsboro</t>
  </si>
  <si>
    <t>Fayetteville</t>
  </si>
  <si>
    <t>Wilmington</t>
  </si>
  <si>
    <t>Pre-ozone effluent</t>
  </si>
  <si>
    <t>Settled-ozone effluent</t>
  </si>
  <si>
    <t>Community A</t>
  </si>
  <si>
    <t>Community B</t>
  </si>
  <si>
    <t>Community C</t>
  </si>
  <si>
    <t>PFHxA</t>
  </si>
  <si>
    <t>PFOA</t>
  </si>
  <si>
    <t>PFNA</t>
  </si>
  <si>
    <t>PFDA</t>
  </si>
  <si>
    <t>PFPeA</t>
  </si>
  <si>
    <t>PFHpA</t>
  </si>
  <si>
    <t>PFBA</t>
  </si>
  <si>
    <t>30 mg/L</t>
  </si>
  <si>
    <t>60 mg/L</t>
  </si>
  <si>
    <t>100 mg/L</t>
  </si>
  <si>
    <t>stdev</t>
  </si>
  <si>
    <t>median</t>
  </si>
  <si>
    <t>PFCAs</t>
  </si>
  <si>
    <t>∑ PFASs</t>
  </si>
  <si>
    <t>PFO2HxA</t>
  </si>
  <si>
    <t>PFO3OA</t>
  </si>
  <si>
    <t>PFO4DA</t>
  </si>
  <si>
    <t>Chain length</t>
  </si>
  <si>
    <t>PFSAs</t>
  </si>
  <si>
    <t>PFPrOPrA</t>
  </si>
  <si>
    <t> PFMOAA</t>
  </si>
  <si>
    <t xml:space="preserve"> PFMOPrA</t>
  </si>
  <si>
    <t>PFMOBA</t>
  </si>
  <si>
    <t xml:space="preserve">Mono-ether PFECAs </t>
  </si>
  <si>
    <t xml:space="preserve">Multi-ether PFECAs </t>
  </si>
  <si>
    <t>&lt;10</t>
  </si>
  <si>
    <t>&lt;25</t>
  </si>
  <si>
    <t>PFOA+PFOS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</si>
</sst>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164" fontId="1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5" xfId="0" applyBorder="1"/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1" fontId="0" fillId="0" borderId="0" xfId="0" applyNumberFormat="1"/>
    <xf numFmtId="164" fontId="1" fillId="0" borderId="2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NumberFormat="1"/>
    <xf numFmtId="0" fontId="0" fillId="0" borderId="0" xfId="0" applyNumberFormat="1" applyFill="1"/>
    <xf numFmtId="165" fontId="8" fillId="0" borderId="9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1" fillId="0" borderId="0" xfId="0" applyFont="1"/>
    <xf numFmtId="0" fontId="10" fillId="0" borderId="20" xfId="0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00"/>
      <color rgb="FF00FF00"/>
      <color rgb="FF0000FF"/>
      <color rgb="FFFF6600"/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13810738176713"/>
          <c:y val="0.26275094696496853"/>
          <c:w val="0.74587613650794726"/>
          <c:h val="0.4677324341542456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'SW occurrence'!$A$4</c:f>
              <c:strCache>
                <c:ptCount val="1"/>
                <c:pt idx="0">
                  <c:v>PFBA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occurrence'!$B$4:$D$4</c:f>
              <c:numCache>
                <c:formatCode>0</c:formatCode>
                <c:ptCount val="3"/>
                <c:pt idx="0">
                  <c:v>21.638235294117646</c:v>
                </c:pt>
                <c:pt idx="1">
                  <c:v>12.257602739726025</c:v>
                </c:pt>
                <c:pt idx="2">
                  <c:v>32.92303149606299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75-4048-B016-361A743D6BC8}"/>
            </c:ext>
          </c:extLst>
        </c:ser>
        <c:ser>
          <c:idx val="2"/>
          <c:order val="1"/>
          <c:tx>
            <c:strRef>
              <c:f>'SW occurrence'!$A$5</c:f>
              <c:strCache>
                <c:ptCount val="1"/>
                <c:pt idx="0">
                  <c:v>PFPeA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occurrence'!$B$5:$D$5</c:f>
              <c:numCache>
                <c:formatCode>0</c:formatCode>
                <c:ptCount val="3"/>
                <c:pt idx="0">
                  <c:v>36.387205882352944</c:v>
                </c:pt>
                <c:pt idx="1">
                  <c:v>18.590753424657535</c:v>
                </c:pt>
                <c:pt idx="2">
                  <c:v>61.953346456692913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75-4048-B016-361A743D6BC8}"/>
            </c:ext>
          </c:extLst>
        </c:ser>
        <c:ser>
          <c:idx val="3"/>
          <c:order val="2"/>
          <c:tx>
            <c:strRef>
              <c:f>'SW occurrence'!$A$6</c:f>
              <c:strCache>
                <c:ptCount val="1"/>
                <c:pt idx="0">
                  <c:v>PFHxA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occurrence'!$B$6:$D$6</c:f>
              <c:numCache>
                <c:formatCode>0</c:formatCode>
                <c:ptCount val="3"/>
                <c:pt idx="0">
                  <c:v>0</c:v>
                </c:pt>
                <c:pt idx="1">
                  <c:v>10.579383561643834</c:v>
                </c:pt>
                <c:pt idx="2">
                  <c:v>78.035551181102363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75-4048-B016-361A743D6BC8}"/>
            </c:ext>
          </c:extLst>
        </c:ser>
        <c:ser>
          <c:idx val="4"/>
          <c:order val="3"/>
          <c:tx>
            <c:strRef>
              <c:f>'SW occurrence'!$A$7</c:f>
              <c:strCache>
                <c:ptCount val="1"/>
                <c:pt idx="0">
                  <c:v>PFHpA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occurrence'!$B$7:$D$7</c:f>
              <c:numCache>
                <c:formatCode>0</c:formatCode>
                <c:ptCount val="3"/>
                <c:pt idx="0">
                  <c:v>0</c:v>
                </c:pt>
                <c:pt idx="1">
                  <c:v>10.854109589041094</c:v>
                </c:pt>
                <c:pt idx="2">
                  <c:v>66.968110236220483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D75-4048-B016-361A743D6BC8}"/>
            </c:ext>
          </c:extLst>
        </c:ser>
        <c:ser>
          <c:idx val="5"/>
          <c:order val="4"/>
          <c:tx>
            <c:strRef>
              <c:f>'SW occurrence'!$A$8</c:f>
              <c:strCache>
                <c:ptCount val="1"/>
                <c:pt idx="0">
                  <c:v>PFOA</c:v>
                </c:pt>
              </c:strCache>
            </c:strRef>
          </c:tx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occurrence'!$B$8:$D$8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46.30374015748032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75-4048-B016-361A743D6BC8}"/>
            </c:ext>
          </c:extLst>
        </c:ser>
        <c:ser>
          <c:idx val="6"/>
          <c:order val="5"/>
          <c:tx>
            <c:strRef>
              <c:f>'SW occurrence'!$A$9</c:f>
              <c:strCache>
                <c:ptCount val="1"/>
                <c:pt idx="0">
                  <c:v>PFNA</c:v>
                </c:pt>
              </c:strCache>
            </c:strRef>
          </c:tx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occurrence'!$B$9:$D$9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D75-4048-B016-361A743D6BC8}"/>
            </c:ext>
          </c:extLst>
        </c:ser>
        <c:ser>
          <c:idx val="7"/>
          <c:order val="6"/>
          <c:tx>
            <c:strRef>
              <c:f>'SW occurrence'!$A$10</c:f>
              <c:strCache>
                <c:ptCount val="1"/>
                <c:pt idx="0">
                  <c:v>PFDA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occurrence'!$B$10:$D$10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75-4048-B016-361A743D6BC8}"/>
            </c:ext>
          </c:extLst>
        </c:ser>
        <c:ser>
          <c:idx val="8"/>
          <c:order val="7"/>
          <c:tx>
            <c:strRef>
              <c:f>'SW occurrence'!$A$11</c:f>
              <c:strCache>
                <c:ptCount val="1"/>
                <c:pt idx="0">
                  <c:v>PFBS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occurrence'!$B$11:$D$11</c:f>
              <c:numCache>
                <c:formatCode>General</c:formatCode>
                <c:ptCount val="3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D75-4048-B016-361A743D6BC8}"/>
            </c:ext>
          </c:extLst>
        </c:ser>
        <c:ser>
          <c:idx val="9"/>
          <c:order val="8"/>
          <c:tx>
            <c:strRef>
              <c:f>'SW occurrence'!$A$12</c:f>
              <c:strCache>
                <c:ptCount val="1"/>
                <c:pt idx="0">
                  <c:v>PFHxS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occurrence'!$B$12:$D$12</c:f>
              <c:numCache>
                <c:formatCode>General</c:formatCode>
                <c:ptCount val="3"/>
                <c:pt idx="0" formatCode="0">
                  <c:v>0</c:v>
                </c:pt>
                <c:pt idx="1">
                  <c:v>0</c:v>
                </c:pt>
                <c:pt idx="2" formatCode="0">
                  <c:v>13.793661417322836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D75-4048-B016-361A743D6BC8}"/>
            </c:ext>
          </c:extLst>
        </c:ser>
        <c:ser>
          <c:idx val="10"/>
          <c:order val="9"/>
          <c:tx>
            <c:strRef>
              <c:f>'SW occurrence'!$A$13</c:f>
              <c:strCache>
                <c:ptCount val="1"/>
                <c:pt idx="0">
                  <c:v>PFOS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occurrence'!$B$13:$D$13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44.124409448818895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D75-4048-B016-361A743D6BC8}"/>
            </c:ext>
          </c:extLst>
        </c:ser>
        <c:ser>
          <c:idx val="0"/>
          <c:order val="10"/>
          <c:tx>
            <c:strRef>
              <c:f>'SW occurrence'!$A$3</c:f>
              <c:strCache>
                <c:ptCount val="1"/>
                <c:pt idx="0">
                  <c:v>PFPrOPrA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'SW occurrence'!$B$2:$D$2</c:f>
              <c:strCache>
                <c:ptCount val="3"/>
                <c:pt idx="0">
                  <c:v>Community C</c:v>
                </c:pt>
                <c:pt idx="1">
                  <c:v>Community B</c:v>
                </c:pt>
                <c:pt idx="2">
                  <c:v>Community A</c:v>
                </c:pt>
              </c:strCache>
            </c:strRef>
          </c:cat>
          <c:val>
            <c:numRef>
              <c:f>'SW occurrence'!$B$3:$D$3</c:f>
              <c:numCache>
                <c:formatCode>General</c:formatCode>
                <c:ptCount val="3"/>
                <c:pt idx="0" formatCode="0">
                  <c:v>630.8132352941177</c:v>
                </c:pt>
                <c:pt idx="1">
                  <c:v>0</c:v>
                </c:pt>
                <c:pt idx="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D75-4048-B016-361A743D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94736"/>
        <c:axId val="185561984"/>
      </c:barChart>
      <c:catAx>
        <c:axId val="7684947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85561984"/>
        <c:crosses val="autoZero"/>
        <c:auto val="1"/>
        <c:lblAlgn val="ctr"/>
        <c:lblOffset val="100"/>
        <c:noMultiLvlLbl val="0"/>
      </c:catAx>
      <c:valAx>
        <c:axId val="18556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concentration in drinking water source (ng/L)</a:t>
                </a:r>
              </a:p>
            </c:rich>
          </c:tx>
          <c:layout>
            <c:manualLayout>
              <c:xMode val="edge"/>
              <c:yMode val="edge"/>
              <c:x val="0.14708027628879269"/>
              <c:y val="0.85978075164568479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68494736"/>
        <c:crosses val="autoZero"/>
        <c:crossBetween val="between"/>
        <c:majorUnit val="2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3.4182218898046709E-3"/>
          <c:y val="2.5199841210230372E-2"/>
          <c:w val="0.99304961549073056"/>
          <c:h val="0.22684618401639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'SW occurrence'!$D$2</c:f>
              <c:strCache>
                <c:ptCount val="1"/>
                <c:pt idx="0">
                  <c:v>Community 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A5-4838-9598-8B9C7183F28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A5-4838-9598-8B9C7183F2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A5-4838-9598-8B9C7183F28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A5-4838-9598-8B9C7183F28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1A5-4838-9598-8B9C7183F28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1A5-4838-9598-8B9C7183F28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1A5-4838-9598-8B9C7183F28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1A5-4838-9598-8B9C7183F28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A5-4838-9598-8B9C7183F28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A5-4838-9598-8B9C7183F28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5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5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1A5-4838-9598-8B9C7183F285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A5-4838-9598-8B9C7183F28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1A5-4838-9598-8B9C7183F28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1A5-4838-9598-8B9C7183F28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1A5-4838-9598-8B9C7183F28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3650826771653543"/>
                  <c:y val="8.144867308253135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1A5-4838-9598-8B9C7183F2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'SW occurrence'!$A$3:$A$13</c:f>
              <c:strCache>
                <c:ptCount val="11"/>
                <c:pt idx="0">
                  <c:v>PFPrOPrA</c:v>
                </c:pt>
                <c:pt idx="1">
                  <c:v>PFBA</c:v>
                </c:pt>
                <c:pt idx="2">
                  <c:v>PFPeA</c:v>
                </c:pt>
                <c:pt idx="3">
                  <c:v>PFHxA</c:v>
                </c:pt>
                <c:pt idx="4">
                  <c:v>PFHpA</c:v>
                </c:pt>
                <c:pt idx="5">
                  <c:v>PFOA</c:v>
                </c:pt>
                <c:pt idx="6">
                  <c:v>PFNA</c:v>
                </c:pt>
                <c:pt idx="7">
                  <c:v>PFDA</c:v>
                </c:pt>
                <c:pt idx="8">
                  <c:v>PFBS</c:v>
                </c:pt>
                <c:pt idx="9">
                  <c:v>PFHxS</c:v>
                </c:pt>
                <c:pt idx="10">
                  <c:v>PFOS</c:v>
                </c:pt>
              </c:strCache>
            </c:strRef>
          </c:cat>
          <c:val>
            <c:numRef>
              <c:f>'SW occurrence'!$D$3:$D$13</c:f>
              <c:numCache>
                <c:formatCode>0</c:formatCode>
                <c:ptCount val="11"/>
                <c:pt idx="0">
                  <c:v>0</c:v>
                </c:pt>
                <c:pt idx="1">
                  <c:v>32.92303149606299</c:v>
                </c:pt>
                <c:pt idx="2">
                  <c:v>61.953346456692913</c:v>
                </c:pt>
                <c:pt idx="3">
                  <c:v>78.035551181102363</c:v>
                </c:pt>
                <c:pt idx="4">
                  <c:v>66.968110236220483</c:v>
                </c:pt>
                <c:pt idx="5">
                  <c:v>46.30374015748032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13.793661417322836</c:v>
                </c:pt>
                <c:pt idx="10">
                  <c:v>44.124409448818895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1A5-4838-9598-8B9C7183F28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'SW occurrence'!$C$2</c:f>
              <c:strCache>
                <c:ptCount val="1"/>
                <c:pt idx="0">
                  <c:v>Community B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A0-423C-B9DE-F13D3F73121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A0-423C-B9DE-F13D3F73121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A0-423C-B9DE-F13D3F73121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A0-423C-B9DE-F13D3F73121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A0-423C-B9DE-F13D3F73121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A0-423C-B9DE-F13D3F73121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A0-423C-B9DE-F13D3F73121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A0-423C-B9DE-F13D3F73121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A0-423C-B9DE-F13D3F73121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A0-423C-B9DE-F13D3F73121B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5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5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A0-423C-B9DE-F13D3F73121B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2A0-423C-B9DE-F13D3F73121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2A0-423C-B9DE-F13D3F73121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2A0-423C-B9DE-F13D3F73121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2A0-423C-B9DE-F13D3F73121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2A0-423C-B9DE-F13D3F73121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2A0-423C-B9DE-F13D3F73121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2A0-423C-B9DE-F13D3F7312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'SW occurrence'!$A$3:$A$13</c:f>
              <c:strCache>
                <c:ptCount val="11"/>
                <c:pt idx="0">
                  <c:v>PFPrOPrA</c:v>
                </c:pt>
                <c:pt idx="1">
                  <c:v>PFBA</c:v>
                </c:pt>
                <c:pt idx="2">
                  <c:v>PFPeA</c:v>
                </c:pt>
                <c:pt idx="3">
                  <c:v>PFHxA</c:v>
                </c:pt>
                <c:pt idx="4">
                  <c:v>PFHpA</c:v>
                </c:pt>
                <c:pt idx="5">
                  <c:v>PFOA</c:v>
                </c:pt>
                <c:pt idx="6">
                  <c:v>PFNA</c:v>
                </c:pt>
                <c:pt idx="7">
                  <c:v>PFDA</c:v>
                </c:pt>
                <c:pt idx="8">
                  <c:v>PFBS</c:v>
                </c:pt>
                <c:pt idx="9">
                  <c:v>PFHxS</c:v>
                </c:pt>
                <c:pt idx="10">
                  <c:v>PFOS</c:v>
                </c:pt>
              </c:strCache>
            </c:strRef>
          </c:cat>
          <c:val>
            <c:numRef>
              <c:f>'SW occurrence'!$C$3:$C$13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12.257602739726025</c:v>
                </c:pt>
                <c:pt idx="2">
                  <c:v>18.590753424657535</c:v>
                </c:pt>
                <c:pt idx="3">
                  <c:v>10.579383561643834</c:v>
                </c:pt>
                <c:pt idx="4">
                  <c:v>10.854109589041094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A0-423C-B9DE-F13D3F73121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'SW occurrence'!$B$2</c:f>
              <c:strCache>
                <c:ptCount val="1"/>
                <c:pt idx="0">
                  <c:v>Community C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FA-474D-93CA-5DEA76DEF68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FA-474D-93CA-5DEA76DEF68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FA-474D-93CA-5DEA76DEF68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FA-474D-93CA-5DEA76DEF68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FA-474D-93CA-5DEA76DEF68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FA-474D-93CA-5DEA76DEF68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1FA-474D-93CA-5DEA76DEF68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1FA-474D-93CA-5DEA76DEF68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1FA-474D-93CA-5DEA76DEF68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1FA-474D-93CA-5DEA76DEF68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5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5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1FA-474D-93CA-5DEA76DEF680}"/>
              </c:ext>
            </c:extLst>
          </c:dPt>
          <c:dLbls>
            <c:dLbl>
              <c:idx val="1"/>
              <c:layout>
                <c:manualLayout>
                  <c:x val="8.7520866141732281E-2"/>
                  <c:y val="0.2004556722076407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432677165354336E-2"/>
                  <c:y val="0.1086450131233595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1FA-474D-93CA-5DEA76DEF68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1FA-474D-93CA-5DEA76DEF6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'SW occurrence'!$A$3:$A$13</c:f>
              <c:strCache>
                <c:ptCount val="11"/>
                <c:pt idx="0">
                  <c:v>PFPrOPrA</c:v>
                </c:pt>
                <c:pt idx="1">
                  <c:v>PFBA</c:v>
                </c:pt>
                <c:pt idx="2">
                  <c:v>PFPeA</c:v>
                </c:pt>
                <c:pt idx="3">
                  <c:v>PFHxA</c:v>
                </c:pt>
                <c:pt idx="4">
                  <c:v>PFHpA</c:v>
                </c:pt>
                <c:pt idx="5">
                  <c:v>PFOA</c:v>
                </c:pt>
                <c:pt idx="6">
                  <c:v>PFNA</c:v>
                </c:pt>
                <c:pt idx="7">
                  <c:v>PFDA</c:v>
                </c:pt>
                <c:pt idx="8">
                  <c:v>PFBS</c:v>
                </c:pt>
                <c:pt idx="9">
                  <c:v>PFHxS</c:v>
                </c:pt>
                <c:pt idx="10">
                  <c:v>PFOS</c:v>
                </c:pt>
              </c:strCache>
            </c:strRef>
          </c:cat>
          <c:val>
            <c:numRef>
              <c:f>'SW occurrence'!$B$3:$B$13</c:f>
              <c:numCache>
                <c:formatCode>0</c:formatCode>
                <c:ptCount val="11"/>
                <c:pt idx="0">
                  <c:v>630.8132352941177</c:v>
                </c:pt>
                <c:pt idx="1">
                  <c:v>21.638235294117646</c:v>
                </c:pt>
                <c:pt idx="2">
                  <c:v>36.387205882352944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1FA-474D-93CA-5DEA76DEF68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2100067260723"/>
          <c:y val="2.843469398087917E-2"/>
          <c:w val="0.78308202099737534"/>
          <c:h val="0.5523642365480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'WTP occurrence'!$A$12</c:f>
              <c:strCache>
                <c:ptCount val="1"/>
                <c:pt idx="0">
                  <c:v>PFPrOPrA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occurrence'!$B$12:$G$12</c:f>
              <c:numCache>
                <c:formatCode>0</c:formatCode>
                <c:ptCount val="6"/>
                <c:pt idx="0">
                  <c:v>474</c:v>
                </c:pt>
                <c:pt idx="1">
                  <c:v>532</c:v>
                </c:pt>
                <c:pt idx="2">
                  <c:v>534</c:v>
                </c:pt>
                <c:pt idx="3">
                  <c:v>443</c:v>
                </c:pt>
                <c:pt idx="4">
                  <c:v>507</c:v>
                </c:pt>
                <c:pt idx="5">
                  <c:v>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DB-4E16-84FF-CC8ADDE5E2B6}"/>
            </c:ext>
          </c:extLst>
        </c:ser>
        <c:ser>
          <c:idx val="1"/>
          <c:order val="1"/>
          <c:tx>
            <c:strRef>
              <c:f>'WTP occurrence'!$A$2</c:f>
              <c:strCache>
                <c:ptCount val="1"/>
                <c:pt idx="0">
                  <c:v>PFBA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occurrence'!$B$2:$G$2</c:f>
              <c:numCache>
                <c:formatCode>0</c:formatCode>
                <c:ptCount val="6"/>
                <c:pt idx="0">
                  <c:v>14.4</c:v>
                </c:pt>
                <c:pt idx="1">
                  <c:v>17.149999999999999</c:v>
                </c:pt>
                <c:pt idx="2">
                  <c:v>19.600000000000001</c:v>
                </c:pt>
                <c:pt idx="3">
                  <c:v>11.1</c:v>
                </c:pt>
                <c:pt idx="4">
                  <c:v>19.100000000000001</c:v>
                </c:pt>
                <c:pt idx="5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DB-4E16-84FF-CC8ADDE5E2B6}"/>
            </c:ext>
          </c:extLst>
        </c:ser>
        <c:ser>
          <c:idx val="2"/>
          <c:order val="2"/>
          <c:tx>
            <c:strRef>
              <c:f>'WTP occurrence'!$A$3</c:f>
              <c:strCache>
                <c:ptCount val="1"/>
                <c:pt idx="0">
                  <c:v>PFPeA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occurrence'!$B$3:$G$3</c:f>
              <c:numCache>
                <c:formatCode>0</c:formatCode>
                <c:ptCount val="6"/>
                <c:pt idx="0">
                  <c:v>58.2</c:v>
                </c:pt>
                <c:pt idx="1">
                  <c:v>57.8</c:v>
                </c:pt>
                <c:pt idx="2">
                  <c:v>54.9</c:v>
                </c:pt>
                <c:pt idx="3">
                  <c:v>40.6</c:v>
                </c:pt>
                <c:pt idx="4">
                  <c:v>47.5</c:v>
                </c:pt>
                <c:pt idx="5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DB-4E16-84FF-CC8ADDE5E2B6}"/>
            </c:ext>
          </c:extLst>
        </c:ser>
        <c:ser>
          <c:idx val="3"/>
          <c:order val="3"/>
          <c:tx>
            <c:strRef>
              <c:f>'WTP occurrence'!$A$4</c:f>
              <c:strCache>
                <c:ptCount val="1"/>
                <c:pt idx="0">
                  <c:v>PFHxA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occurrence'!$B$4:$G$4</c:f>
              <c:numCache>
                <c:formatCode>0</c:formatCode>
                <c:ptCount val="6"/>
                <c:pt idx="0">
                  <c:v>15</c:v>
                </c:pt>
                <c:pt idx="1">
                  <c:v>17.2</c:v>
                </c:pt>
                <c:pt idx="2">
                  <c:v>17.2</c:v>
                </c:pt>
                <c:pt idx="3">
                  <c:v>13.8</c:v>
                </c:pt>
                <c:pt idx="4">
                  <c:v>16.899999999999999</c:v>
                </c:pt>
                <c:pt idx="5">
                  <c:v>14.5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DB-4E16-84FF-CC8ADDE5E2B6}"/>
            </c:ext>
          </c:extLst>
        </c:ser>
        <c:ser>
          <c:idx val="4"/>
          <c:order val="4"/>
          <c:tx>
            <c:strRef>
              <c:f>'WTP occurrence'!$A$5</c:f>
              <c:strCache>
                <c:ptCount val="1"/>
                <c:pt idx="0">
                  <c:v>PFHpA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occurrence'!$B$5:$G$5</c:f>
              <c:numCache>
                <c:formatCode>0</c:formatCode>
                <c:ptCount val="6"/>
                <c:pt idx="0">
                  <c:v>14.2</c:v>
                </c:pt>
                <c:pt idx="1">
                  <c:v>15</c:v>
                </c:pt>
                <c:pt idx="2">
                  <c:v>15.8</c:v>
                </c:pt>
                <c:pt idx="3">
                  <c:v>15.3</c:v>
                </c:pt>
                <c:pt idx="4">
                  <c:v>16.399999999999999</c:v>
                </c:pt>
                <c:pt idx="5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DB-4E16-84FF-CC8ADDE5E2B6}"/>
            </c:ext>
          </c:extLst>
        </c:ser>
        <c:ser>
          <c:idx val="5"/>
          <c:order val="5"/>
          <c:tx>
            <c:strRef>
              <c:f>'WTP occurrence'!$A$6</c:f>
              <c:strCache>
                <c:ptCount val="1"/>
                <c:pt idx="0">
                  <c:v>PFOA</c:v>
                </c:pt>
              </c:strCache>
            </c:strRef>
          </c:tx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occurrence'!$B$6:$G$6</c:f>
              <c:numCache>
                <c:formatCode>0</c:formatCode>
                <c:ptCount val="6"/>
                <c:pt idx="0">
                  <c:v>13.4</c:v>
                </c:pt>
                <c:pt idx="1">
                  <c:v>14.8</c:v>
                </c:pt>
                <c:pt idx="2">
                  <c:v>17.399999999999999</c:v>
                </c:pt>
                <c:pt idx="3">
                  <c:v>13.4</c:v>
                </c:pt>
                <c:pt idx="4">
                  <c:v>16.100000000000001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4DB-4E16-84FF-CC8ADDE5E2B6}"/>
            </c:ext>
          </c:extLst>
        </c:ser>
        <c:ser>
          <c:idx val="6"/>
          <c:order val="6"/>
          <c:tx>
            <c:strRef>
              <c:f>'WTP occurrence'!$A$7</c:f>
              <c:strCache>
                <c:ptCount val="1"/>
                <c:pt idx="0">
                  <c:v>PFNA</c:v>
                </c:pt>
              </c:strCache>
            </c:strRef>
          </c:tx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occurrence'!$B$7:$G$7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DB-4E16-84FF-CC8ADDE5E2B6}"/>
            </c:ext>
          </c:extLst>
        </c:ser>
        <c:ser>
          <c:idx val="7"/>
          <c:order val="7"/>
          <c:tx>
            <c:strRef>
              <c:f>'WTP occurrence'!$A$8</c:f>
              <c:strCache>
                <c:ptCount val="1"/>
                <c:pt idx="0">
                  <c:v>PFDA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occurrence'!$B$8:$G$8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DB-4E16-84FF-CC8ADDE5E2B6}"/>
            </c:ext>
          </c:extLst>
        </c:ser>
        <c:ser>
          <c:idx val="8"/>
          <c:order val="8"/>
          <c:tx>
            <c:strRef>
              <c:f>'WTP occurrence'!$A$9</c:f>
              <c:strCache>
                <c:ptCount val="1"/>
                <c:pt idx="0">
                  <c:v>PFBS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occurrence'!$B$9:$G$9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4DB-4E16-84FF-CC8ADDE5E2B6}"/>
            </c:ext>
          </c:extLst>
        </c:ser>
        <c:ser>
          <c:idx val="9"/>
          <c:order val="9"/>
          <c:tx>
            <c:strRef>
              <c:f>'WTP occurrence'!$A$10</c:f>
              <c:strCache>
                <c:ptCount val="1"/>
                <c:pt idx="0">
                  <c:v>PFHS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occurrence'!$B$10:$G$10</c:f>
              <c:numCache>
                <c:formatCode>0</c:formatCode>
                <c:ptCount val="6"/>
                <c:pt idx="0">
                  <c:v>8.0299999999999994</c:v>
                </c:pt>
                <c:pt idx="1">
                  <c:v>8.495000000000001</c:v>
                </c:pt>
                <c:pt idx="2">
                  <c:v>12.4</c:v>
                </c:pt>
                <c:pt idx="3">
                  <c:v>8.0299999999999994</c:v>
                </c:pt>
                <c:pt idx="4">
                  <c:v>8.495000000000001</c:v>
                </c:pt>
                <c:pt idx="5">
                  <c:v>9.7100000000000009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DB-4E16-84FF-CC8ADDE5E2B6}"/>
            </c:ext>
          </c:extLst>
        </c:ser>
        <c:ser>
          <c:idx val="10"/>
          <c:order val="10"/>
          <c:tx>
            <c:strRef>
              <c:f>'WTP occurrence'!$A$11</c:f>
              <c:strCache>
                <c:ptCount val="1"/>
                <c:pt idx="0">
                  <c:v>PFOS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occurrence'!$B$11:$G$11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36.1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4DB-4E16-84FF-CC8ADDE5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319656"/>
        <c:axId val="769655936"/>
      </c:barChart>
      <c:catAx>
        <c:axId val="76931965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69655936"/>
        <c:crosses val="autoZero"/>
        <c:auto val="1"/>
        <c:lblAlgn val="ctr"/>
        <c:lblOffset val="100"/>
        <c:noMultiLvlLbl val="0"/>
      </c:catAx>
      <c:valAx>
        <c:axId val="7696559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Concentration of traditional PFASs </a:t>
                </a:r>
              </a:p>
              <a:p>
                <a:pPr>
                  <a:defRPr/>
                </a:pPr>
                <a:r>
                  <a:rPr lang="en-US"/>
                  <a:t>at a WTP in Community C (ng/L)</a:t>
                </a:r>
              </a:p>
            </c:rich>
          </c:tx>
          <c:layout>
            <c:manualLayout>
              <c:xMode val="edge"/>
              <c:yMode val="edge"/>
              <c:x val="0.41883464566929141"/>
              <c:y val="0.6869758327382349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693196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"/>
          <c:y val="0.83638918013792463"/>
          <c:w val="0.99720187273813288"/>
          <c:h val="0.1563218897303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2100067260723"/>
          <c:y val="2.843469398087917E-2"/>
          <c:w val="0.78308202099737534"/>
          <c:h val="0.59914682119502793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'WTP occurrence'!$A$17</c:f>
              <c:strCache>
                <c:ptCount val="1"/>
                <c:pt idx="0">
                  <c:v>PFPrOPrA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occurrence'!$B$17:$G$17</c:f>
              <c:numCache>
                <c:formatCode>0</c:formatCode>
                <c:ptCount val="6"/>
                <c:pt idx="0">
                  <c:v>1805.5319999999999</c:v>
                </c:pt>
                <c:pt idx="1">
                  <c:v>2685.83</c:v>
                </c:pt>
                <c:pt idx="2">
                  <c:v>1768.5509999999999</c:v>
                </c:pt>
                <c:pt idx="3">
                  <c:v>1521.0039999999999</c:v>
                </c:pt>
                <c:pt idx="4">
                  <c:v>1524.3779999999999</c:v>
                </c:pt>
                <c:pt idx="5">
                  <c:v>1221.818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B0-4B51-A706-5E3603C2809D}"/>
            </c:ext>
          </c:extLst>
        </c:ser>
        <c:ser>
          <c:idx val="1"/>
          <c:order val="1"/>
          <c:tx>
            <c:strRef>
              <c:f>'WTP occurrence'!$A$14</c:f>
              <c:strCache>
                <c:ptCount val="1"/>
                <c:pt idx="0">
                  <c:v> PFMOAA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occurrence'!$B$14:$G$14</c:f>
              <c:numCache>
                <c:formatCode>0</c:formatCode>
                <c:ptCount val="6"/>
                <c:pt idx="0">
                  <c:v>166463.93799999999</c:v>
                </c:pt>
                <c:pt idx="1">
                  <c:v>212500.40599999999</c:v>
                </c:pt>
                <c:pt idx="2">
                  <c:v>196132.96900000001</c:v>
                </c:pt>
                <c:pt idx="3">
                  <c:v>172142.67199999999</c:v>
                </c:pt>
                <c:pt idx="4">
                  <c:v>170741.734</c:v>
                </c:pt>
                <c:pt idx="5">
                  <c:v>131096.45300000001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B0-4B51-A706-5E3603C2809D}"/>
            </c:ext>
          </c:extLst>
        </c:ser>
        <c:ser>
          <c:idx val="2"/>
          <c:order val="2"/>
          <c:tx>
            <c:strRef>
              <c:f>'WTP occurrence'!$A$15</c:f>
              <c:strCache>
                <c:ptCount val="1"/>
                <c:pt idx="0">
                  <c:v> PFMOPrA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occurrence'!$B$15:$G$15</c:f>
              <c:numCache>
                <c:formatCode>0</c:formatCode>
                <c:ptCount val="6"/>
                <c:pt idx="0">
                  <c:v>1294.4960000000001</c:v>
                </c:pt>
                <c:pt idx="1">
                  <c:v>1329.9549999999999</c:v>
                </c:pt>
                <c:pt idx="2">
                  <c:v>1439.3430000000001</c:v>
                </c:pt>
                <c:pt idx="3">
                  <c:v>1818.722</c:v>
                </c:pt>
                <c:pt idx="4">
                  <c:v>1328.2829999999999</c:v>
                </c:pt>
                <c:pt idx="5">
                  <c:v>1190.4459999999999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B0-4B51-A706-5E3603C2809D}"/>
            </c:ext>
          </c:extLst>
        </c:ser>
        <c:ser>
          <c:idx val="3"/>
          <c:order val="3"/>
          <c:tx>
            <c:strRef>
              <c:f>'WTP occurrence'!$A$16</c:f>
              <c:strCache>
                <c:ptCount val="1"/>
                <c:pt idx="0">
                  <c:v>PFMOBA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occurrence'!$B$16:$G$16</c:f>
              <c:numCache>
                <c:formatCode>0</c:formatCode>
                <c:ptCount val="6"/>
                <c:pt idx="0">
                  <c:v>449.54899999999998</c:v>
                </c:pt>
                <c:pt idx="1">
                  <c:v>648.28499999999997</c:v>
                </c:pt>
                <c:pt idx="2">
                  <c:v>516.77700000000004</c:v>
                </c:pt>
                <c:pt idx="3">
                  <c:v>500.24099999999999</c:v>
                </c:pt>
                <c:pt idx="4">
                  <c:v>495.05399999999997</c:v>
                </c:pt>
                <c:pt idx="5">
                  <c:v>445.56900000000002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B0-4B51-A706-5E3603C2809D}"/>
            </c:ext>
          </c:extLst>
        </c:ser>
        <c:ser>
          <c:idx val="5"/>
          <c:order val="4"/>
          <c:tx>
            <c:strRef>
              <c:f>'WTP occurrence'!$A$18</c:f>
              <c:strCache>
                <c:ptCount val="1"/>
                <c:pt idx="0">
                  <c:v>PFO2HxA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occurrence'!$B$18:$G$18</c:f>
              <c:numCache>
                <c:formatCode>0</c:formatCode>
                <c:ptCount val="6"/>
                <c:pt idx="0">
                  <c:v>43168.5</c:v>
                </c:pt>
                <c:pt idx="1">
                  <c:v>43129.445</c:v>
                </c:pt>
                <c:pt idx="2">
                  <c:v>36122.171999999999</c:v>
                </c:pt>
                <c:pt idx="3">
                  <c:v>39651.175999999999</c:v>
                </c:pt>
                <c:pt idx="4">
                  <c:v>35367.324000000001</c:v>
                </c:pt>
                <c:pt idx="5">
                  <c:v>39467.633000000002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B0-4B51-A706-5E3603C2809D}"/>
            </c:ext>
          </c:extLst>
        </c:ser>
        <c:ser>
          <c:idx val="6"/>
          <c:order val="5"/>
          <c:tx>
            <c:strRef>
              <c:f>'WTP occurrence'!$A$19</c:f>
              <c:strCache>
                <c:ptCount val="1"/>
                <c:pt idx="0">
                  <c:v>PFO3OA</c:v>
                </c:pt>
              </c:strCache>
            </c:strRef>
          </c:tx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occurrence'!$B$19:$G$19</c:f>
              <c:numCache>
                <c:formatCode>0</c:formatCode>
                <c:ptCount val="6"/>
                <c:pt idx="0">
                  <c:v>8742.8559999999998</c:v>
                </c:pt>
                <c:pt idx="1">
                  <c:v>6533.817</c:v>
                </c:pt>
                <c:pt idx="2">
                  <c:v>6545.3490000000002</c:v>
                </c:pt>
                <c:pt idx="3">
                  <c:v>8872.76</c:v>
                </c:pt>
                <c:pt idx="4">
                  <c:v>7789.107</c:v>
                </c:pt>
                <c:pt idx="5">
                  <c:v>9139.2710000000006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B0-4B51-A706-5E3603C2809D}"/>
            </c:ext>
          </c:extLst>
        </c:ser>
        <c:ser>
          <c:idx val="7"/>
          <c:order val="6"/>
          <c:tx>
            <c:strRef>
              <c:f>'WTP occurrence'!$A$20</c:f>
              <c:strCache>
                <c:ptCount val="1"/>
                <c:pt idx="0">
                  <c:v>PFO4DA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'WTP occurrence'!$B$1:$G$1</c:f>
              <c:strCache>
                <c:ptCount val="6"/>
                <c:pt idx="0">
                  <c:v>Finished water</c:v>
                </c:pt>
                <c:pt idx="1">
                  <c:v>BAC effluent</c:v>
                </c:pt>
                <c:pt idx="2">
                  <c:v>Settled-ozone effluent</c:v>
                </c:pt>
                <c:pt idx="3">
                  <c:v>Settled water</c:v>
                </c:pt>
                <c:pt idx="4">
                  <c:v>Pre-ozone effluent</c:v>
                </c:pt>
                <c:pt idx="5">
                  <c:v>Raw water</c:v>
                </c:pt>
              </c:strCache>
            </c:strRef>
          </c:cat>
          <c:val>
            <c:numRef>
              <c:f>'WTP occurrence'!$B$20:$G$20</c:f>
              <c:numCache>
                <c:formatCode>0</c:formatCode>
                <c:ptCount val="6"/>
                <c:pt idx="0">
                  <c:v>1469.721</c:v>
                </c:pt>
                <c:pt idx="1">
                  <c:v>1219.329</c:v>
                </c:pt>
                <c:pt idx="2">
                  <c:v>1027.5029999999999</c:v>
                </c:pt>
                <c:pt idx="3">
                  <c:v>1296.4549999999999</c:v>
                </c:pt>
                <c:pt idx="4">
                  <c:v>1109.8309999999999</c:v>
                </c:pt>
                <c:pt idx="5">
                  <c:v>1378.53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3B0-4B51-A706-5E3603C28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018128"/>
        <c:axId val="768887872"/>
      </c:barChart>
      <c:catAx>
        <c:axId val="7700181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68887872"/>
        <c:crosses val="autoZero"/>
        <c:auto val="1"/>
        <c:lblAlgn val="ctr"/>
        <c:lblOffset val="100"/>
        <c:noMultiLvlLbl val="0"/>
      </c:catAx>
      <c:valAx>
        <c:axId val="768887872"/>
        <c:scaling>
          <c:orientation val="minMax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Peak area counts of emerging PFASs</a:t>
                </a:r>
              </a:p>
              <a:p>
                <a:pPr>
                  <a:defRPr/>
                </a:pPr>
                <a:r>
                  <a:rPr lang="en-US"/>
                  <a:t>at a WTP in Community C </a:t>
                </a:r>
              </a:p>
            </c:rich>
          </c:tx>
          <c:layout>
            <c:manualLayout>
              <c:xMode val="edge"/>
              <c:yMode val="edge"/>
              <c:x val="0.35363585504408579"/>
              <c:y val="0.73589351147732451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700181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"/>
          <c:y val="0.88064384678076613"/>
          <c:w val="1"/>
          <c:h val="0.105539405373839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2946523611157"/>
          <c:y val="5.6608713485010467E-2"/>
          <c:w val="0.87808069326974147"/>
          <c:h val="0.54706301391044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'Husky dam'!$B$1</c:f>
              <c:strCache>
                <c:ptCount val="1"/>
                <c:pt idx="0">
                  <c:v>30 mg/L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'Husky dam'!$F$2:$F$17</c:f>
                <c:numCache>
                  <c:formatCode>General</c:formatCode>
                  <c:ptCount val="16"/>
                  <c:pt idx="0">
                    <c:v>4.3871588613763918E-2</c:v>
                  </c:pt>
                  <c:pt idx="1">
                    <c:v>0.11476602207739776</c:v>
                  </c:pt>
                  <c:pt idx="2">
                    <c:v>7.0390720299113307E-2</c:v>
                  </c:pt>
                  <c:pt idx="3">
                    <c:v>3.7036400956499148E-2</c:v>
                  </c:pt>
                  <c:pt idx="4">
                    <c:v>2.4183893347330308E-2</c:v>
                  </c:pt>
                  <c:pt idx="5">
                    <c:v>3.884329142308602E-2</c:v>
                  </c:pt>
                  <c:pt idx="6">
                    <c:v>5.2663182866613215E-2</c:v>
                  </c:pt>
                  <c:pt idx="7">
                    <c:v>6.8833403478336441E-2</c:v>
                  </c:pt>
                  <c:pt idx="8">
                    <c:v>7.5224125658143237E-2</c:v>
                  </c:pt>
                  <c:pt idx="9">
                    <c:v>0.1106069078017938</c:v>
                  </c:pt>
                  <c:pt idx="10">
                    <c:v>2.1709418720639632E-2</c:v>
                  </c:pt>
                  <c:pt idx="11">
                    <c:v>0.14327673846199737</c:v>
                  </c:pt>
                  <c:pt idx="12">
                    <c:v>0.10752899672526459</c:v>
                  </c:pt>
                  <c:pt idx="13">
                    <c:v>1.3399424657027174E-2</c:v>
                  </c:pt>
                  <c:pt idx="14">
                    <c:v>6.7175144212721999E-2</c:v>
                  </c:pt>
                  <c:pt idx="15">
                    <c:v>0.10608393676189465</c:v>
                  </c:pt>
                </c:numCache>
              </c:numRef>
            </c:plus>
            <c:minus>
              <c:numRef>
                <c:f>'Husky dam'!$F$2:$F$17</c:f>
                <c:numCache>
                  <c:formatCode>General</c:formatCode>
                  <c:ptCount val="16"/>
                  <c:pt idx="0">
                    <c:v>4.3871588613763918E-2</c:v>
                  </c:pt>
                  <c:pt idx="1">
                    <c:v>0.11476602207739776</c:v>
                  </c:pt>
                  <c:pt idx="2">
                    <c:v>7.0390720299113307E-2</c:v>
                  </c:pt>
                  <c:pt idx="3">
                    <c:v>3.7036400956499148E-2</c:v>
                  </c:pt>
                  <c:pt idx="4">
                    <c:v>2.4183893347330308E-2</c:v>
                  </c:pt>
                  <c:pt idx="5">
                    <c:v>3.884329142308602E-2</c:v>
                  </c:pt>
                  <c:pt idx="6">
                    <c:v>5.2663182866613215E-2</c:v>
                  </c:pt>
                  <c:pt idx="7">
                    <c:v>6.8833403478336441E-2</c:v>
                  </c:pt>
                  <c:pt idx="8">
                    <c:v>7.5224125658143237E-2</c:v>
                  </c:pt>
                  <c:pt idx="9">
                    <c:v>0.1106069078017938</c:v>
                  </c:pt>
                  <c:pt idx="10">
                    <c:v>2.1709418720639632E-2</c:v>
                  </c:pt>
                  <c:pt idx="11">
                    <c:v>0.14327673846199737</c:v>
                  </c:pt>
                  <c:pt idx="12">
                    <c:v>0.10752899672526459</c:v>
                  </c:pt>
                  <c:pt idx="13">
                    <c:v>1.3399424657027174E-2</c:v>
                  </c:pt>
                  <c:pt idx="14">
                    <c:v>6.7175144212721999E-2</c:v>
                  </c:pt>
                  <c:pt idx="15">
                    <c:v>0.10608393676189465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'Husky dam'!$A$2:$A$17</c:f>
              <c:strCache>
                <c:ptCount val="16"/>
                <c:pt idx="0">
                  <c:v>PFBA</c:v>
                </c:pt>
                <c:pt idx="1">
                  <c:v>PFPeA</c:v>
                </c:pt>
                <c:pt idx="2">
                  <c:v>PFHxA</c:v>
                </c:pt>
                <c:pt idx="3">
                  <c:v>PFHpA</c:v>
                </c:pt>
                <c:pt idx="4">
                  <c:v>PFOA</c:v>
                </c:pt>
                <c:pt idx="5">
                  <c:v>PFNA</c:v>
                </c:pt>
                <c:pt idx="6">
                  <c:v>PFDA</c:v>
                </c:pt>
                <c:pt idx="7">
                  <c:v> PFMOPrA</c:v>
                </c:pt>
                <c:pt idx="8">
                  <c:v>PFMOBA</c:v>
                </c:pt>
                <c:pt idx="9">
                  <c:v>PFPrOPrA</c:v>
                </c:pt>
                <c:pt idx="10">
                  <c:v>PFO2HxA</c:v>
                </c:pt>
                <c:pt idx="11">
                  <c:v>PFO3OA</c:v>
                </c:pt>
                <c:pt idx="12">
                  <c:v>PFO4DA</c:v>
                </c:pt>
                <c:pt idx="13">
                  <c:v>PFBS</c:v>
                </c:pt>
                <c:pt idx="14">
                  <c:v>PFHxS</c:v>
                </c:pt>
                <c:pt idx="15">
                  <c:v>PFOS</c:v>
                </c:pt>
              </c:strCache>
            </c:strRef>
          </c:cat>
          <c:val>
            <c:numRef>
              <c:f>'Husky dam'!$B$2:$B$17</c:f>
              <c:numCache>
                <c:formatCode>General</c:formatCode>
                <c:ptCount val="16"/>
                <c:pt idx="0">
                  <c:v>0.19160583941605841</c:v>
                </c:pt>
                <c:pt idx="1">
                  <c:v>0.14731080437886723</c:v>
                </c:pt>
                <c:pt idx="2">
                  <c:v>0.25158371040723981</c:v>
                </c:pt>
                <c:pt idx="3">
                  <c:v>0.40420729642382791</c:v>
                </c:pt>
                <c:pt idx="4">
                  <c:v>0.53179003867410801</c:v>
                </c:pt>
                <c:pt idx="5">
                  <c:v>0.63317157297576698</c:v>
                </c:pt>
                <c:pt idx="6">
                  <c:v>0.71087866108786613</c:v>
                </c:pt>
                <c:pt idx="7">
                  <c:v>0.15978367748279254</c:v>
                </c:pt>
                <c:pt idx="8">
                  <c:v>3.1914893617021267E-2</c:v>
                </c:pt>
                <c:pt idx="9">
                  <c:v>0.19065467266366815</c:v>
                </c:pt>
                <c:pt idx="10">
                  <c:v>8.5526315789473673E-2</c:v>
                </c:pt>
                <c:pt idx="11">
                  <c:v>0.14795918367346927</c:v>
                </c:pt>
                <c:pt idx="12">
                  <c:v>0.4905172413793103</c:v>
                </c:pt>
                <c:pt idx="13">
                  <c:v>0.30292365998917159</c:v>
                </c:pt>
                <c:pt idx="14">
                  <c:v>0.5148076923076923</c:v>
                </c:pt>
                <c:pt idx="15">
                  <c:v>0.67055245818550435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DC-4F58-8476-05783154FCF5}"/>
            </c:ext>
          </c:extLst>
        </c:ser>
        <c:ser>
          <c:idx val="2"/>
          <c:order val="1"/>
          <c:tx>
            <c:strRef>
              <c:f>'Husky dam'!$C$1</c:f>
              <c:strCache>
                <c:ptCount val="1"/>
                <c:pt idx="0">
                  <c:v>60 mg/L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'Husky dam'!$G$2:$G$17</c:f>
                <c:numCache>
                  <c:formatCode>General</c:formatCode>
                  <c:ptCount val="16"/>
                  <c:pt idx="0">
                    <c:v>7.7420450494877762E-3</c:v>
                  </c:pt>
                  <c:pt idx="1">
                    <c:v>1.6827862474691881E-3</c:v>
                  </c:pt>
                  <c:pt idx="2">
                    <c:v>1.2478354962115501E-2</c:v>
                  </c:pt>
                  <c:pt idx="3">
                    <c:v>2.9011847415924351E-2</c:v>
                  </c:pt>
                  <c:pt idx="4">
                    <c:v>1.2551134522032176E-2</c:v>
                  </c:pt>
                  <c:pt idx="5">
                    <c:v>7.596021433847887E-3</c:v>
                  </c:pt>
                  <c:pt idx="6">
                    <c:v>3.4615687614571299E-3</c:v>
                  </c:pt>
                  <c:pt idx="7">
                    <c:v>1.2515164268788471E-2</c:v>
                  </c:pt>
                  <c:pt idx="8">
                    <c:v>1.0029883421085795E-2</c:v>
                  </c:pt>
                  <c:pt idx="9">
                    <c:v>2.1909355539013464E-2</c:v>
                  </c:pt>
                  <c:pt idx="10">
                    <c:v>6.8229601693438766E-2</c:v>
                  </c:pt>
                  <c:pt idx="11">
                    <c:v>3.4530724737243848E-2</c:v>
                  </c:pt>
                  <c:pt idx="12">
                    <c:v>1.8774904190125584E-2</c:v>
                  </c:pt>
                  <c:pt idx="13">
                    <c:v>4.2495318198000426E-2</c:v>
                  </c:pt>
                  <c:pt idx="14">
                    <c:v>1.8765526116104513E-2</c:v>
                  </c:pt>
                  <c:pt idx="15">
                    <c:v>5.7701060198192778E-3</c:v>
                  </c:pt>
                </c:numCache>
              </c:numRef>
            </c:plus>
            <c:minus>
              <c:numRef>
                <c:f>'Husky dam'!$G$2:$G$17</c:f>
                <c:numCache>
                  <c:formatCode>General</c:formatCode>
                  <c:ptCount val="16"/>
                  <c:pt idx="0">
                    <c:v>7.7420450494877762E-3</c:v>
                  </c:pt>
                  <c:pt idx="1">
                    <c:v>1.6827862474691881E-3</c:v>
                  </c:pt>
                  <c:pt idx="2">
                    <c:v>1.2478354962115501E-2</c:v>
                  </c:pt>
                  <c:pt idx="3">
                    <c:v>2.9011847415924351E-2</c:v>
                  </c:pt>
                  <c:pt idx="4">
                    <c:v>1.2551134522032176E-2</c:v>
                  </c:pt>
                  <c:pt idx="5">
                    <c:v>7.596021433847887E-3</c:v>
                  </c:pt>
                  <c:pt idx="6">
                    <c:v>3.4615687614571299E-3</c:v>
                  </c:pt>
                  <c:pt idx="7">
                    <c:v>1.2515164268788471E-2</c:v>
                  </c:pt>
                  <c:pt idx="8">
                    <c:v>1.0029883421085795E-2</c:v>
                  </c:pt>
                  <c:pt idx="9">
                    <c:v>2.1909355539013464E-2</c:v>
                  </c:pt>
                  <c:pt idx="10">
                    <c:v>6.8229601693438766E-2</c:v>
                  </c:pt>
                  <c:pt idx="11">
                    <c:v>3.4530724737243848E-2</c:v>
                  </c:pt>
                  <c:pt idx="12">
                    <c:v>1.8774904190125584E-2</c:v>
                  </c:pt>
                  <c:pt idx="13">
                    <c:v>4.2495318198000426E-2</c:v>
                  </c:pt>
                  <c:pt idx="14">
                    <c:v>1.8765526116104513E-2</c:v>
                  </c:pt>
                  <c:pt idx="15">
                    <c:v>5.7701060198192778E-3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'Husky dam'!$A$2:$A$17</c:f>
              <c:strCache>
                <c:ptCount val="16"/>
                <c:pt idx="0">
                  <c:v>PFBA</c:v>
                </c:pt>
                <c:pt idx="1">
                  <c:v>PFPeA</c:v>
                </c:pt>
                <c:pt idx="2">
                  <c:v>PFHxA</c:v>
                </c:pt>
                <c:pt idx="3">
                  <c:v>PFHpA</c:v>
                </c:pt>
                <c:pt idx="4">
                  <c:v>PFOA</c:v>
                </c:pt>
                <c:pt idx="5">
                  <c:v>PFNA</c:v>
                </c:pt>
                <c:pt idx="6">
                  <c:v>PFDA</c:v>
                </c:pt>
                <c:pt idx="7">
                  <c:v> PFMOPrA</c:v>
                </c:pt>
                <c:pt idx="8">
                  <c:v>PFMOBA</c:v>
                </c:pt>
                <c:pt idx="9">
                  <c:v>PFPrOPrA</c:v>
                </c:pt>
                <c:pt idx="10">
                  <c:v>PFO2HxA</c:v>
                </c:pt>
                <c:pt idx="11">
                  <c:v>PFO3OA</c:v>
                </c:pt>
                <c:pt idx="12">
                  <c:v>PFO4DA</c:v>
                </c:pt>
                <c:pt idx="13">
                  <c:v>PFBS</c:v>
                </c:pt>
                <c:pt idx="14">
                  <c:v>PFHxS</c:v>
                </c:pt>
                <c:pt idx="15">
                  <c:v>PFOS</c:v>
                </c:pt>
              </c:strCache>
            </c:strRef>
          </c:cat>
          <c:val>
            <c:numRef>
              <c:f>'Husky dam'!$C$2:$C$17</c:f>
              <c:numCache>
                <c:formatCode>General</c:formatCode>
                <c:ptCount val="16"/>
                <c:pt idx="0">
                  <c:v>0.12226277372262773</c:v>
                </c:pt>
                <c:pt idx="1">
                  <c:v>0.18824369347929559</c:v>
                </c:pt>
                <c:pt idx="2">
                  <c:v>0.34954751131221717</c:v>
                </c:pt>
                <c:pt idx="3">
                  <c:v>0.64077846516982451</c:v>
                </c:pt>
                <c:pt idx="4">
                  <c:v>0.81059467583904043</c:v>
                </c:pt>
                <c:pt idx="5">
                  <c:v>0.90673646647370587</c:v>
                </c:pt>
                <c:pt idx="6">
                  <c:v>0.955376569037657</c:v>
                </c:pt>
                <c:pt idx="7">
                  <c:v>0.12291052114060963</c:v>
                </c:pt>
                <c:pt idx="8">
                  <c:v>-9.2198581560283821E-2</c:v>
                </c:pt>
                <c:pt idx="9">
                  <c:v>0.3063468265867067</c:v>
                </c:pt>
                <c:pt idx="10">
                  <c:v>-4.3859649122806599E-3</c:v>
                </c:pt>
                <c:pt idx="11">
                  <c:v>0.29555393586005818</c:v>
                </c:pt>
                <c:pt idx="12">
                  <c:v>0.84120689655172409</c:v>
                </c:pt>
                <c:pt idx="13">
                  <c:v>0.3749323226854358</c:v>
                </c:pt>
                <c:pt idx="14">
                  <c:v>0.80519230769230776</c:v>
                </c:pt>
                <c:pt idx="15">
                  <c:v>0.95922453117080586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DC-4F58-8476-05783154FCF5}"/>
            </c:ext>
          </c:extLst>
        </c:ser>
        <c:ser>
          <c:idx val="3"/>
          <c:order val="2"/>
          <c:tx>
            <c:strRef>
              <c:f>'Husky dam'!$D$1</c:f>
              <c:strCache>
                <c:ptCount val="1"/>
                <c:pt idx="0">
                  <c:v>100 mg/L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'Husky dam'!$H$2:$H$17</c:f>
                <c:numCache>
                  <c:formatCode>General</c:formatCode>
                  <c:ptCount val="16"/>
                  <c:pt idx="0">
                    <c:v>3.3548861881113619E-2</c:v>
                  </c:pt>
                  <c:pt idx="1">
                    <c:v>3.2309495951408189E-2</c:v>
                  </c:pt>
                  <c:pt idx="2">
                    <c:v>2.6876456841479695E-2</c:v>
                  </c:pt>
                  <c:pt idx="3">
                    <c:v>1.6357743755787125E-2</c:v>
                  </c:pt>
                  <c:pt idx="4">
                    <c:v>4.1633031585277501E-3</c:v>
                  </c:pt>
                  <c:pt idx="5">
                    <c:v>1.0703484747694853E-3</c:v>
                  </c:pt>
                  <c:pt idx="6">
                    <c:v>2.0473551990840338E-3</c:v>
                  </c:pt>
                  <c:pt idx="7">
                    <c:v>3.4764345191078912E-2</c:v>
                  </c:pt>
                  <c:pt idx="8">
                    <c:v>2.5074708552714096E-3</c:v>
                  </c:pt>
                  <c:pt idx="9">
                    <c:v>1.2014807876233139E-2</c:v>
                  </c:pt>
                  <c:pt idx="10">
                    <c:v>0</c:v>
                  </c:pt>
                  <c:pt idx="11">
                    <c:v>4.1230716104171689E-3</c:v>
                  </c:pt>
                  <c:pt idx="12">
                    <c:v>5.9494501589488664E-3</c:v>
                  </c:pt>
                  <c:pt idx="13">
                    <c:v>4.5175203129405872E-2</c:v>
                  </c:pt>
                  <c:pt idx="14">
                    <c:v>5.2489080295770232E-3</c:v>
                  </c:pt>
                  <c:pt idx="15">
                    <c:v>2.9997383469495143E-3</c:v>
                  </c:pt>
                </c:numCache>
              </c:numRef>
            </c:plus>
            <c:minus>
              <c:numRef>
                <c:f>'Husky dam'!$H$2:$H$17</c:f>
                <c:numCache>
                  <c:formatCode>General</c:formatCode>
                  <c:ptCount val="16"/>
                  <c:pt idx="0">
                    <c:v>3.3548861881113619E-2</c:v>
                  </c:pt>
                  <c:pt idx="1">
                    <c:v>3.2309495951408189E-2</c:v>
                  </c:pt>
                  <c:pt idx="2">
                    <c:v>2.6876456841479695E-2</c:v>
                  </c:pt>
                  <c:pt idx="3">
                    <c:v>1.6357743755787125E-2</c:v>
                  </c:pt>
                  <c:pt idx="4">
                    <c:v>4.1633031585277501E-3</c:v>
                  </c:pt>
                  <c:pt idx="5">
                    <c:v>1.0703484747694853E-3</c:v>
                  </c:pt>
                  <c:pt idx="6">
                    <c:v>2.0473551990840338E-3</c:v>
                  </c:pt>
                  <c:pt idx="7">
                    <c:v>3.4764345191078912E-2</c:v>
                  </c:pt>
                  <c:pt idx="8">
                    <c:v>2.5074708552714096E-3</c:v>
                  </c:pt>
                  <c:pt idx="9">
                    <c:v>1.2014807876233139E-2</c:v>
                  </c:pt>
                  <c:pt idx="10">
                    <c:v>0</c:v>
                  </c:pt>
                  <c:pt idx="11">
                    <c:v>4.1230716104171689E-3</c:v>
                  </c:pt>
                  <c:pt idx="12">
                    <c:v>5.9494501589488664E-3</c:v>
                  </c:pt>
                  <c:pt idx="13">
                    <c:v>4.5175203129405872E-2</c:v>
                  </c:pt>
                  <c:pt idx="14">
                    <c:v>5.2489080295770232E-3</c:v>
                  </c:pt>
                  <c:pt idx="15">
                    <c:v>2.9997383469495143E-3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'Husky dam'!$A$2:$A$17</c:f>
              <c:strCache>
                <c:ptCount val="16"/>
                <c:pt idx="0">
                  <c:v>PFBA</c:v>
                </c:pt>
                <c:pt idx="1">
                  <c:v>PFPeA</c:v>
                </c:pt>
                <c:pt idx="2">
                  <c:v>PFHxA</c:v>
                </c:pt>
                <c:pt idx="3">
                  <c:v>PFHpA</c:v>
                </c:pt>
                <c:pt idx="4">
                  <c:v>PFOA</c:v>
                </c:pt>
                <c:pt idx="5">
                  <c:v>PFNA</c:v>
                </c:pt>
                <c:pt idx="6">
                  <c:v>PFDA</c:v>
                </c:pt>
                <c:pt idx="7">
                  <c:v> PFMOPrA</c:v>
                </c:pt>
                <c:pt idx="8">
                  <c:v>PFMOBA</c:v>
                </c:pt>
                <c:pt idx="9">
                  <c:v>PFPrOPrA</c:v>
                </c:pt>
                <c:pt idx="10">
                  <c:v>PFO2HxA</c:v>
                </c:pt>
                <c:pt idx="11">
                  <c:v>PFO3OA</c:v>
                </c:pt>
                <c:pt idx="12">
                  <c:v>PFO4DA</c:v>
                </c:pt>
                <c:pt idx="13">
                  <c:v>PFBS</c:v>
                </c:pt>
                <c:pt idx="14">
                  <c:v>PFHxS</c:v>
                </c:pt>
                <c:pt idx="15">
                  <c:v>PFOS</c:v>
                </c:pt>
              </c:strCache>
            </c:strRef>
          </c:cat>
          <c:val>
            <c:numRef>
              <c:f>'Husky dam'!$D$2:$D$17</c:f>
              <c:numCache>
                <c:formatCode>General</c:formatCode>
                <c:ptCount val="16"/>
                <c:pt idx="0">
                  <c:v>0.16605839416058393</c:v>
                </c:pt>
                <c:pt idx="1">
                  <c:v>0.26130414088529275</c:v>
                </c:pt>
                <c:pt idx="2">
                  <c:v>0.54072398190045246</c:v>
                </c:pt>
                <c:pt idx="3">
                  <c:v>0.860108746156657</c:v>
                </c:pt>
                <c:pt idx="4">
                  <c:v>0.94887138563792151</c:v>
                </c:pt>
                <c:pt idx="5">
                  <c:v>0.97778277080918119</c:v>
                </c:pt>
                <c:pt idx="6">
                  <c:v>0.99586192468619239</c:v>
                </c:pt>
                <c:pt idx="7">
                  <c:v>0.12979351032448383</c:v>
                </c:pt>
                <c:pt idx="8">
                  <c:v>-0.12943262411347534</c:v>
                </c:pt>
                <c:pt idx="9">
                  <c:v>0.4127936031984008</c:v>
                </c:pt>
                <c:pt idx="10">
                  <c:v>4.3859649122807043E-2</c:v>
                </c:pt>
                <c:pt idx="11">
                  <c:v>0.54081632653061218</c:v>
                </c:pt>
                <c:pt idx="12">
                  <c:v>0.95734482758620687</c:v>
                </c:pt>
                <c:pt idx="13">
                  <c:v>0.5322144017325392</c:v>
                </c:pt>
                <c:pt idx="14">
                  <c:v>0.94548076923076918</c:v>
                </c:pt>
                <c:pt idx="15">
                  <c:v>0.99480233147491126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DC-4F58-8476-05783154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887480"/>
        <c:axId val="768887088"/>
      </c:barChart>
      <c:catAx>
        <c:axId val="7688874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68887088"/>
        <c:crossesAt val="-0.2"/>
        <c:auto val="1"/>
        <c:lblAlgn val="ctr"/>
        <c:lblOffset val="100"/>
        <c:noMultiLvlLbl val="0"/>
      </c:catAx>
      <c:valAx>
        <c:axId val="76888708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100" b="1" i="0" u="none" strike="noStrike" baseline="0">
                    <a:effectLst/>
                  </a:rPr>
                  <a:t>PFAS removal %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6888748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705231889117315"/>
          <c:y val="7.5181932376345587E-2"/>
          <c:w val="0.1348024384882924"/>
          <c:h val="0.22664439159727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27706099990515"/>
          <c:y val="5.6608713485010467E-2"/>
          <c:w val="0.78385747715270526"/>
          <c:h val="0.63174542861290495"/>
        </c:manualLayout>
      </c:layout>
      <c:scatterChart>
        <c:scatterStyle val="lineMarker"/>
        <c:varyColors val="0"/>
        <c:ser>
          <c:idx val="3"/>
          <c:order val="0"/>
          <c:tx>
            <c:strRef>
              <c:f>'Husky dam'!$L$1</c:f>
              <c:strCache>
                <c:ptCount val="1"/>
                <c:pt idx="0">
                  <c:v>PFCAs</c:v>
                </c:pt>
              </c:strCache>
            </c:strRef>
          </c:tx>
          <c:spPr>
            <a:ln w="254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'Husky dam'!$Q$2:$Q$8</c:f>
                <c:numCache>
                  <c:formatCode>General</c:formatCode>
                  <c:ptCount val="7"/>
                  <c:pt idx="0">
                    <c:v>3.3548861881113619E-2</c:v>
                  </c:pt>
                  <c:pt idx="1">
                    <c:v>3.2309495951408189E-2</c:v>
                  </c:pt>
                  <c:pt idx="2">
                    <c:v>2.6876456841479695E-2</c:v>
                  </c:pt>
                  <c:pt idx="3">
                    <c:v>1.6357743755787125E-2</c:v>
                  </c:pt>
                  <c:pt idx="4">
                    <c:v>4.1633031585277501E-3</c:v>
                  </c:pt>
                  <c:pt idx="5">
                    <c:v>1.0703484747694853E-3</c:v>
                  </c:pt>
                  <c:pt idx="6">
                    <c:v>2.0473551990840338E-3</c:v>
                  </c:pt>
                </c:numCache>
              </c:numRef>
            </c:plus>
            <c:minus>
              <c:numRef>
                <c:f>'Husky dam'!$Q$2:$Q$8</c:f>
                <c:numCache>
                  <c:formatCode>General</c:formatCode>
                  <c:ptCount val="7"/>
                  <c:pt idx="0">
                    <c:v>3.3548861881113619E-2</c:v>
                  </c:pt>
                  <c:pt idx="1">
                    <c:v>3.2309495951408189E-2</c:v>
                  </c:pt>
                  <c:pt idx="2">
                    <c:v>2.6876456841479695E-2</c:v>
                  </c:pt>
                  <c:pt idx="3">
                    <c:v>1.6357743755787125E-2</c:v>
                  </c:pt>
                  <c:pt idx="4">
                    <c:v>4.1633031585277501E-3</c:v>
                  </c:pt>
                  <c:pt idx="5">
                    <c:v>1.0703484747694853E-3</c:v>
                  </c:pt>
                  <c:pt idx="6">
                    <c:v>2.0473551990840338E-3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'Husky dam'!$K$2:$K$8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xVal>
          <c:yVal>
            <c:numRef>
              <c:f>'Husky dam'!$L$2:$L$8</c:f>
              <c:numCache>
                <c:formatCode>General</c:formatCode>
                <c:ptCount val="7"/>
                <c:pt idx="0">
                  <c:v>0.16605839416058393</c:v>
                </c:pt>
                <c:pt idx="1">
                  <c:v>0.26130414088529275</c:v>
                </c:pt>
                <c:pt idx="2">
                  <c:v>0.54072398190045246</c:v>
                </c:pt>
                <c:pt idx="3">
                  <c:v>0.860108746156657</c:v>
                </c:pt>
                <c:pt idx="4">
                  <c:v>0.94887138563792151</c:v>
                </c:pt>
                <c:pt idx="5">
                  <c:v>0.97778277080918119</c:v>
                </c:pt>
                <c:pt idx="6">
                  <c:v>0.99586192468619239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91-46C9-98FE-9E6F696E0B29}"/>
            </c:ext>
          </c:extLst>
        </c:ser>
        <c:ser>
          <c:idx val="0"/>
          <c:order val="1"/>
          <c:tx>
            <c:strRef>
              <c:f>'Husky dam'!$M$1</c:f>
              <c:strCache>
                <c:ptCount val="1"/>
                <c:pt idx="0">
                  <c:v>Mono-ether PFECAs </c:v>
                </c:pt>
              </c:strCache>
            </c:strRef>
          </c:tx>
          <c:spPr>
            <a:ln w="2540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'Husky dam'!$R$3:$R$5</c:f>
                <c:numCache>
                  <c:formatCode>General</c:formatCode>
                  <c:ptCount val="3"/>
                  <c:pt idx="0">
                    <c:v>3.4764345191078912E-2</c:v>
                  </c:pt>
                  <c:pt idx="1">
                    <c:v>2.5074708552714096E-3</c:v>
                  </c:pt>
                  <c:pt idx="2">
                    <c:v>1.2014807876233139E-2</c:v>
                  </c:pt>
                </c:numCache>
              </c:numRef>
            </c:plus>
            <c:minus>
              <c:numRef>
                <c:f>'Husky dam'!$R$3:$R$5</c:f>
                <c:numCache>
                  <c:formatCode>General</c:formatCode>
                  <c:ptCount val="3"/>
                  <c:pt idx="0">
                    <c:v>3.4764345191078912E-2</c:v>
                  </c:pt>
                  <c:pt idx="1">
                    <c:v>2.5074708552714096E-3</c:v>
                  </c:pt>
                  <c:pt idx="2">
                    <c:v>1.2014807876233139E-2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'Husky dam'!$K$3:$K$8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'Husky dam'!$M$3:$M$8</c:f>
              <c:numCache>
                <c:formatCode>General</c:formatCode>
                <c:ptCount val="6"/>
                <c:pt idx="0">
                  <c:v>0.12979351032448383</c:v>
                </c:pt>
                <c:pt idx="1">
                  <c:v>-0.12943262411347534</c:v>
                </c:pt>
                <c:pt idx="2">
                  <c:v>0.4127936031984008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91-46C9-98FE-9E6F696E0B29}"/>
            </c:ext>
          </c:extLst>
        </c:ser>
        <c:ser>
          <c:idx val="1"/>
          <c:order val="2"/>
          <c:tx>
            <c:strRef>
              <c:f>'Husky dam'!$N$1</c:f>
              <c:strCache>
                <c:ptCount val="1"/>
                <c:pt idx="0">
                  <c:v>Multi-ether PFECAs </c:v>
                </c:pt>
              </c:strCache>
            </c:strRef>
          </c:tx>
          <c:spPr>
            <a:ln w="254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'Husky dam'!$S$3:$S$8</c:f>
                <c:numCache>
                  <c:formatCode>General</c:formatCode>
                  <c:ptCount val="6"/>
                  <c:pt idx="1">
                    <c:v>0</c:v>
                  </c:pt>
                  <c:pt idx="3">
                    <c:v>4.1230716104171689E-3</c:v>
                  </c:pt>
                  <c:pt idx="5">
                    <c:v>5.9494501589488664E-3</c:v>
                  </c:pt>
                </c:numCache>
              </c:numRef>
            </c:plus>
            <c:minus>
              <c:numRef>
                <c:f>'Husky dam'!$S$3:$S$8</c:f>
                <c:numCache>
                  <c:formatCode>General</c:formatCode>
                  <c:ptCount val="6"/>
                  <c:pt idx="1">
                    <c:v>0</c:v>
                  </c:pt>
                  <c:pt idx="3">
                    <c:v>4.1230716104171689E-3</c:v>
                  </c:pt>
                  <c:pt idx="5">
                    <c:v>5.9494501589488664E-3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'Husky dam'!$K$3:$K$8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'Husky dam'!$N$3:$N$8</c:f>
              <c:numCache>
                <c:formatCode>General</c:formatCode>
                <c:ptCount val="6"/>
                <c:pt idx="1">
                  <c:v>4.3859649122807043E-2</c:v>
                </c:pt>
                <c:pt idx="3">
                  <c:v>0.54081632653061218</c:v>
                </c:pt>
                <c:pt idx="5">
                  <c:v>0.95734482758620687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91-46C9-98FE-9E6F696E0B29}"/>
            </c:ext>
          </c:extLst>
        </c:ser>
        <c:ser>
          <c:idx val="2"/>
          <c:order val="3"/>
          <c:tx>
            <c:strRef>
              <c:f>'Husky dam'!$O$1</c:f>
              <c:strCache>
                <c:ptCount val="1"/>
                <c:pt idx="0">
                  <c:v>PFSAs</c:v>
                </c:pt>
              </c:strCache>
            </c:strRef>
          </c:tx>
          <c:spPr>
            <a:ln w="254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'Husky dam'!$T$3:$T$7</c:f>
                <c:numCache>
                  <c:formatCode>General</c:formatCode>
                  <c:ptCount val="5"/>
                  <c:pt idx="0">
                    <c:v>4.5175203129405872E-2</c:v>
                  </c:pt>
                  <c:pt idx="2">
                    <c:v>5.2489080295770232E-3</c:v>
                  </c:pt>
                  <c:pt idx="4">
                    <c:v>2.9997383469495143E-3</c:v>
                  </c:pt>
                </c:numCache>
              </c:numRef>
            </c:plus>
            <c:minus>
              <c:numRef>
                <c:f>'Husky dam'!$T$3:$T$7</c:f>
                <c:numCache>
                  <c:formatCode>General</c:formatCode>
                  <c:ptCount val="5"/>
                  <c:pt idx="0">
                    <c:v>4.5175203129405872E-2</c:v>
                  </c:pt>
                  <c:pt idx="2">
                    <c:v>5.2489080295770232E-3</c:v>
                  </c:pt>
                  <c:pt idx="4">
                    <c:v>2.9997383469495143E-3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'Husky dam'!$K$3:$K$8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'Husky dam'!$O$3:$O$8</c:f>
              <c:numCache>
                <c:formatCode>General</c:formatCode>
                <c:ptCount val="6"/>
                <c:pt idx="0">
                  <c:v>0.5322144017325392</c:v>
                </c:pt>
                <c:pt idx="2">
                  <c:v>0.94548076923076918</c:v>
                </c:pt>
                <c:pt idx="4">
                  <c:v>0.99480233147491126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C91-46C9-98FE-9E6F696E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889048"/>
        <c:axId val="768889440"/>
      </c:scatterChart>
      <c:valAx>
        <c:axId val="768889048"/>
        <c:scaling>
          <c:orientation val="minMax"/>
          <c:max val="11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Chain length</a:t>
                </a:r>
              </a:p>
            </c:rich>
          </c:tx>
          <c:layout>
            <c:manualLayout>
              <c:xMode val="edge"/>
              <c:yMode val="edge"/>
              <c:x val="0.48422587989754295"/>
              <c:y val="0.79433735809483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68889440"/>
        <c:crossesAt val="-0.2"/>
        <c:crossBetween val="midCat"/>
      </c:valAx>
      <c:valAx>
        <c:axId val="768889440"/>
        <c:scaling>
          <c:orientation val="minMax"/>
          <c:max val="1"/>
          <c:min val="-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en-US" sz="1100" b="1" i="0" u="none" strike="noStrike" baseline="0">
                    <a:effectLst/>
                  </a:rPr>
                  <a:t>PFAS removal%</a:t>
                </a:r>
                <a:r>
                  <a:rPr lang="en-US"/>
                  <a:t> at 100 mg/L carbon dose</a:t>
                </a:r>
              </a:p>
            </c:rich>
          </c:tx>
          <c:layout>
            <c:manualLayout>
              <c:xMode val="edge"/>
              <c:yMode val="edge"/>
              <c:x val="1.3227574494364675E-2"/>
              <c:y val="6.0128335185095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768889048"/>
        <c:crosses val="autoZero"/>
        <c:crossBetween val="midCat"/>
        <c:majorUnit val="0.2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263408357679951"/>
          <c:w val="0.99575941561521675"/>
          <c:h val="0.11187704297698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</xdr:colOff>
      <xdr:row>16</xdr:row>
      <xdr:rowOff>77693</xdr:rowOff>
    </xdr:from>
    <xdr:to>
      <xdr:col>8</xdr:col>
      <xdr:colOff>336177</xdr:colOff>
      <xdr:row>27</xdr:row>
      <xdr:rowOff>78291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259976</xdr:colOff>
      <xdr:row>33</xdr:row>
      <xdr:rowOff>188257</xdr:rowOff>
    </xdr:from>
    <xdr:to>
      <xdr:col>18</xdr:col>
      <xdr:colOff>412376</xdr:colOff>
      <xdr:row>48</xdr:row>
      <xdr:rowOff>134469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12</xdr:col>
      <xdr:colOff>44823</xdr:colOff>
      <xdr:row>48</xdr:row>
      <xdr:rowOff>143436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206188</xdr:colOff>
      <xdr:row>34</xdr:row>
      <xdr:rowOff>8965</xdr:rowOff>
    </xdr:from>
    <xdr:to>
      <xdr:col>5</xdr:col>
      <xdr:colOff>268941</xdr:colOff>
      <xdr:row>48</xdr:row>
      <xdr:rowOff>152401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0.05696</cdr:x>
      <cdr:y>0.33571</cdr:y>
    </cdr:from>
    <cdr:to>
      <cdr:x>0.16993</cdr:x>
      <cdr:y>0.44277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853" y="723144"/>
          <a:ext cx="658129" cy="230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n=127</a:t>
          </a:r>
        </a:p>
      </cdr:txBody>
    </cdr:sp>
  </cdr:relSizeAnchor>
  <cdr:relSizeAnchor xmlns:cdr="http://schemas.openxmlformats.org/drawingml/2006/chartDrawing">
    <cdr:from>
      <cdr:x>0.05877</cdr:x>
      <cdr:y>0.49262</cdr:y>
    </cdr:from>
    <cdr:to>
      <cdr:x>0.17174</cdr:x>
      <cdr:y>0.59968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2373" y="1061136"/>
          <a:ext cx="658129" cy="230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n=73</a:t>
          </a:r>
        </a:p>
      </cdr:txBody>
    </cdr:sp>
  </cdr:relSizeAnchor>
  <cdr:relSizeAnchor xmlns:cdr="http://schemas.openxmlformats.org/drawingml/2006/chartDrawing">
    <cdr:from>
      <cdr:x>0.05933</cdr:x>
      <cdr:y>0.6626</cdr:y>
    </cdr:from>
    <cdr:to>
      <cdr:x>0.17229</cdr:x>
      <cdr:y>0.77038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45627" y="1427286"/>
          <a:ext cx="658070" cy="232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Palatino Linotype" panose="02040502050505030304" pitchFamily="18" charset="0"/>
            </a:rPr>
            <a:t>n=34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18240</xdr:colOff>
      <xdr:row>0</xdr:row>
      <xdr:rowOff>83597</xdr:rowOff>
    </xdr:from>
    <xdr:to>
      <xdr:col>18</xdr:col>
      <xdr:colOff>15240</xdr:colOff>
      <xdr:row>17</xdr:row>
      <xdr:rowOff>60961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20048</xdr:colOff>
      <xdr:row>19</xdr:row>
      <xdr:rowOff>38100</xdr:rowOff>
    </xdr:from>
    <xdr:to>
      <xdr:col>18</xdr:col>
      <xdr:colOff>53340</xdr:colOff>
      <xdr:row>36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0.01057</cdr:x>
      <cdr:y>0</cdr:y>
    </cdr:from>
    <cdr:to>
      <cdr:x>0.06894</cdr:x>
      <cdr:y>0.1037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960" y="0"/>
          <a:ext cx="320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(a)</a:t>
          </a:r>
        </a:p>
      </cdr:txBody>
    </cdr:sp>
  </cdr:relSizeAnchor>
  <cdr:relSizeAnchor xmlns:cdr="http://schemas.openxmlformats.org/drawingml/2006/chartDrawing">
    <cdr:from>
      <cdr:x>0.26349</cdr:x>
      <cdr:y>0.00254</cdr:y>
    </cdr:from>
    <cdr:to>
      <cdr:x>0.73597</cdr:x>
      <cdr:y>0.60744</cdr:y>
    </cdr:to>
    <cdr:sp macro="" textlink="">
      <cdr:nvSpPr>
        <cdr:cNvPr id="4" name="Oval 3"/>
        <cdr:cNvSpPr/>
      </cdr:nvSpPr>
      <cdr:spPr>
        <a:xfrm xmlns:a="http://schemas.openxmlformats.org/drawingml/2006/main">
          <a:off x="1444800" y="7843"/>
          <a:ext cx="2590800" cy="186689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  <a:prstDash val="lg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0.0092</cdr:x>
      <cdr:y>0.0163</cdr:y>
    </cdr:from>
    <cdr:to>
      <cdr:x>0.06718</cdr:x>
      <cdr:y>0.11899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320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(b)</a:t>
          </a:r>
        </a:p>
      </cdr:txBody>
    </cdr:sp>
  </cdr:relSizeAnchor>
  <cdr:relSizeAnchor xmlns:cdr="http://schemas.openxmlformats.org/drawingml/2006/chartDrawing">
    <cdr:from>
      <cdr:x>0.26419</cdr:x>
      <cdr:y>0.01711</cdr:y>
    </cdr:from>
    <cdr:to>
      <cdr:x>0.28489</cdr:x>
      <cdr:y>0.6357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458232" y="53340"/>
          <a:ext cx="114300" cy="19278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  <a:prstDash val="lg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53341</xdr:rowOff>
    </xdr:from>
    <xdr:to>
      <xdr:col>9</xdr:col>
      <xdr:colOff>91440</xdr:colOff>
      <xdr:row>35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335280</xdr:colOff>
      <xdr:row>11</xdr:row>
      <xdr:rowOff>175261</xdr:rowOff>
    </xdr:from>
    <xdr:to>
      <xdr:col>18</xdr:col>
      <xdr:colOff>518160</xdr:colOff>
      <xdr:row>25</xdr:row>
      <xdr:rowOff>99061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0.10222</cdr:x>
      <cdr:y>0.81924</cdr:y>
    </cdr:from>
    <cdr:to>
      <cdr:x>0.44212</cdr:x>
      <cdr:y>0.9006</cdr:y>
    </cdr:to>
    <cdr:sp macro="" textlink="">
      <cdr:nvSpPr>
        <cdr:cNvPr id="2" name="Right Brace 1"/>
        <cdr:cNvSpPr/>
      </cdr:nvSpPr>
      <cdr:spPr>
        <a:xfrm xmlns:a="http://schemas.openxmlformats.org/drawingml/2006/main" rot="5400000" flipV="1">
          <a:off x="1558788" y="1595699"/>
          <a:ext cx="250465" cy="2103119"/>
        </a:xfrm>
        <a:prstGeom xmlns:a="http://schemas.openxmlformats.org/drawingml/2006/main" prst="rightBrace">
          <a:avLst>
            <a:gd name="adj1" fmla="val 20021"/>
            <a:gd name="adj2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0.46059</cdr:x>
      <cdr:y>0.8183</cdr:y>
    </cdr:from>
    <cdr:to>
      <cdr:x>0.59237</cdr:x>
      <cdr:y>0.90847</cdr:y>
    </cdr:to>
    <cdr:sp macro="" textlink="">
      <cdr:nvSpPr>
        <cdr:cNvPr id="3" name="Right Brace 2"/>
        <cdr:cNvSpPr/>
      </cdr:nvSpPr>
      <cdr:spPr>
        <a:xfrm xmlns:a="http://schemas.openxmlformats.org/drawingml/2006/main" rot="5400000" flipV="1">
          <a:off x="3118745" y="2250241"/>
          <a:ext cx="277617" cy="815343"/>
        </a:xfrm>
        <a:prstGeom xmlns:a="http://schemas.openxmlformats.org/drawingml/2006/main" prst="rightBrace">
          <a:avLst>
            <a:gd name="adj1" fmla="val 20021"/>
            <a:gd name="adj2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0.22137</cdr:x>
      <cdr:y>0.89284</cdr:y>
    </cdr:from>
    <cdr:to>
      <cdr:x>0.38977</cdr:x>
      <cdr:y>0.98542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69718" y="2748588"/>
          <a:ext cx="1041965" cy="285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PFCAs</a:t>
          </a:r>
        </a:p>
      </cdr:txBody>
    </cdr:sp>
  </cdr:relSizeAnchor>
  <cdr:relSizeAnchor xmlns:cdr="http://schemas.openxmlformats.org/drawingml/2006/chartDrawing">
    <cdr:from>
      <cdr:x>0.39964</cdr:x>
      <cdr:y>0.90238</cdr:y>
    </cdr:from>
    <cdr:to>
      <cdr:x>0.60961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72741" y="2777971"/>
          <a:ext cx="1299159" cy="300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Palatino Linotype" panose="02040502050505030304" pitchFamily="18" charset="0"/>
            </a:rPr>
            <a:t>Mono-ether</a:t>
          </a:r>
          <a:r>
            <a:rPr lang="en-US" sz="1100" baseline="0">
              <a:latin typeface="Palatino Linotype" panose="02040502050505030304" pitchFamily="18" charset="0"/>
            </a:rPr>
            <a:t> PFECAs</a:t>
          </a:r>
          <a:endParaRPr lang="en-US" sz="1100">
            <a:latin typeface="Palatino Linotype" panose="02040502050505030304" pitchFamily="18" charset="0"/>
          </a:endParaRPr>
        </a:p>
      </cdr:txBody>
    </cdr:sp>
  </cdr:relSizeAnchor>
  <cdr:relSizeAnchor xmlns:cdr="http://schemas.openxmlformats.org/drawingml/2006/chartDrawing">
    <cdr:from>
      <cdr:x>0.11881</cdr:x>
      <cdr:y>0.05508</cdr:y>
    </cdr:from>
    <cdr:to>
      <cdr:x>0.28721</cdr:x>
      <cdr:y>0.14766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45160" y="195580"/>
          <a:ext cx="914422" cy="328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(a)</a:t>
          </a:r>
        </a:p>
      </cdr:txBody>
    </cdr:sp>
  </cdr:relSizeAnchor>
  <cdr:relSizeAnchor xmlns:cdr="http://schemas.openxmlformats.org/drawingml/2006/chartDrawing">
    <cdr:from>
      <cdr:x>0.61602</cdr:x>
      <cdr:y>0.8242</cdr:y>
    </cdr:from>
    <cdr:to>
      <cdr:x>0.76744</cdr:x>
      <cdr:y>0.91438</cdr:y>
    </cdr:to>
    <cdr:sp macro="" textlink="">
      <cdr:nvSpPr>
        <cdr:cNvPr id="9" name="Right Brace 8"/>
        <cdr:cNvSpPr/>
      </cdr:nvSpPr>
      <cdr:spPr>
        <a:xfrm xmlns:a="http://schemas.openxmlformats.org/drawingml/2006/main" rot="5400000" flipV="1">
          <a:off x="4141212" y="2207631"/>
          <a:ext cx="277617" cy="936926"/>
        </a:xfrm>
        <a:prstGeom xmlns:a="http://schemas.openxmlformats.org/drawingml/2006/main" prst="rightBrace">
          <a:avLst>
            <a:gd name="adj1" fmla="val 20021"/>
            <a:gd name="adj2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0.62151</cdr:x>
      <cdr:y>0.90238</cdr:y>
    </cdr:from>
    <cdr:to>
      <cdr:x>0.83052</cdr:x>
      <cdr:y>0.99041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845560" y="2777971"/>
          <a:ext cx="1293237" cy="27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Palatino Linotype" panose="02040502050505030304" pitchFamily="18" charset="0"/>
            </a:rPr>
            <a:t>Multi-ether</a:t>
          </a:r>
          <a:r>
            <a:rPr lang="en-US" sz="1100" baseline="0">
              <a:latin typeface="Palatino Linotype" panose="02040502050505030304" pitchFamily="18" charset="0"/>
            </a:rPr>
            <a:t> PFECAs</a:t>
          </a:r>
          <a:endParaRPr lang="en-US" sz="1100">
            <a:latin typeface="Palatino Linotype" panose="02040502050505030304" pitchFamily="18" charset="0"/>
          </a:endParaRPr>
        </a:p>
      </cdr:txBody>
    </cdr:sp>
  </cdr:relSizeAnchor>
  <cdr:relSizeAnchor xmlns:cdr="http://schemas.openxmlformats.org/drawingml/2006/chartDrawing">
    <cdr:from>
      <cdr:x>0.79926</cdr:x>
      <cdr:y>0.82197</cdr:y>
    </cdr:from>
    <cdr:to>
      <cdr:x>0.97414</cdr:x>
      <cdr:y>0.90333</cdr:y>
    </cdr:to>
    <cdr:sp macro="" textlink="">
      <cdr:nvSpPr>
        <cdr:cNvPr id="11" name="Right Brace 10"/>
        <cdr:cNvSpPr/>
      </cdr:nvSpPr>
      <cdr:spPr>
        <a:xfrm xmlns:a="http://schemas.openxmlformats.org/drawingml/2006/main" rot="5400000" flipV="1">
          <a:off x="5361169" y="2114633"/>
          <a:ext cx="250465" cy="1082037"/>
        </a:xfrm>
        <a:prstGeom xmlns:a="http://schemas.openxmlformats.org/drawingml/2006/main" prst="rightBrace">
          <a:avLst>
            <a:gd name="adj1" fmla="val 20021"/>
            <a:gd name="adj2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0.85302</cdr:x>
      <cdr:y>0.89557</cdr:y>
    </cdr:from>
    <cdr:to>
      <cdr:x>0.95381</cdr:x>
      <cdr:y>0.98815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5278012" y="2756980"/>
          <a:ext cx="623628" cy="285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PFSAs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0.19451</cdr:x>
      <cdr:y>0.06646</cdr:y>
    </cdr:from>
    <cdr:to>
      <cdr:x>0.34391</cdr:x>
      <cdr:y>0.1988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84161" y="165107"/>
          <a:ext cx="755917" cy="328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Palatino Linotype" panose="02040502050505030304" pitchFamily="18" charset="0"/>
            </a:rPr>
            <a:t>(b)</a:t>
          </a:r>
        </a:p>
      </cdr:txBody>
    </cdr:sp>
  </cdr:relSizeAnchor>
  <cdr:relSizeAnchor xmlns:cdr="http://schemas.openxmlformats.org/drawingml/2006/chartDrawing">
    <cdr:from>
      <cdr:x>0.67828</cdr:x>
      <cdr:y>0.07597</cdr:y>
    </cdr:from>
    <cdr:to>
      <cdr:x>0.875</cdr:x>
      <cdr:y>0.29109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3431857" y="186689"/>
          <a:ext cx="995364" cy="52863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0.48155</cdr:x>
      <cdr:y>0.29579</cdr:y>
    </cdr:from>
    <cdr:to>
      <cdr:x>0.67889</cdr:x>
      <cdr:y>0.55659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2436495" y="726900"/>
          <a:ext cx="998468" cy="64088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0.5785</cdr:x>
      <cdr:y>0.0624</cdr:y>
    </cdr:from>
    <cdr:to>
      <cdr:x>0.77805</cdr:x>
      <cdr:y>0.08953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2927032" y="153352"/>
          <a:ext cx="1009650" cy="666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0.38272</cdr:x>
      <cdr:y>0.0876</cdr:y>
    </cdr:from>
    <cdr:to>
      <cdr:x>0.58227</cdr:x>
      <cdr:y>0.30465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1936432" y="215264"/>
          <a:ext cx="1009650" cy="5334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0" zoomScale="115" zoomScaleNormal="115" workbookViewId="0">
      <selection activeCell="C29" sqref="C29"/>
    </sheetView>
  </sheetViews>
  <sheetFormatPr defaultRowHeight="14.4" x14ac:dyDescent="0.3"/>
  <cols>
    <col min="2" max="3" width="12.21875" bestFit="1" customWidth="1"/>
    <col min="4" max="4" width="12.33203125" bestFit="1" customWidth="1"/>
    <col min="11" max="11" width="10.44140625" bestFit="1" customWidth="1"/>
  </cols>
  <sheetData>
    <row r="1" spans="1:24" x14ac:dyDescent="0.3">
      <c r="B1" t="s">
        <v>22</v>
      </c>
      <c r="C1" t="s">
        <v>21</v>
      </c>
      <c r="D1" t="s">
        <v>20</v>
      </c>
    </row>
    <row r="2" spans="1:24" ht="15" thickBot="1" x14ac:dyDescent="0.35">
      <c r="B2" t="s">
        <v>27</v>
      </c>
      <c r="C2" t="s">
        <v>26</v>
      </c>
      <c r="D2" t="s">
        <v>25</v>
      </c>
    </row>
    <row r="3" spans="1:24" ht="15.6" x14ac:dyDescent="0.35">
      <c r="A3" s="1" t="s">
        <v>47</v>
      </c>
      <c r="B3" s="6">
        <v>630.8132352941177</v>
      </c>
      <c r="C3" s="10" t="s">
        <v>53</v>
      </c>
      <c r="D3" s="6" t="s">
        <v>53</v>
      </c>
      <c r="F3" s="44"/>
      <c r="G3" s="10"/>
      <c r="H3" s="6"/>
      <c r="K3" s="57"/>
      <c r="L3" s="58"/>
      <c r="M3" s="3" t="s">
        <v>10</v>
      </c>
      <c r="N3" s="34" t="s">
        <v>34</v>
      </c>
      <c r="O3" s="34" t="s">
        <v>32</v>
      </c>
      <c r="P3" s="34" t="s">
        <v>28</v>
      </c>
      <c r="Q3" s="34" t="s">
        <v>33</v>
      </c>
      <c r="R3" s="34" t="s">
        <v>29</v>
      </c>
      <c r="S3" s="34" t="s">
        <v>30</v>
      </c>
      <c r="T3" s="34" t="s">
        <v>31</v>
      </c>
      <c r="U3" s="3" t="s">
        <v>7</v>
      </c>
      <c r="V3" s="3" t="s">
        <v>8</v>
      </c>
      <c r="W3" s="3" t="s">
        <v>9</v>
      </c>
      <c r="X3" s="59" t="s">
        <v>41</v>
      </c>
    </row>
    <row r="4" spans="1:24" ht="15.6" x14ac:dyDescent="0.35">
      <c r="A4" s="1" t="s">
        <v>34</v>
      </c>
      <c r="B4" s="6">
        <v>21.638235294117646</v>
      </c>
      <c r="C4" s="6">
        <v>12.257602739726025</v>
      </c>
      <c r="D4" s="6">
        <v>32.92303149606299</v>
      </c>
      <c r="F4" s="44"/>
      <c r="G4" s="6"/>
      <c r="H4" s="6"/>
      <c r="K4" s="60" t="s">
        <v>20</v>
      </c>
      <c r="L4" s="19" t="s">
        <v>12</v>
      </c>
      <c r="M4" s="6" t="s">
        <v>53</v>
      </c>
      <c r="N4" s="6">
        <v>99.4</v>
      </c>
      <c r="O4" s="6">
        <v>191</v>
      </c>
      <c r="P4" s="6">
        <v>318</v>
      </c>
      <c r="Q4" s="6">
        <v>324</v>
      </c>
      <c r="R4" s="6">
        <v>137</v>
      </c>
      <c r="S4" s="6">
        <v>37.6</v>
      </c>
      <c r="T4" s="6">
        <v>34.75</v>
      </c>
      <c r="U4" s="6">
        <v>80.2</v>
      </c>
      <c r="V4" s="6">
        <v>193</v>
      </c>
      <c r="W4" s="6">
        <v>346</v>
      </c>
      <c r="X4" s="61">
        <v>1501.8</v>
      </c>
    </row>
    <row r="5" spans="1:24" ht="15.6" x14ac:dyDescent="0.35">
      <c r="A5" s="1" t="s">
        <v>32</v>
      </c>
      <c r="B5" s="6">
        <v>36.387205882352944</v>
      </c>
      <c r="C5" s="6">
        <v>18.590753424657535</v>
      </c>
      <c r="D5" s="6">
        <v>61.953346456692913</v>
      </c>
      <c r="F5" s="44"/>
      <c r="G5" s="6"/>
      <c r="H5" s="6"/>
      <c r="K5" s="60"/>
      <c r="L5" s="19" t="s">
        <v>13</v>
      </c>
      <c r="M5" s="6" t="s">
        <v>53</v>
      </c>
      <c r="N5" s="6" t="s">
        <v>53</v>
      </c>
      <c r="O5" s="6">
        <v>13.9</v>
      </c>
      <c r="P5" s="6" t="s">
        <v>53</v>
      </c>
      <c r="Q5" s="6" t="s">
        <v>53</v>
      </c>
      <c r="R5" s="6" t="s">
        <v>53</v>
      </c>
      <c r="S5" s="6" t="s">
        <v>53</v>
      </c>
      <c r="T5" s="6" t="s">
        <v>54</v>
      </c>
      <c r="U5" s="6" t="s">
        <v>53</v>
      </c>
      <c r="V5" s="6" t="s">
        <v>53</v>
      </c>
      <c r="W5" s="6" t="s">
        <v>54</v>
      </c>
      <c r="X5" s="61">
        <v>17.5</v>
      </c>
    </row>
    <row r="6" spans="1:24" ht="15.6" x14ac:dyDescent="0.35">
      <c r="A6" s="1" t="s">
        <v>28</v>
      </c>
      <c r="B6" s="6" t="s">
        <v>53</v>
      </c>
      <c r="C6" s="6">
        <v>10.579383561643834</v>
      </c>
      <c r="D6" s="6">
        <v>78.035551181102363</v>
      </c>
      <c r="F6" s="44"/>
      <c r="G6" s="6"/>
      <c r="H6" s="6"/>
      <c r="K6" s="60"/>
      <c r="L6" s="19" t="s">
        <v>39</v>
      </c>
      <c r="M6" s="6" t="s">
        <v>53</v>
      </c>
      <c r="N6" s="6">
        <v>26.25</v>
      </c>
      <c r="O6" s="6">
        <v>43.7</v>
      </c>
      <c r="P6" s="6">
        <v>48.1</v>
      </c>
      <c r="Q6" s="6">
        <v>38.9</v>
      </c>
      <c r="R6" s="6">
        <v>33.5</v>
      </c>
      <c r="S6" s="6" t="s">
        <v>53</v>
      </c>
      <c r="T6" s="6" t="s">
        <v>54</v>
      </c>
      <c r="U6" s="6" t="s">
        <v>53</v>
      </c>
      <c r="V6" s="6">
        <v>10.3</v>
      </c>
      <c r="W6" s="6">
        <v>29.1</v>
      </c>
      <c r="X6" s="61">
        <v>212.29999999999998</v>
      </c>
    </row>
    <row r="7" spans="1:24" ht="15.6" x14ac:dyDescent="0.35">
      <c r="A7" s="1" t="s">
        <v>33</v>
      </c>
      <c r="B7" s="6" t="s">
        <v>53</v>
      </c>
      <c r="C7" s="6">
        <v>10.854109589041094</v>
      </c>
      <c r="D7" s="6">
        <v>66.968110236220483</v>
      </c>
      <c r="F7" s="44"/>
      <c r="G7" s="6"/>
      <c r="H7" s="6"/>
      <c r="K7" s="60"/>
      <c r="L7" s="19" t="s">
        <v>14</v>
      </c>
      <c r="M7" s="6" t="s">
        <v>53</v>
      </c>
      <c r="N7" s="6">
        <v>32.92303149606299</v>
      </c>
      <c r="O7" s="6">
        <v>61.953346456692913</v>
      </c>
      <c r="P7" s="6">
        <v>78.035551181102363</v>
      </c>
      <c r="Q7" s="6">
        <v>66.968110236220483</v>
      </c>
      <c r="R7" s="6">
        <v>46.30374015748032</v>
      </c>
      <c r="S7" s="6" t="s">
        <v>53</v>
      </c>
      <c r="T7" s="6" t="s">
        <v>54</v>
      </c>
      <c r="U7" s="6" t="s">
        <v>53</v>
      </c>
      <c r="V7" s="6">
        <v>13.793661417322836</v>
      </c>
      <c r="W7" s="6">
        <v>44.124409448818895</v>
      </c>
      <c r="X7" s="61">
        <v>354.77551181102359</v>
      </c>
    </row>
    <row r="8" spans="1:24" ht="15.6" x14ac:dyDescent="0.35">
      <c r="A8" s="1" t="s">
        <v>29</v>
      </c>
      <c r="B8" s="6" t="s">
        <v>53</v>
      </c>
      <c r="C8" s="6" t="s">
        <v>53</v>
      </c>
      <c r="D8" s="6">
        <v>46.30374015748032</v>
      </c>
      <c r="F8" s="44"/>
      <c r="G8" s="6"/>
      <c r="H8" s="6"/>
      <c r="K8" s="60" t="s">
        <v>21</v>
      </c>
      <c r="L8" s="19" t="s">
        <v>12</v>
      </c>
      <c r="M8" s="6">
        <v>10.4</v>
      </c>
      <c r="N8" s="6">
        <v>38.299999999999997</v>
      </c>
      <c r="O8" s="6">
        <v>38.299999999999997</v>
      </c>
      <c r="P8" s="6">
        <v>42.3</v>
      </c>
      <c r="Q8" s="6">
        <v>84.5</v>
      </c>
      <c r="R8" s="6">
        <v>31.8</v>
      </c>
      <c r="S8" s="6" t="s">
        <v>53</v>
      </c>
      <c r="T8" s="6" t="s">
        <v>54</v>
      </c>
      <c r="U8" s="6">
        <v>10.6</v>
      </c>
      <c r="V8" s="6">
        <v>13.9</v>
      </c>
      <c r="W8" s="6">
        <v>42.5</v>
      </c>
      <c r="X8" s="61">
        <v>189.00000000000003</v>
      </c>
    </row>
    <row r="9" spans="1:24" ht="15.6" x14ac:dyDescent="0.35">
      <c r="A9" s="1" t="s">
        <v>30</v>
      </c>
      <c r="B9" s="6" t="s">
        <v>53</v>
      </c>
      <c r="C9" s="6" t="s">
        <v>53</v>
      </c>
      <c r="D9" s="6" t="s">
        <v>53</v>
      </c>
      <c r="F9" s="44"/>
      <c r="G9" s="6"/>
      <c r="H9" s="6"/>
      <c r="K9" s="60"/>
      <c r="L9" s="19" t="s">
        <v>13</v>
      </c>
      <c r="M9" s="6" t="s">
        <v>53</v>
      </c>
      <c r="N9" s="6" t="s">
        <v>53</v>
      </c>
      <c r="O9" s="6" t="s">
        <v>53</v>
      </c>
      <c r="P9" s="6" t="s">
        <v>53</v>
      </c>
      <c r="Q9" s="6" t="s">
        <v>53</v>
      </c>
      <c r="R9" s="6" t="s">
        <v>53</v>
      </c>
      <c r="S9" s="6" t="s">
        <v>53</v>
      </c>
      <c r="T9" s="6" t="s">
        <v>54</v>
      </c>
      <c r="U9" s="6" t="s">
        <v>53</v>
      </c>
      <c r="V9" s="6" t="s">
        <v>53</v>
      </c>
      <c r="W9" s="6" t="s">
        <v>54</v>
      </c>
      <c r="X9" s="15">
        <v>0</v>
      </c>
    </row>
    <row r="10" spans="1:24" ht="15.6" x14ac:dyDescent="0.35">
      <c r="A10" s="1" t="s">
        <v>31</v>
      </c>
      <c r="B10" s="6" t="s">
        <v>54</v>
      </c>
      <c r="C10" s="6" t="s">
        <v>54</v>
      </c>
      <c r="D10" s="6" t="s">
        <v>54</v>
      </c>
      <c r="F10" s="44"/>
      <c r="G10" s="6"/>
      <c r="H10" s="6"/>
      <c r="K10" s="60"/>
      <c r="L10" s="19" t="s">
        <v>39</v>
      </c>
      <c r="M10" s="6" t="s">
        <v>53</v>
      </c>
      <c r="N10" s="6">
        <v>11.98</v>
      </c>
      <c r="O10" s="6">
        <v>18.7</v>
      </c>
      <c r="P10" s="6" t="s">
        <v>53</v>
      </c>
      <c r="Q10" s="6" t="s">
        <v>53</v>
      </c>
      <c r="R10" s="6" t="s">
        <v>53</v>
      </c>
      <c r="S10" s="6" t="s">
        <v>53</v>
      </c>
      <c r="T10" s="6" t="s">
        <v>54</v>
      </c>
      <c r="U10" s="6" t="s">
        <v>53</v>
      </c>
      <c r="V10" s="6" t="s">
        <v>53</v>
      </c>
      <c r="W10" s="6" t="s">
        <v>54</v>
      </c>
      <c r="X10" s="61">
        <v>46.5</v>
      </c>
    </row>
    <row r="11" spans="1:24" ht="15.6" x14ac:dyDescent="0.35">
      <c r="A11" s="1" t="s">
        <v>7</v>
      </c>
      <c r="B11" s="6" t="s">
        <v>53</v>
      </c>
      <c r="C11" s="10" t="s">
        <v>53</v>
      </c>
      <c r="D11" s="6" t="s">
        <v>53</v>
      </c>
      <c r="F11" s="44"/>
      <c r="G11" s="10"/>
      <c r="H11" s="6"/>
      <c r="K11" s="60"/>
      <c r="L11" s="19" t="s">
        <v>14</v>
      </c>
      <c r="M11" s="10" t="s">
        <v>53</v>
      </c>
      <c r="N11" s="6">
        <v>12.257602739726025</v>
      </c>
      <c r="O11" s="6">
        <v>18.590753424657535</v>
      </c>
      <c r="P11" s="6">
        <v>10.579383561643834</v>
      </c>
      <c r="Q11" s="6">
        <v>10.854109589041094</v>
      </c>
      <c r="R11" s="6" t="s">
        <v>53</v>
      </c>
      <c r="S11" s="6" t="s">
        <v>53</v>
      </c>
      <c r="T11" s="6" t="s">
        <v>54</v>
      </c>
      <c r="U11" s="10" t="s">
        <v>53</v>
      </c>
      <c r="V11" s="10" t="s">
        <v>53</v>
      </c>
      <c r="W11" s="6" t="s">
        <v>54</v>
      </c>
      <c r="X11" s="61">
        <v>62.451027397260255</v>
      </c>
    </row>
    <row r="12" spans="1:24" ht="15.6" x14ac:dyDescent="0.35">
      <c r="A12" s="1" t="s">
        <v>8</v>
      </c>
      <c r="B12" s="6" t="s">
        <v>53</v>
      </c>
      <c r="C12" s="10" t="s">
        <v>53</v>
      </c>
      <c r="D12" s="6">
        <v>13.793661417322836</v>
      </c>
      <c r="F12" s="44"/>
      <c r="G12" s="10"/>
      <c r="H12" s="6"/>
      <c r="K12" s="60" t="s">
        <v>22</v>
      </c>
      <c r="L12" s="19" t="s">
        <v>12</v>
      </c>
      <c r="M12" s="10">
        <v>4560</v>
      </c>
      <c r="N12" s="10">
        <v>104</v>
      </c>
      <c r="O12" s="10">
        <v>116</v>
      </c>
      <c r="P12" s="6">
        <v>23.9</v>
      </c>
      <c r="Q12" s="6">
        <v>23.6</v>
      </c>
      <c r="R12" s="6">
        <v>17.2</v>
      </c>
      <c r="S12" s="10" t="s">
        <v>53</v>
      </c>
      <c r="T12" s="6" t="s">
        <v>54</v>
      </c>
      <c r="U12" s="10" t="s">
        <v>53</v>
      </c>
      <c r="V12" s="6">
        <v>14.15</v>
      </c>
      <c r="W12" s="6">
        <v>40.299999999999997</v>
      </c>
      <c r="X12" s="61">
        <v>4695.9000000000005</v>
      </c>
    </row>
    <row r="13" spans="1:24" ht="15.6" x14ac:dyDescent="0.35">
      <c r="A13" s="1" t="s">
        <v>9</v>
      </c>
      <c r="B13" s="6" t="s">
        <v>54</v>
      </c>
      <c r="C13" s="6" t="s">
        <v>54</v>
      </c>
      <c r="D13" s="6">
        <v>44.124409448818895</v>
      </c>
      <c r="F13" s="44"/>
      <c r="G13" s="6"/>
      <c r="H13" s="6"/>
      <c r="K13" s="60"/>
      <c r="L13" s="19" t="s">
        <v>13</v>
      </c>
      <c r="M13" s="6">
        <v>55.1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53</v>
      </c>
      <c r="S13" s="10" t="s">
        <v>53</v>
      </c>
      <c r="T13" s="6" t="s">
        <v>54</v>
      </c>
      <c r="U13" s="10" t="s">
        <v>53</v>
      </c>
      <c r="V13" s="10" t="s">
        <v>53</v>
      </c>
      <c r="W13" s="6" t="s">
        <v>54</v>
      </c>
      <c r="X13" s="61">
        <v>55.1</v>
      </c>
    </row>
    <row r="14" spans="1:24" x14ac:dyDescent="0.3">
      <c r="A14" s="1" t="s">
        <v>41</v>
      </c>
      <c r="B14" s="6">
        <v>709.54308823529425</v>
      </c>
      <c r="C14" s="6">
        <v>62.451027397260255</v>
      </c>
      <c r="D14" s="6">
        <v>354.77551181102359</v>
      </c>
      <c r="K14" s="60"/>
      <c r="L14" s="19" t="s">
        <v>39</v>
      </c>
      <c r="M14" s="6">
        <v>304</v>
      </c>
      <c r="N14" s="6">
        <v>12.3</v>
      </c>
      <c r="O14" s="6">
        <v>30.45</v>
      </c>
      <c r="P14" s="6" t="s">
        <v>53</v>
      </c>
      <c r="Q14" s="6" t="s">
        <v>53</v>
      </c>
      <c r="R14" s="6" t="s">
        <v>53</v>
      </c>
      <c r="S14" s="6" t="s">
        <v>53</v>
      </c>
      <c r="T14" s="6" t="s">
        <v>54</v>
      </c>
      <c r="U14" s="6" t="s">
        <v>53</v>
      </c>
      <c r="V14" s="6" t="s">
        <v>53</v>
      </c>
      <c r="W14" s="6" t="s">
        <v>54</v>
      </c>
      <c r="X14" s="61">
        <v>344.92499999999995</v>
      </c>
    </row>
    <row r="15" spans="1:24" ht="15" thickBot="1" x14ac:dyDescent="0.35">
      <c r="B15" s="33"/>
      <c r="C15" s="33"/>
      <c r="D15" s="33"/>
      <c r="K15" s="62"/>
      <c r="L15" s="63" t="s">
        <v>14</v>
      </c>
      <c r="M15" s="64">
        <v>630.8132352941177</v>
      </c>
      <c r="N15" s="64">
        <v>21.638235294117646</v>
      </c>
      <c r="O15" s="64">
        <v>36.387205882352944</v>
      </c>
      <c r="P15" s="17" t="s">
        <v>53</v>
      </c>
      <c r="Q15" s="17" t="s">
        <v>53</v>
      </c>
      <c r="R15" s="17" t="s">
        <v>53</v>
      </c>
      <c r="S15" s="17" t="s">
        <v>53</v>
      </c>
      <c r="T15" s="64" t="s">
        <v>54</v>
      </c>
      <c r="U15" s="17" t="s">
        <v>53</v>
      </c>
      <c r="V15" s="17" t="s">
        <v>53</v>
      </c>
      <c r="W15" s="64" t="s">
        <v>54</v>
      </c>
      <c r="X15" s="65">
        <v>709.54308823529425</v>
      </c>
    </row>
    <row r="16" spans="1:24" x14ac:dyDescent="0.3">
      <c r="B16" s="30"/>
      <c r="C16" s="30"/>
      <c r="D16" s="30"/>
    </row>
    <row r="17" spans="2:23" x14ac:dyDescent="0.3">
      <c r="B17" s="6"/>
      <c r="C17" s="6"/>
      <c r="D17" s="6"/>
    </row>
    <row r="18" spans="2:23" x14ac:dyDescent="0.3">
      <c r="B18" s="6"/>
      <c r="C18" s="6"/>
      <c r="D18" s="6"/>
    </row>
    <row r="19" spans="2:23" ht="15" thickBot="1" x14ac:dyDescent="0.35">
      <c r="B19" s="6"/>
      <c r="C19" s="6"/>
      <c r="D19" s="6"/>
    </row>
    <row r="20" spans="2:23" ht="15.6" x14ac:dyDescent="0.35">
      <c r="B20" s="6"/>
      <c r="C20" s="6"/>
      <c r="D20" s="6"/>
      <c r="K20" s="71"/>
      <c r="L20" s="73" t="s">
        <v>25</v>
      </c>
      <c r="M20" s="74"/>
      <c r="N20" s="74"/>
      <c r="O20" s="75"/>
      <c r="P20" s="73" t="s">
        <v>26</v>
      </c>
      <c r="Q20" s="74"/>
      <c r="R20" s="74"/>
      <c r="S20" s="75"/>
      <c r="T20" s="73" t="s">
        <v>27</v>
      </c>
      <c r="U20" s="74"/>
      <c r="V20" s="74"/>
      <c r="W20" s="76"/>
    </row>
    <row r="21" spans="2:23" ht="15.6" x14ac:dyDescent="0.35">
      <c r="B21" s="6"/>
      <c r="C21" s="6"/>
      <c r="D21" s="6"/>
      <c r="K21" s="72"/>
      <c r="L21" s="38" t="s">
        <v>12</v>
      </c>
      <c r="M21" s="38" t="s">
        <v>13</v>
      </c>
      <c r="N21" s="38" t="s">
        <v>39</v>
      </c>
      <c r="O21" s="38" t="s">
        <v>14</v>
      </c>
      <c r="P21" s="39" t="s">
        <v>12</v>
      </c>
      <c r="Q21" s="38" t="s">
        <v>13</v>
      </c>
      <c r="R21" s="38" t="s">
        <v>39</v>
      </c>
      <c r="S21" s="42" t="s">
        <v>14</v>
      </c>
      <c r="T21" s="38" t="s">
        <v>12</v>
      </c>
      <c r="U21" s="38" t="s">
        <v>13</v>
      </c>
      <c r="V21" s="38" t="s">
        <v>39</v>
      </c>
      <c r="W21" s="43" t="s">
        <v>14</v>
      </c>
    </row>
    <row r="22" spans="2:23" ht="15.6" x14ac:dyDescent="0.35">
      <c r="B22" s="6"/>
      <c r="C22" s="6"/>
      <c r="D22" s="6"/>
      <c r="K22" s="40" t="s">
        <v>34</v>
      </c>
      <c r="L22" s="44">
        <v>99.4</v>
      </c>
      <c r="M22" s="44" t="s">
        <v>53</v>
      </c>
      <c r="N22" s="44">
        <v>26.25</v>
      </c>
      <c r="O22" s="44">
        <v>32.92303149606299</v>
      </c>
      <c r="P22" s="45">
        <v>38.299999999999997</v>
      </c>
      <c r="Q22" s="44" t="s">
        <v>53</v>
      </c>
      <c r="R22" s="44">
        <v>11.98</v>
      </c>
      <c r="S22" s="46">
        <v>12.257602739726025</v>
      </c>
      <c r="T22" s="44">
        <v>104</v>
      </c>
      <c r="U22" s="44" t="s">
        <v>53</v>
      </c>
      <c r="V22" s="44">
        <v>12.3</v>
      </c>
      <c r="W22" s="47">
        <v>21.638235294117646</v>
      </c>
    </row>
    <row r="23" spans="2:23" ht="15.6" x14ac:dyDescent="0.35">
      <c r="B23" s="6"/>
      <c r="C23" s="6"/>
      <c r="D23" s="6"/>
      <c r="K23" s="40" t="s">
        <v>32</v>
      </c>
      <c r="L23" s="44">
        <v>191</v>
      </c>
      <c r="M23" s="44">
        <v>13.9</v>
      </c>
      <c r="N23" s="44">
        <v>43.7</v>
      </c>
      <c r="O23" s="44">
        <v>61.953346456692913</v>
      </c>
      <c r="P23" s="45">
        <v>38.299999999999997</v>
      </c>
      <c r="Q23" s="44" t="s">
        <v>53</v>
      </c>
      <c r="R23" s="44">
        <v>18.7</v>
      </c>
      <c r="S23" s="46">
        <v>18.590753424657535</v>
      </c>
      <c r="T23" s="44">
        <v>116</v>
      </c>
      <c r="U23" s="44" t="s">
        <v>53</v>
      </c>
      <c r="V23" s="44">
        <v>30.45</v>
      </c>
      <c r="W23" s="47">
        <v>36.387205882352944</v>
      </c>
    </row>
    <row r="24" spans="2:23" ht="15.6" x14ac:dyDescent="0.35">
      <c r="B24" s="6"/>
      <c r="C24" s="6"/>
      <c r="D24" s="6"/>
      <c r="K24" s="40" t="s">
        <v>28</v>
      </c>
      <c r="L24" s="44">
        <v>318</v>
      </c>
      <c r="M24" s="44" t="s">
        <v>53</v>
      </c>
      <c r="N24" s="44">
        <v>48.1</v>
      </c>
      <c r="O24" s="44">
        <v>78.035551181102363</v>
      </c>
      <c r="P24" s="45">
        <v>42.3</v>
      </c>
      <c r="Q24" s="44" t="s">
        <v>53</v>
      </c>
      <c r="R24" s="44" t="s">
        <v>53</v>
      </c>
      <c r="S24" s="46">
        <v>10.579383561643834</v>
      </c>
      <c r="T24" s="44">
        <v>23.9</v>
      </c>
      <c r="U24" s="44" t="s">
        <v>53</v>
      </c>
      <c r="V24" s="44" t="s">
        <v>53</v>
      </c>
      <c r="W24" s="47" t="s">
        <v>53</v>
      </c>
    </row>
    <row r="25" spans="2:23" ht="15.6" x14ac:dyDescent="0.35">
      <c r="B25" s="6"/>
      <c r="C25" s="6"/>
      <c r="D25" s="6"/>
      <c r="K25" s="40" t="s">
        <v>33</v>
      </c>
      <c r="L25" s="44">
        <v>324</v>
      </c>
      <c r="M25" s="44" t="s">
        <v>53</v>
      </c>
      <c r="N25" s="44">
        <v>38.9</v>
      </c>
      <c r="O25" s="44">
        <v>66.968110236220483</v>
      </c>
      <c r="P25" s="45">
        <v>84.5</v>
      </c>
      <c r="Q25" s="44" t="s">
        <v>53</v>
      </c>
      <c r="R25" s="44" t="s">
        <v>53</v>
      </c>
      <c r="S25" s="46">
        <v>10.854109589041094</v>
      </c>
      <c r="T25" s="44">
        <v>23.6</v>
      </c>
      <c r="U25" s="44" t="s">
        <v>53</v>
      </c>
      <c r="V25" s="44" t="s">
        <v>53</v>
      </c>
      <c r="W25" s="47" t="s">
        <v>53</v>
      </c>
    </row>
    <row r="26" spans="2:23" ht="15.6" x14ac:dyDescent="0.35">
      <c r="B26" s="6"/>
      <c r="C26" s="6"/>
      <c r="D26" s="6"/>
      <c r="K26" s="40" t="s">
        <v>29</v>
      </c>
      <c r="L26" s="44">
        <v>137</v>
      </c>
      <c r="M26" s="44" t="s">
        <v>53</v>
      </c>
      <c r="N26" s="44">
        <v>33.5</v>
      </c>
      <c r="O26" s="44">
        <v>46.30374015748032</v>
      </c>
      <c r="P26" s="45">
        <v>31.8</v>
      </c>
      <c r="Q26" s="44" t="s">
        <v>53</v>
      </c>
      <c r="R26" s="44" t="s">
        <v>53</v>
      </c>
      <c r="S26" s="46" t="s">
        <v>53</v>
      </c>
      <c r="T26" s="44">
        <v>17.2</v>
      </c>
      <c r="U26" s="44" t="s">
        <v>53</v>
      </c>
      <c r="V26" s="44" t="s">
        <v>53</v>
      </c>
      <c r="W26" s="47" t="s">
        <v>53</v>
      </c>
    </row>
    <row r="27" spans="2:23" ht="15.6" x14ac:dyDescent="0.35">
      <c r="K27" s="40" t="s">
        <v>30</v>
      </c>
      <c r="L27" s="44">
        <v>37.6</v>
      </c>
      <c r="M27" s="44" t="s">
        <v>53</v>
      </c>
      <c r="N27" s="44" t="s">
        <v>53</v>
      </c>
      <c r="O27" s="44" t="s">
        <v>53</v>
      </c>
      <c r="P27" s="45" t="s">
        <v>53</v>
      </c>
      <c r="Q27" s="44" t="s">
        <v>53</v>
      </c>
      <c r="R27" s="44" t="s">
        <v>53</v>
      </c>
      <c r="S27" s="46" t="s">
        <v>53</v>
      </c>
      <c r="T27" s="44" t="s">
        <v>53</v>
      </c>
      <c r="U27" s="44" t="s">
        <v>53</v>
      </c>
      <c r="V27" s="44" t="s">
        <v>53</v>
      </c>
      <c r="W27" s="47" t="s">
        <v>53</v>
      </c>
    </row>
    <row r="28" spans="2:23" ht="15.6" x14ac:dyDescent="0.35">
      <c r="K28" s="40" t="s">
        <v>31</v>
      </c>
      <c r="L28" s="44">
        <v>34.75</v>
      </c>
      <c r="M28" s="44" t="s">
        <v>54</v>
      </c>
      <c r="N28" s="44" t="s">
        <v>54</v>
      </c>
      <c r="O28" s="44" t="s">
        <v>54</v>
      </c>
      <c r="P28" s="45" t="s">
        <v>54</v>
      </c>
      <c r="Q28" s="44" t="s">
        <v>54</v>
      </c>
      <c r="R28" s="44" t="s">
        <v>54</v>
      </c>
      <c r="S28" s="46" t="s">
        <v>54</v>
      </c>
      <c r="T28" s="44" t="s">
        <v>54</v>
      </c>
      <c r="U28" s="44" t="s">
        <v>54</v>
      </c>
      <c r="V28" s="44" t="s">
        <v>54</v>
      </c>
      <c r="W28" s="47" t="s">
        <v>54</v>
      </c>
    </row>
    <row r="29" spans="2:23" ht="15.6" x14ac:dyDescent="0.35">
      <c r="K29" s="41" t="s">
        <v>7</v>
      </c>
      <c r="L29" s="44">
        <v>80.2</v>
      </c>
      <c r="M29" s="44" t="s">
        <v>53</v>
      </c>
      <c r="N29" s="44" t="s">
        <v>53</v>
      </c>
      <c r="O29" s="44" t="s">
        <v>53</v>
      </c>
      <c r="P29" s="45">
        <v>10.6</v>
      </c>
      <c r="Q29" s="44" t="s">
        <v>53</v>
      </c>
      <c r="R29" s="44" t="s">
        <v>53</v>
      </c>
      <c r="S29" s="46" t="s">
        <v>53</v>
      </c>
      <c r="T29" s="44" t="s">
        <v>53</v>
      </c>
      <c r="U29" s="44" t="s">
        <v>53</v>
      </c>
      <c r="V29" s="44" t="s">
        <v>53</v>
      </c>
      <c r="W29" s="47" t="s">
        <v>53</v>
      </c>
    </row>
    <row r="30" spans="2:23" ht="15.6" x14ac:dyDescent="0.35">
      <c r="K30" s="41" t="s">
        <v>8</v>
      </c>
      <c r="L30" s="44">
        <v>193</v>
      </c>
      <c r="M30" s="44" t="s">
        <v>53</v>
      </c>
      <c r="N30" s="44">
        <v>10.3</v>
      </c>
      <c r="O30" s="44">
        <v>13.793661417322836</v>
      </c>
      <c r="P30" s="45">
        <v>13.9</v>
      </c>
      <c r="Q30" s="44" t="s">
        <v>53</v>
      </c>
      <c r="R30" s="44" t="s">
        <v>53</v>
      </c>
      <c r="S30" s="46" t="s">
        <v>53</v>
      </c>
      <c r="T30" s="44">
        <v>14.15</v>
      </c>
      <c r="U30" s="44" t="s">
        <v>53</v>
      </c>
      <c r="V30" s="44" t="s">
        <v>53</v>
      </c>
      <c r="W30" s="47" t="s">
        <v>53</v>
      </c>
    </row>
    <row r="31" spans="2:23" ht="15.6" x14ac:dyDescent="0.35">
      <c r="K31" s="41" t="s">
        <v>9</v>
      </c>
      <c r="L31" s="44">
        <v>346</v>
      </c>
      <c r="M31" s="44" t="s">
        <v>54</v>
      </c>
      <c r="N31" s="44">
        <v>29.1</v>
      </c>
      <c r="O31" s="44">
        <v>44.124409448818895</v>
      </c>
      <c r="P31" s="45">
        <v>42.5</v>
      </c>
      <c r="Q31" s="44" t="s">
        <v>54</v>
      </c>
      <c r="R31" s="44" t="s">
        <v>54</v>
      </c>
      <c r="S31" s="46" t="s">
        <v>54</v>
      </c>
      <c r="T31" s="44">
        <v>40.299999999999997</v>
      </c>
      <c r="U31" s="44" t="s">
        <v>54</v>
      </c>
      <c r="V31" s="44" t="s">
        <v>54</v>
      </c>
      <c r="W31" s="47" t="s">
        <v>54</v>
      </c>
    </row>
    <row r="32" spans="2:23" ht="15.6" x14ac:dyDescent="0.35">
      <c r="K32" s="41" t="s">
        <v>10</v>
      </c>
      <c r="L32" s="44" t="s">
        <v>53</v>
      </c>
      <c r="M32" s="44" t="s">
        <v>53</v>
      </c>
      <c r="N32" s="44" t="s">
        <v>53</v>
      </c>
      <c r="O32" s="44" t="s">
        <v>53</v>
      </c>
      <c r="P32" s="45">
        <v>10.4</v>
      </c>
      <c r="Q32" s="44" t="s">
        <v>53</v>
      </c>
      <c r="R32" s="44" t="s">
        <v>53</v>
      </c>
      <c r="S32" s="46" t="s">
        <v>53</v>
      </c>
      <c r="T32" s="44">
        <v>4560</v>
      </c>
      <c r="U32" s="44">
        <v>55.1</v>
      </c>
      <c r="V32" s="44">
        <v>304</v>
      </c>
      <c r="W32" s="47">
        <v>630.8132352941177</v>
      </c>
    </row>
    <row r="33" spans="11:23" ht="16.2" thickBot="1" x14ac:dyDescent="0.4">
      <c r="K33" s="49" t="s">
        <v>41</v>
      </c>
      <c r="L33" s="50">
        <v>1501.8</v>
      </c>
      <c r="M33" s="50">
        <v>17.5</v>
      </c>
      <c r="N33" s="50">
        <v>212.29999999999998</v>
      </c>
      <c r="O33" s="50">
        <v>354.77551181102359</v>
      </c>
      <c r="P33" s="51">
        <v>189.00000000000003</v>
      </c>
      <c r="Q33" s="70">
        <v>0</v>
      </c>
      <c r="R33" s="50">
        <v>46.5</v>
      </c>
      <c r="S33" s="52">
        <v>62.451027397260255</v>
      </c>
      <c r="T33" s="50">
        <v>4695.9000000000005</v>
      </c>
      <c r="U33" s="50">
        <v>55.1</v>
      </c>
      <c r="V33" s="50">
        <v>344.92499999999995</v>
      </c>
      <c r="W33" s="53">
        <v>709.54308823529425</v>
      </c>
    </row>
    <row r="34" spans="11:23" ht="15.6" x14ac:dyDescent="0.35">
      <c r="K34" s="66"/>
      <c r="L34" s="44"/>
      <c r="M34" s="44"/>
      <c r="N34" s="44"/>
      <c r="O34" s="44"/>
      <c r="P34" s="44"/>
      <c r="Q34" s="67"/>
      <c r="R34" s="44"/>
      <c r="S34" s="44"/>
      <c r="T34" s="44"/>
      <c r="U34" s="44"/>
      <c r="V34" s="44"/>
      <c r="W34" s="44"/>
    </row>
    <row r="35" spans="11:23" ht="15.6" x14ac:dyDescent="0.35">
      <c r="K35" s="66"/>
      <c r="L35" s="44"/>
      <c r="M35" s="44"/>
      <c r="N35" s="44"/>
      <c r="O35" s="44"/>
      <c r="P35" s="44"/>
      <c r="Q35" s="67"/>
      <c r="R35" s="44"/>
      <c r="S35" s="44"/>
      <c r="T35" s="44"/>
      <c r="U35" s="44"/>
      <c r="V35" s="44"/>
      <c r="W35" s="44"/>
    </row>
    <row r="36" spans="11:23" ht="15.6" x14ac:dyDescent="0.35">
      <c r="K36" s="66"/>
      <c r="L36" s="44"/>
      <c r="M36" s="44"/>
      <c r="N36" s="44"/>
      <c r="O36" s="44"/>
      <c r="P36" s="44"/>
      <c r="Q36" s="67"/>
      <c r="R36" s="44"/>
      <c r="S36" s="44"/>
      <c r="T36" s="44"/>
      <c r="U36" s="44"/>
      <c r="V36" s="44"/>
      <c r="W36" s="44"/>
    </row>
    <row r="37" spans="11:23" ht="15.6" x14ac:dyDescent="0.35">
      <c r="K37" s="66"/>
      <c r="L37" s="44"/>
      <c r="M37" s="44"/>
      <c r="N37" s="44"/>
      <c r="O37" s="44"/>
      <c r="P37" s="44"/>
      <c r="Q37" s="67"/>
      <c r="R37" s="44"/>
      <c r="S37" s="44"/>
      <c r="T37" s="44"/>
      <c r="U37" s="44"/>
      <c r="V37" s="44"/>
      <c r="W37" s="44"/>
    </row>
    <row r="38" spans="11:23" ht="15.6" x14ac:dyDescent="0.35">
      <c r="K38" s="66"/>
      <c r="L38" s="44"/>
      <c r="M38" s="44"/>
      <c r="N38" s="44"/>
      <c r="O38" s="44"/>
      <c r="P38" s="44"/>
      <c r="Q38" s="67"/>
      <c r="R38" s="44"/>
      <c r="S38" s="44"/>
      <c r="T38" s="44"/>
      <c r="U38" s="44"/>
      <c r="V38" s="44"/>
      <c r="W38" s="44"/>
    </row>
    <row r="39" spans="11:23" ht="15.6" x14ac:dyDescent="0.35">
      <c r="K39" s="66"/>
      <c r="L39" s="44"/>
      <c r="M39" s="44"/>
      <c r="N39" s="44"/>
      <c r="O39" s="44"/>
      <c r="P39" s="44"/>
      <c r="Q39" s="67"/>
      <c r="R39" s="44"/>
      <c r="S39" s="44"/>
      <c r="T39" s="44"/>
      <c r="U39" s="44"/>
      <c r="V39" s="44"/>
      <c r="W39" s="44"/>
    </row>
  </sheetData>
  <mergeCells count="4">
    <mergeCell ref="K20:K21"/>
    <mergeCell ref="L20:O20"/>
    <mergeCell ref="P20:S20"/>
    <mergeCell ref="T20:W2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topLeftCell="J1" workbookViewId="0">
      <pane ySplit="1" topLeftCell="A26" activePane="bottomLeft" state="frozen"/>
      <selection pane="bottomLeft" activeCell="AA2" sqref="AA2:AA43"/>
    </sheetView>
  </sheetViews>
  <sheetFormatPr defaultRowHeight="14.4" x14ac:dyDescent="0.3"/>
  <cols>
    <col min="13" max="13" width="8.88671875" customWidth="1"/>
    <col min="27" max="27" width="8.88671875" customWidth="1"/>
  </cols>
  <sheetData>
    <row r="1" spans="1:27" x14ac:dyDescent="0.3">
      <c r="A1" s="2" t="s">
        <v>11</v>
      </c>
      <c r="B1" s="3" t="s">
        <v>10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/>
      <c r="N1" s="2" t="s">
        <v>11</v>
      </c>
      <c r="O1" s="3" t="s">
        <v>10</v>
      </c>
      <c r="P1" s="3" t="s">
        <v>0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4" t="s">
        <v>9</v>
      </c>
      <c r="Z1" s="48" t="s">
        <v>41</v>
      </c>
      <c r="AA1" s="48" t="s">
        <v>55</v>
      </c>
    </row>
    <row r="2" spans="1:27" x14ac:dyDescent="0.3">
      <c r="A2" s="5">
        <v>41447</v>
      </c>
      <c r="B2" s="7">
        <v>0</v>
      </c>
      <c r="C2" s="7">
        <v>34.25</v>
      </c>
      <c r="D2" s="7">
        <v>77.25</v>
      </c>
      <c r="E2" s="7">
        <v>87.05</v>
      </c>
      <c r="F2" s="7">
        <v>160</v>
      </c>
      <c r="G2" s="7">
        <v>49.5</v>
      </c>
      <c r="H2" s="7">
        <v>1.7749999999999999</v>
      </c>
      <c r="I2" s="7">
        <v>4.13</v>
      </c>
      <c r="J2" s="7">
        <v>2.71</v>
      </c>
      <c r="K2" s="7">
        <v>5.12</v>
      </c>
      <c r="L2" s="7">
        <v>27.65</v>
      </c>
      <c r="M2" s="7"/>
      <c r="N2" s="5">
        <v>41447</v>
      </c>
      <c r="O2" s="32">
        <f t="shared" ref="O2:O33" si="0" xml:space="preserve"> IF(B2&lt;10,0,B2)</f>
        <v>0</v>
      </c>
      <c r="P2" s="32">
        <f t="shared" ref="P2:P33" si="1" xml:space="preserve"> IF(C2&lt;10,0,C2)</f>
        <v>34.25</v>
      </c>
      <c r="Q2" s="32">
        <f t="shared" ref="Q2:Q33" si="2" xml:space="preserve"> IF(D2&lt;10,0,D2)</f>
        <v>77.25</v>
      </c>
      <c r="R2" s="32">
        <f t="shared" ref="R2:R33" si="3" xml:space="preserve"> IF(E2&lt;10,0,E2)</f>
        <v>87.05</v>
      </c>
      <c r="S2" s="32">
        <f t="shared" ref="S2:S33" si="4" xml:space="preserve"> IF(F2&lt;10,0,F2)</f>
        <v>160</v>
      </c>
      <c r="T2" s="32">
        <f t="shared" ref="T2:T33" si="5" xml:space="preserve"> IF(G2&lt;10,0,G2)</f>
        <v>49.5</v>
      </c>
      <c r="U2" s="32">
        <f t="shared" ref="U2:U33" si="6" xml:space="preserve"> IF(H2&lt;10,0,H2)</f>
        <v>0</v>
      </c>
      <c r="V2" s="32">
        <f t="shared" ref="V2:V33" si="7" xml:space="preserve"> IF(I2&lt;25,0,I2)</f>
        <v>0</v>
      </c>
      <c r="W2" s="32">
        <f t="shared" ref="W2:W33" si="8" xml:space="preserve"> IF(J2&lt;10,0,J2)</f>
        <v>0</v>
      </c>
      <c r="X2" s="32">
        <f t="shared" ref="X2:X33" si="9" xml:space="preserve"> IF(K2&lt;10,0,K2)</f>
        <v>0</v>
      </c>
      <c r="Y2" s="29">
        <f t="shared" ref="Y2:Y33" si="10" xml:space="preserve"> IF(L2&lt;25,0,L2)</f>
        <v>27.65</v>
      </c>
      <c r="Z2">
        <f>SUM(O2:Y2)</f>
        <v>435.7</v>
      </c>
      <c r="AA2">
        <f>T2+Y2</f>
        <v>77.150000000000006</v>
      </c>
    </row>
    <row r="3" spans="1:27" x14ac:dyDescent="0.3">
      <c r="A3" s="5">
        <v>41448</v>
      </c>
      <c r="B3" s="7">
        <v>0</v>
      </c>
      <c r="C3" s="7">
        <v>36.549999999999997</v>
      </c>
      <c r="D3" s="7">
        <v>73.400000000000006</v>
      </c>
      <c r="E3" s="7">
        <v>78</v>
      </c>
      <c r="F3" s="7">
        <v>165.5</v>
      </c>
      <c r="G3" s="7">
        <v>50.65</v>
      </c>
      <c r="H3" s="7">
        <v>4.4849999999999994</v>
      </c>
      <c r="I3" s="7">
        <v>7.45</v>
      </c>
      <c r="J3" s="7">
        <v>2.79</v>
      </c>
      <c r="K3" s="7">
        <v>5.0199999999999996</v>
      </c>
      <c r="L3" s="7">
        <v>36.549999999999997</v>
      </c>
      <c r="M3" s="7"/>
      <c r="N3" s="5">
        <v>41448</v>
      </c>
      <c r="O3" s="32">
        <f t="shared" si="0"/>
        <v>0</v>
      </c>
      <c r="P3" s="32">
        <f t="shared" si="1"/>
        <v>36.549999999999997</v>
      </c>
      <c r="Q3" s="32">
        <f t="shared" si="2"/>
        <v>73.400000000000006</v>
      </c>
      <c r="R3" s="32">
        <f t="shared" si="3"/>
        <v>78</v>
      </c>
      <c r="S3" s="32">
        <f t="shared" si="4"/>
        <v>165.5</v>
      </c>
      <c r="T3" s="32">
        <f t="shared" si="5"/>
        <v>50.65</v>
      </c>
      <c r="U3" s="32">
        <f t="shared" si="6"/>
        <v>0</v>
      </c>
      <c r="V3" s="32">
        <f t="shared" si="7"/>
        <v>0</v>
      </c>
      <c r="W3" s="32">
        <f t="shared" si="8"/>
        <v>0</v>
      </c>
      <c r="X3" s="32">
        <f t="shared" si="9"/>
        <v>0</v>
      </c>
      <c r="Y3" s="29">
        <f t="shared" si="10"/>
        <v>36.549999999999997</v>
      </c>
      <c r="Z3">
        <f t="shared" ref="Z3:Z66" si="11">SUM(O3:Y3)</f>
        <v>440.65</v>
      </c>
      <c r="AA3">
        <f t="shared" ref="AA3:AA66" si="12">T3+Y3</f>
        <v>87.199999999999989</v>
      </c>
    </row>
    <row r="4" spans="1:27" x14ac:dyDescent="0.3">
      <c r="A4" s="5">
        <v>41449</v>
      </c>
      <c r="B4" s="7">
        <v>0</v>
      </c>
      <c r="C4" s="7">
        <v>34.4</v>
      </c>
      <c r="D4" s="7">
        <v>49.8</v>
      </c>
      <c r="E4" s="7">
        <v>73.900000000000006</v>
      </c>
      <c r="F4" s="7">
        <v>180.5</v>
      </c>
      <c r="G4" s="7">
        <v>42.4</v>
      </c>
      <c r="H4" s="7">
        <v>3.5149999999999997</v>
      </c>
      <c r="I4" s="7">
        <v>7.3650000000000002</v>
      </c>
      <c r="J4" s="7">
        <v>2.1295000000000002</v>
      </c>
      <c r="K4" s="7">
        <v>6.2450000000000001</v>
      </c>
      <c r="L4" s="7">
        <v>34.299999999999997</v>
      </c>
      <c r="M4" s="7"/>
      <c r="N4" s="5">
        <v>41449</v>
      </c>
      <c r="O4" s="32">
        <f t="shared" si="0"/>
        <v>0</v>
      </c>
      <c r="P4" s="32">
        <f t="shared" si="1"/>
        <v>34.4</v>
      </c>
      <c r="Q4" s="32">
        <f t="shared" si="2"/>
        <v>49.8</v>
      </c>
      <c r="R4" s="32">
        <f t="shared" si="3"/>
        <v>73.900000000000006</v>
      </c>
      <c r="S4" s="32">
        <f t="shared" si="4"/>
        <v>180.5</v>
      </c>
      <c r="T4" s="32">
        <f t="shared" si="5"/>
        <v>42.4</v>
      </c>
      <c r="U4" s="32">
        <f t="shared" si="6"/>
        <v>0</v>
      </c>
      <c r="V4" s="32">
        <f t="shared" si="7"/>
        <v>0</v>
      </c>
      <c r="W4" s="32">
        <f t="shared" si="8"/>
        <v>0</v>
      </c>
      <c r="X4" s="32">
        <f t="shared" si="9"/>
        <v>0</v>
      </c>
      <c r="Y4" s="29">
        <f t="shared" si="10"/>
        <v>34.299999999999997</v>
      </c>
      <c r="Z4">
        <f t="shared" si="11"/>
        <v>415.3</v>
      </c>
      <c r="AA4">
        <f t="shared" si="12"/>
        <v>76.699999999999989</v>
      </c>
    </row>
    <row r="5" spans="1:27" x14ac:dyDescent="0.3">
      <c r="A5" s="5">
        <v>41450</v>
      </c>
      <c r="B5" s="7">
        <v>0</v>
      </c>
      <c r="C5" s="7">
        <v>51.05</v>
      </c>
      <c r="D5" s="7">
        <v>78.300000000000011</v>
      </c>
      <c r="E5" s="7">
        <v>90.9</v>
      </c>
      <c r="F5" s="7">
        <v>224.5</v>
      </c>
      <c r="G5" s="7">
        <v>40.950000000000003</v>
      </c>
      <c r="H5" s="7">
        <v>5.58</v>
      </c>
      <c r="I5" s="7">
        <v>5.82</v>
      </c>
      <c r="J5" s="7">
        <v>3.99</v>
      </c>
      <c r="K5" s="7">
        <v>10.44</v>
      </c>
      <c r="L5" s="7">
        <v>45.8</v>
      </c>
      <c r="M5" s="7"/>
      <c r="N5" s="5">
        <v>41450</v>
      </c>
      <c r="O5" s="32">
        <f t="shared" si="0"/>
        <v>0</v>
      </c>
      <c r="P5" s="32">
        <f t="shared" si="1"/>
        <v>51.05</v>
      </c>
      <c r="Q5" s="32">
        <f t="shared" si="2"/>
        <v>78.300000000000011</v>
      </c>
      <c r="R5" s="32">
        <f t="shared" si="3"/>
        <v>90.9</v>
      </c>
      <c r="S5" s="32">
        <f t="shared" si="4"/>
        <v>224.5</v>
      </c>
      <c r="T5" s="32">
        <f t="shared" si="5"/>
        <v>40.950000000000003</v>
      </c>
      <c r="U5" s="32">
        <f t="shared" si="6"/>
        <v>0</v>
      </c>
      <c r="V5" s="32">
        <f t="shared" si="7"/>
        <v>0</v>
      </c>
      <c r="W5" s="32">
        <f t="shared" si="8"/>
        <v>0</v>
      </c>
      <c r="X5" s="32">
        <f t="shared" si="9"/>
        <v>10.44</v>
      </c>
      <c r="Y5" s="29">
        <f t="shared" si="10"/>
        <v>45.8</v>
      </c>
      <c r="Z5">
        <f t="shared" si="11"/>
        <v>541.93999999999994</v>
      </c>
      <c r="AA5">
        <f t="shared" si="12"/>
        <v>86.75</v>
      </c>
    </row>
    <row r="6" spans="1:27" x14ac:dyDescent="0.3">
      <c r="A6" s="5">
        <v>41451</v>
      </c>
      <c r="B6" s="7">
        <v>0</v>
      </c>
      <c r="C6" s="7">
        <v>48.849999999999994</v>
      </c>
      <c r="D6" s="7">
        <v>66.349999999999994</v>
      </c>
      <c r="E6" s="7">
        <v>76.050000000000011</v>
      </c>
      <c r="F6" s="7">
        <v>153.5</v>
      </c>
      <c r="G6" s="7">
        <v>39.200000000000003</v>
      </c>
      <c r="H6" s="7">
        <v>5.9649999999999999</v>
      </c>
      <c r="I6" s="7">
        <v>6.6049999999999995</v>
      </c>
      <c r="J6" s="7">
        <v>4.375</v>
      </c>
      <c r="K6" s="7">
        <v>11.149999999999999</v>
      </c>
      <c r="L6" s="7">
        <v>47.4</v>
      </c>
      <c r="M6" s="7"/>
      <c r="N6" s="5">
        <v>41451</v>
      </c>
      <c r="O6" s="32">
        <f t="shared" si="0"/>
        <v>0</v>
      </c>
      <c r="P6" s="32">
        <f t="shared" si="1"/>
        <v>48.849999999999994</v>
      </c>
      <c r="Q6" s="32">
        <f t="shared" si="2"/>
        <v>66.349999999999994</v>
      </c>
      <c r="R6" s="32">
        <f t="shared" si="3"/>
        <v>76.050000000000011</v>
      </c>
      <c r="S6" s="32">
        <f t="shared" si="4"/>
        <v>153.5</v>
      </c>
      <c r="T6" s="32">
        <f t="shared" si="5"/>
        <v>39.200000000000003</v>
      </c>
      <c r="U6" s="32">
        <f t="shared" si="6"/>
        <v>0</v>
      </c>
      <c r="V6" s="32">
        <f t="shared" si="7"/>
        <v>0</v>
      </c>
      <c r="W6" s="32">
        <f t="shared" si="8"/>
        <v>0</v>
      </c>
      <c r="X6" s="32">
        <f t="shared" si="9"/>
        <v>11.149999999999999</v>
      </c>
      <c r="Y6" s="29">
        <f t="shared" si="10"/>
        <v>47.4</v>
      </c>
      <c r="Z6">
        <f t="shared" si="11"/>
        <v>442.49999999999994</v>
      </c>
      <c r="AA6">
        <f t="shared" si="12"/>
        <v>86.6</v>
      </c>
    </row>
    <row r="7" spans="1:27" x14ac:dyDescent="0.3">
      <c r="A7" s="5">
        <v>41452</v>
      </c>
      <c r="B7" s="7">
        <v>0</v>
      </c>
      <c r="C7" s="7">
        <v>40.4</v>
      </c>
      <c r="D7" s="7">
        <v>51</v>
      </c>
      <c r="E7" s="7">
        <v>46.95</v>
      </c>
      <c r="F7" s="7">
        <v>52.85</v>
      </c>
      <c r="G7" s="7">
        <v>41.25</v>
      </c>
      <c r="H7" s="7">
        <v>3.4129999999999998</v>
      </c>
      <c r="I7" s="7">
        <v>6.85</v>
      </c>
      <c r="J7" s="7">
        <v>3.31</v>
      </c>
      <c r="K7" s="7">
        <v>10.404999999999999</v>
      </c>
      <c r="L7" s="7">
        <v>54.85</v>
      </c>
      <c r="M7" s="7"/>
      <c r="N7" s="5">
        <v>41452</v>
      </c>
      <c r="O7" s="32">
        <f t="shared" si="0"/>
        <v>0</v>
      </c>
      <c r="P7" s="32">
        <f t="shared" si="1"/>
        <v>40.4</v>
      </c>
      <c r="Q7" s="32">
        <f t="shared" si="2"/>
        <v>51</v>
      </c>
      <c r="R7" s="32">
        <f t="shared" si="3"/>
        <v>46.95</v>
      </c>
      <c r="S7" s="32">
        <f t="shared" si="4"/>
        <v>52.85</v>
      </c>
      <c r="T7" s="32">
        <f t="shared" si="5"/>
        <v>41.25</v>
      </c>
      <c r="U7" s="32">
        <f t="shared" si="6"/>
        <v>0</v>
      </c>
      <c r="V7" s="32">
        <f t="shared" si="7"/>
        <v>0</v>
      </c>
      <c r="W7" s="32">
        <f t="shared" si="8"/>
        <v>0</v>
      </c>
      <c r="X7" s="32">
        <f t="shared" si="9"/>
        <v>10.404999999999999</v>
      </c>
      <c r="Y7" s="29">
        <f t="shared" si="10"/>
        <v>54.85</v>
      </c>
      <c r="Z7">
        <f t="shared" si="11"/>
        <v>297.70500000000004</v>
      </c>
      <c r="AA7">
        <f t="shared" si="12"/>
        <v>96.1</v>
      </c>
    </row>
    <row r="8" spans="1:27" x14ac:dyDescent="0.3">
      <c r="A8" s="5">
        <v>41453</v>
      </c>
      <c r="B8" s="7">
        <v>0</v>
      </c>
      <c r="C8" s="7">
        <v>21.95</v>
      </c>
      <c r="D8" s="7">
        <v>17.399999999999999</v>
      </c>
      <c r="E8" s="7">
        <v>23.1</v>
      </c>
      <c r="F8" s="7">
        <v>13.95</v>
      </c>
      <c r="G8" s="7">
        <v>21.950000000000003</v>
      </c>
      <c r="H8" s="7">
        <v>2.8</v>
      </c>
      <c r="I8" s="7">
        <v>1.24</v>
      </c>
      <c r="J8" s="7">
        <v>1.03</v>
      </c>
      <c r="K8" s="7">
        <v>6.0449999999999999</v>
      </c>
      <c r="L8" s="7">
        <v>40.049999999999997</v>
      </c>
      <c r="M8" s="7"/>
      <c r="N8" s="5">
        <v>41453</v>
      </c>
      <c r="O8" s="32">
        <f t="shared" si="0"/>
        <v>0</v>
      </c>
      <c r="P8" s="32">
        <f t="shared" si="1"/>
        <v>21.95</v>
      </c>
      <c r="Q8" s="32">
        <f t="shared" si="2"/>
        <v>17.399999999999999</v>
      </c>
      <c r="R8" s="32">
        <f t="shared" si="3"/>
        <v>23.1</v>
      </c>
      <c r="S8" s="32">
        <f t="shared" si="4"/>
        <v>13.95</v>
      </c>
      <c r="T8" s="32">
        <f t="shared" si="5"/>
        <v>21.950000000000003</v>
      </c>
      <c r="U8" s="32">
        <f t="shared" si="6"/>
        <v>0</v>
      </c>
      <c r="V8" s="32">
        <f t="shared" si="7"/>
        <v>0</v>
      </c>
      <c r="W8" s="32">
        <f t="shared" si="8"/>
        <v>0</v>
      </c>
      <c r="X8" s="32">
        <f t="shared" si="9"/>
        <v>0</v>
      </c>
      <c r="Y8" s="29">
        <f t="shared" si="10"/>
        <v>40.049999999999997</v>
      </c>
      <c r="Z8">
        <f t="shared" si="11"/>
        <v>138.39999999999998</v>
      </c>
      <c r="AA8">
        <f t="shared" si="12"/>
        <v>62</v>
      </c>
    </row>
    <row r="9" spans="1:27" x14ac:dyDescent="0.3">
      <c r="A9" s="5">
        <v>41454</v>
      </c>
      <c r="B9" s="7">
        <v>0</v>
      </c>
      <c r="C9" s="7">
        <v>25.95</v>
      </c>
      <c r="D9" s="7">
        <v>19.350000000000001</v>
      </c>
      <c r="E9" s="7">
        <v>5.5449999999999999</v>
      </c>
      <c r="F9" s="7">
        <v>0</v>
      </c>
      <c r="G9" s="7">
        <v>9.6449999999999996</v>
      </c>
      <c r="H9" s="7">
        <v>0</v>
      </c>
      <c r="I9" s="7">
        <v>0</v>
      </c>
      <c r="J9" s="7">
        <v>0</v>
      </c>
      <c r="K9" s="7">
        <v>0.3145</v>
      </c>
      <c r="L9" s="7">
        <v>29.5</v>
      </c>
      <c r="M9" s="7"/>
      <c r="N9" s="5">
        <v>41454</v>
      </c>
      <c r="O9" s="32">
        <f t="shared" si="0"/>
        <v>0</v>
      </c>
      <c r="P9" s="32">
        <f t="shared" si="1"/>
        <v>25.95</v>
      </c>
      <c r="Q9" s="32">
        <f t="shared" si="2"/>
        <v>19.350000000000001</v>
      </c>
      <c r="R9" s="32">
        <f t="shared" si="3"/>
        <v>0</v>
      </c>
      <c r="S9" s="32">
        <f t="shared" si="4"/>
        <v>0</v>
      </c>
      <c r="T9" s="32">
        <f t="shared" si="5"/>
        <v>0</v>
      </c>
      <c r="U9" s="32">
        <f t="shared" si="6"/>
        <v>0</v>
      </c>
      <c r="V9" s="32">
        <f t="shared" si="7"/>
        <v>0</v>
      </c>
      <c r="W9" s="32">
        <f t="shared" si="8"/>
        <v>0</v>
      </c>
      <c r="X9" s="32">
        <f t="shared" si="9"/>
        <v>0</v>
      </c>
      <c r="Y9" s="29">
        <f t="shared" si="10"/>
        <v>29.5</v>
      </c>
      <c r="Z9">
        <f t="shared" si="11"/>
        <v>74.8</v>
      </c>
      <c r="AA9">
        <f t="shared" si="12"/>
        <v>29.5</v>
      </c>
    </row>
    <row r="10" spans="1:27" x14ac:dyDescent="0.3">
      <c r="A10" s="5">
        <v>41455</v>
      </c>
      <c r="B10" s="7">
        <v>0</v>
      </c>
      <c r="C10" s="7">
        <v>20.3</v>
      </c>
      <c r="D10" s="7">
        <v>14.75</v>
      </c>
      <c r="E10" s="7">
        <v>10.015000000000001</v>
      </c>
      <c r="F10" s="7">
        <v>1.98</v>
      </c>
      <c r="G10" s="7">
        <v>14.75</v>
      </c>
      <c r="H10" s="7">
        <v>0</v>
      </c>
      <c r="I10" s="7">
        <v>0</v>
      </c>
      <c r="J10" s="7">
        <v>0.85050000000000003</v>
      </c>
      <c r="K10" s="7">
        <v>1.17</v>
      </c>
      <c r="L10" s="7">
        <v>31.150000000000002</v>
      </c>
      <c r="M10" s="7"/>
      <c r="N10" s="5">
        <v>41455</v>
      </c>
      <c r="O10" s="32">
        <f t="shared" si="0"/>
        <v>0</v>
      </c>
      <c r="P10" s="32">
        <f t="shared" si="1"/>
        <v>20.3</v>
      </c>
      <c r="Q10" s="32">
        <f t="shared" si="2"/>
        <v>14.75</v>
      </c>
      <c r="R10" s="32">
        <f t="shared" si="3"/>
        <v>10.015000000000001</v>
      </c>
      <c r="S10" s="32">
        <f t="shared" si="4"/>
        <v>0</v>
      </c>
      <c r="T10" s="32">
        <f t="shared" si="5"/>
        <v>14.75</v>
      </c>
      <c r="U10" s="32">
        <f t="shared" si="6"/>
        <v>0</v>
      </c>
      <c r="V10" s="32">
        <f t="shared" si="7"/>
        <v>0</v>
      </c>
      <c r="W10" s="32">
        <f t="shared" si="8"/>
        <v>0</v>
      </c>
      <c r="X10" s="32">
        <f t="shared" si="9"/>
        <v>0</v>
      </c>
      <c r="Y10" s="29">
        <f t="shared" si="10"/>
        <v>31.150000000000002</v>
      </c>
      <c r="Z10">
        <f t="shared" si="11"/>
        <v>90.965000000000003</v>
      </c>
      <c r="AA10">
        <f t="shared" si="12"/>
        <v>45.900000000000006</v>
      </c>
    </row>
    <row r="11" spans="1:27" x14ac:dyDescent="0.3">
      <c r="A11" s="5">
        <v>41456</v>
      </c>
      <c r="B11" s="7">
        <v>0</v>
      </c>
      <c r="C11" s="7">
        <v>13.899999999999999</v>
      </c>
      <c r="D11" s="7">
        <v>13.9</v>
      </c>
      <c r="E11" s="7">
        <v>2.81</v>
      </c>
      <c r="F11" s="7">
        <v>0</v>
      </c>
      <c r="G11" s="7">
        <v>8.620000000000001</v>
      </c>
      <c r="H11" s="7">
        <v>0</v>
      </c>
      <c r="I11" s="7">
        <v>0</v>
      </c>
      <c r="J11" s="7">
        <v>0</v>
      </c>
      <c r="K11" s="7">
        <v>0</v>
      </c>
      <c r="L11" s="7">
        <v>43.85</v>
      </c>
      <c r="M11" s="7"/>
      <c r="N11" s="5">
        <v>41456</v>
      </c>
      <c r="O11" s="32">
        <f t="shared" si="0"/>
        <v>0</v>
      </c>
      <c r="P11" s="32">
        <f t="shared" si="1"/>
        <v>13.899999999999999</v>
      </c>
      <c r="Q11" s="32">
        <f t="shared" si="2"/>
        <v>13.9</v>
      </c>
      <c r="R11" s="32">
        <f t="shared" si="3"/>
        <v>0</v>
      </c>
      <c r="S11" s="32">
        <f t="shared" si="4"/>
        <v>0</v>
      </c>
      <c r="T11" s="32">
        <f t="shared" si="5"/>
        <v>0</v>
      </c>
      <c r="U11" s="32">
        <f t="shared" si="6"/>
        <v>0</v>
      </c>
      <c r="V11" s="32">
        <f t="shared" si="7"/>
        <v>0</v>
      </c>
      <c r="W11" s="32">
        <f t="shared" si="8"/>
        <v>0</v>
      </c>
      <c r="X11" s="32">
        <f t="shared" si="9"/>
        <v>0</v>
      </c>
      <c r="Y11" s="29">
        <f t="shared" si="10"/>
        <v>43.85</v>
      </c>
      <c r="Z11">
        <f t="shared" si="11"/>
        <v>71.650000000000006</v>
      </c>
      <c r="AA11">
        <f t="shared" si="12"/>
        <v>43.85</v>
      </c>
    </row>
    <row r="12" spans="1:27" x14ac:dyDescent="0.3">
      <c r="A12" s="5">
        <v>41457</v>
      </c>
      <c r="B12" s="13">
        <v>0</v>
      </c>
      <c r="C12" s="13">
        <v>20.799999999999997</v>
      </c>
      <c r="D12" s="13">
        <v>21.1</v>
      </c>
      <c r="E12" s="13">
        <v>7.0400000000000009</v>
      </c>
      <c r="F12" s="13">
        <v>7.8100000000000005</v>
      </c>
      <c r="G12" s="13">
        <v>30.1</v>
      </c>
      <c r="H12" s="13">
        <v>0</v>
      </c>
      <c r="I12" s="13">
        <v>0</v>
      </c>
      <c r="J12" s="13">
        <v>0</v>
      </c>
      <c r="K12" s="13">
        <v>3.605</v>
      </c>
      <c r="L12" s="13">
        <v>45.8</v>
      </c>
      <c r="M12" s="13"/>
      <c r="N12" s="5">
        <v>41457</v>
      </c>
      <c r="O12" s="32">
        <f t="shared" si="0"/>
        <v>0</v>
      </c>
      <c r="P12" s="32">
        <f t="shared" si="1"/>
        <v>20.799999999999997</v>
      </c>
      <c r="Q12" s="32">
        <f t="shared" si="2"/>
        <v>21.1</v>
      </c>
      <c r="R12" s="32">
        <f t="shared" si="3"/>
        <v>0</v>
      </c>
      <c r="S12" s="32">
        <f t="shared" si="4"/>
        <v>0</v>
      </c>
      <c r="T12" s="32">
        <f t="shared" si="5"/>
        <v>30.1</v>
      </c>
      <c r="U12" s="32">
        <f t="shared" si="6"/>
        <v>0</v>
      </c>
      <c r="V12" s="32">
        <f t="shared" si="7"/>
        <v>0</v>
      </c>
      <c r="W12" s="32">
        <f t="shared" si="8"/>
        <v>0</v>
      </c>
      <c r="X12" s="32">
        <f t="shared" si="9"/>
        <v>0</v>
      </c>
      <c r="Y12" s="29">
        <f t="shared" si="10"/>
        <v>45.8</v>
      </c>
      <c r="Z12">
        <f t="shared" si="11"/>
        <v>117.8</v>
      </c>
      <c r="AA12">
        <f t="shared" si="12"/>
        <v>75.900000000000006</v>
      </c>
    </row>
    <row r="13" spans="1:27" x14ac:dyDescent="0.3">
      <c r="A13" s="5">
        <v>41458</v>
      </c>
      <c r="B13" s="13">
        <v>0</v>
      </c>
      <c r="C13" s="13">
        <v>18.399999999999999</v>
      </c>
      <c r="D13" s="13">
        <v>19.25</v>
      </c>
      <c r="E13" s="13">
        <v>4.54</v>
      </c>
      <c r="F13" s="13">
        <v>0.89800000000000002</v>
      </c>
      <c r="G13" s="13">
        <v>21.1</v>
      </c>
      <c r="H13" s="13">
        <v>0</v>
      </c>
      <c r="I13" s="13">
        <v>0</v>
      </c>
      <c r="J13" s="13">
        <v>0</v>
      </c>
      <c r="K13" s="13">
        <v>1.37</v>
      </c>
      <c r="L13" s="13">
        <v>32.6</v>
      </c>
      <c r="M13" s="13"/>
      <c r="N13" s="5">
        <v>41458</v>
      </c>
      <c r="O13" s="32">
        <f t="shared" si="0"/>
        <v>0</v>
      </c>
      <c r="P13" s="32">
        <f t="shared" si="1"/>
        <v>18.399999999999999</v>
      </c>
      <c r="Q13" s="32">
        <f t="shared" si="2"/>
        <v>19.25</v>
      </c>
      <c r="R13" s="32">
        <f t="shared" si="3"/>
        <v>0</v>
      </c>
      <c r="S13" s="32">
        <f t="shared" si="4"/>
        <v>0</v>
      </c>
      <c r="T13" s="32">
        <f t="shared" si="5"/>
        <v>21.1</v>
      </c>
      <c r="U13" s="32">
        <f t="shared" si="6"/>
        <v>0</v>
      </c>
      <c r="V13" s="32">
        <f t="shared" si="7"/>
        <v>0</v>
      </c>
      <c r="W13" s="32">
        <f t="shared" si="8"/>
        <v>0</v>
      </c>
      <c r="X13" s="32">
        <f t="shared" si="9"/>
        <v>0</v>
      </c>
      <c r="Y13" s="29">
        <f t="shared" si="10"/>
        <v>32.6</v>
      </c>
      <c r="Z13">
        <f t="shared" si="11"/>
        <v>91.35</v>
      </c>
      <c r="AA13">
        <f t="shared" si="12"/>
        <v>53.7</v>
      </c>
    </row>
    <row r="14" spans="1:27" x14ac:dyDescent="0.3">
      <c r="A14" s="5">
        <v>41459</v>
      </c>
      <c r="B14" s="13">
        <v>0</v>
      </c>
      <c r="C14" s="13">
        <v>20.8</v>
      </c>
      <c r="D14" s="13">
        <v>17.5</v>
      </c>
      <c r="E14" s="13">
        <v>4.0199999999999996</v>
      </c>
      <c r="F14" s="13">
        <v>2.1739999999999999</v>
      </c>
      <c r="G14" s="13">
        <v>6.8049999999999997</v>
      </c>
      <c r="H14" s="13">
        <v>0</v>
      </c>
      <c r="I14" s="13">
        <v>0</v>
      </c>
      <c r="J14" s="13">
        <v>0</v>
      </c>
      <c r="K14" s="13">
        <v>0</v>
      </c>
      <c r="L14" s="13">
        <v>13.4</v>
      </c>
      <c r="M14" s="13"/>
      <c r="N14" s="5">
        <v>41459</v>
      </c>
      <c r="O14" s="32">
        <f t="shared" si="0"/>
        <v>0</v>
      </c>
      <c r="P14" s="32">
        <f t="shared" si="1"/>
        <v>20.8</v>
      </c>
      <c r="Q14" s="32">
        <f t="shared" si="2"/>
        <v>17.5</v>
      </c>
      <c r="R14" s="32">
        <f t="shared" si="3"/>
        <v>0</v>
      </c>
      <c r="S14" s="32">
        <f t="shared" si="4"/>
        <v>0</v>
      </c>
      <c r="T14" s="32">
        <f t="shared" si="5"/>
        <v>0</v>
      </c>
      <c r="U14" s="32">
        <f t="shared" si="6"/>
        <v>0</v>
      </c>
      <c r="V14" s="32">
        <f t="shared" si="7"/>
        <v>0</v>
      </c>
      <c r="W14" s="32">
        <f t="shared" si="8"/>
        <v>0</v>
      </c>
      <c r="X14" s="32">
        <f t="shared" si="9"/>
        <v>0</v>
      </c>
      <c r="Y14" s="29">
        <f t="shared" si="10"/>
        <v>0</v>
      </c>
      <c r="Z14">
        <f t="shared" si="11"/>
        <v>38.299999999999997</v>
      </c>
      <c r="AA14">
        <f t="shared" si="12"/>
        <v>0</v>
      </c>
    </row>
    <row r="15" spans="1:27" x14ac:dyDescent="0.3">
      <c r="A15" s="5">
        <v>41460</v>
      </c>
      <c r="B15" s="13">
        <v>0</v>
      </c>
      <c r="C15" s="13">
        <v>31.549999999999997</v>
      </c>
      <c r="D15" s="13">
        <v>24.2</v>
      </c>
      <c r="E15" s="13">
        <v>6.7799999999999994</v>
      </c>
      <c r="F15" s="13">
        <v>4.4649999999999999</v>
      </c>
      <c r="G15" s="13">
        <v>21.9</v>
      </c>
      <c r="H15" s="13">
        <v>0</v>
      </c>
      <c r="I15" s="13">
        <v>0</v>
      </c>
      <c r="J15" s="13">
        <v>0</v>
      </c>
      <c r="K15" s="13">
        <v>0.44999999999999996</v>
      </c>
      <c r="L15" s="13">
        <v>31.4</v>
      </c>
      <c r="M15" s="13"/>
      <c r="N15" s="5">
        <v>41460</v>
      </c>
      <c r="O15" s="32">
        <f t="shared" si="0"/>
        <v>0</v>
      </c>
      <c r="P15" s="32">
        <f t="shared" si="1"/>
        <v>31.549999999999997</v>
      </c>
      <c r="Q15" s="32">
        <f t="shared" si="2"/>
        <v>24.2</v>
      </c>
      <c r="R15" s="32">
        <f t="shared" si="3"/>
        <v>0</v>
      </c>
      <c r="S15" s="32">
        <f t="shared" si="4"/>
        <v>0</v>
      </c>
      <c r="T15" s="32">
        <f t="shared" si="5"/>
        <v>21.9</v>
      </c>
      <c r="U15" s="32">
        <f t="shared" si="6"/>
        <v>0</v>
      </c>
      <c r="V15" s="32">
        <f t="shared" si="7"/>
        <v>0</v>
      </c>
      <c r="W15" s="32">
        <f t="shared" si="8"/>
        <v>0</v>
      </c>
      <c r="X15" s="32">
        <f t="shared" si="9"/>
        <v>0</v>
      </c>
      <c r="Y15" s="29">
        <f t="shared" si="10"/>
        <v>31.4</v>
      </c>
      <c r="Z15">
        <f t="shared" si="11"/>
        <v>109.05000000000001</v>
      </c>
      <c r="AA15">
        <f t="shared" si="12"/>
        <v>53.3</v>
      </c>
    </row>
    <row r="16" spans="1:27" x14ac:dyDescent="0.3">
      <c r="A16" s="5">
        <v>41461</v>
      </c>
      <c r="B16" s="13">
        <v>0</v>
      </c>
      <c r="C16" s="13">
        <v>27.4</v>
      </c>
      <c r="D16" s="13">
        <v>25.4</v>
      </c>
      <c r="E16" s="13">
        <v>6.8900000000000006</v>
      </c>
      <c r="F16" s="13">
        <v>4.0199999999999996</v>
      </c>
      <c r="G16" s="13">
        <v>18.5</v>
      </c>
      <c r="H16" s="13">
        <v>0</v>
      </c>
      <c r="I16" s="13">
        <v>0</v>
      </c>
      <c r="J16" s="13">
        <v>0</v>
      </c>
      <c r="K16" s="13">
        <v>0.71199999999999997</v>
      </c>
      <c r="L16" s="13">
        <v>24.450000000000003</v>
      </c>
      <c r="M16" s="13"/>
      <c r="N16" s="5">
        <v>41461</v>
      </c>
      <c r="O16" s="32">
        <f t="shared" si="0"/>
        <v>0</v>
      </c>
      <c r="P16" s="32">
        <f t="shared" si="1"/>
        <v>27.4</v>
      </c>
      <c r="Q16" s="32">
        <f t="shared" si="2"/>
        <v>25.4</v>
      </c>
      <c r="R16" s="32">
        <f t="shared" si="3"/>
        <v>0</v>
      </c>
      <c r="S16" s="32">
        <f t="shared" si="4"/>
        <v>0</v>
      </c>
      <c r="T16" s="32">
        <f t="shared" si="5"/>
        <v>18.5</v>
      </c>
      <c r="U16" s="32">
        <f t="shared" si="6"/>
        <v>0</v>
      </c>
      <c r="V16" s="32">
        <f t="shared" si="7"/>
        <v>0</v>
      </c>
      <c r="W16" s="32">
        <f t="shared" si="8"/>
        <v>0</v>
      </c>
      <c r="X16" s="32">
        <f t="shared" si="9"/>
        <v>0</v>
      </c>
      <c r="Y16" s="29">
        <f t="shared" si="10"/>
        <v>0</v>
      </c>
      <c r="Z16">
        <f t="shared" si="11"/>
        <v>71.3</v>
      </c>
      <c r="AA16">
        <f t="shared" si="12"/>
        <v>18.5</v>
      </c>
    </row>
    <row r="17" spans="1:27" x14ac:dyDescent="0.3">
      <c r="A17" s="5">
        <v>41462</v>
      </c>
      <c r="B17" s="13">
        <v>0</v>
      </c>
      <c r="C17" s="13">
        <v>30.75</v>
      </c>
      <c r="D17" s="13">
        <v>25.45</v>
      </c>
      <c r="E17" s="13">
        <v>11.5</v>
      </c>
      <c r="F17" s="13">
        <v>5.6349999999999998</v>
      </c>
      <c r="G17" s="13">
        <v>20.85</v>
      </c>
      <c r="H17" s="13">
        <v>0</v>
      </c>
      <c r="I17" s="13">
        <v>0</v>
      </c>
      <c r="J17" s="13">
        <v>0</v>
      </c>
      <c r="K17" s="13">
        <v>3.1799999999999997</v>
      </c>
      <c r="L17" s="13">
        <v>23.15</v>
      </c>
      <c r="M17" s="13"/>
      <c r="N17" s="5">
        <v>41462</v>
      </c>
      <c r="O17" s="32">
        <f t="shared" si="0"/>
        <v>0</v>
      </c>
      <c r="P17" s="32">
        <f t="shared" si="1"/>
        <v>30.75</v>
      </c>
      <c r="Q17" s="32">
        <f t="shared" si="2"/>
        <v>25.45</v>
      </c>
      <c r="R17" s="32">
        <f t="shared" si="3"/>
        <v>11.5</v>
      </c>
      <c r="S17" s="32">
        <f t="shared" si="4"/>
        <v>0</v>
      </c>
      <c r="T17" s="32">
        <f t="shared" si="5"/>
        <v>20.85</v>
      </c>
      <c r="U17" s="32">
        <f t="shared" si="6"/>
        <v>0</v>
      </c>
      <c r="V17" s="32">
        <f t="shared" si="7"/>
        <v>0</v>
      </c>
      <c r="W17" s="32">
        <f t="shared" si="8"/>
        <v>0</v>
      </c>
      <c r="X17" s="32">
        <f t="shared" si="9"/>
        <v>0</v>
      </c>
      <c r="Y17" s="29">
        <f t="shared" si="10"/>
        <v>0</v>
      </c>
      <c r="Z17">
        <f t="shared" si="11"/>
        <v>88.550000000000011</v>
      </c>
      <c r="AA17">
        <f t="shared" si="12"/>
        <v>20.85</v>
      </c>
    </row>
    <row r="18" spans="1:27" x14ac:dyDescent="0.3">
      <c r="A18" s="5">
        <v>41463</v>
      </c>
      <c r="B18" s="22">
        <v>2.3449999999999998</v>
      </c>
      <c r="C18" s="22">
        <v>23.474999999999998</v>
      </c>
      <c r="D18" s="22">
        <v>22.975000000000001</v>
      </c>
      <c r="E18" s="22">
        <v>9.48</v>
      </c>
      <c r="F18" s="22">
        <v>7.16</v>
      </c>
      <c r="G18" s="22">
        <v>25.574999999999999</v>
      </c>
      <c r="H18" s="22">
        <v>0.66349999999999998</v>
      </c>
      <c r="I18" s="22">
        <v>0.80349999999999999</v>
      </c>
      <c r="J18" s="22">
        <v>3.0949999999999998</v>
      </c>
      <c r="K18" s="22">
        <v>5.6449999999999996</v>
      </c>
      <c r="L18" s="22">
        <v>34.5</v>
      </c>
      <c r="M18" s="22"/>
      <c r="N18" s="5">
        <v>41463</v>
      </c>
      <c r="O18" s="32">
        <f t="shared" si="0"/>
        <v>0</v>
      </c>
      <c r="P18" s="32">
        <f t="shared" si="1"/>
        <v>23.474999999999998</v>
      </c>
      <c r="Q18" s="32">
        <f t="shared" si="2"/>
        <v>22.975000000000001</v>
      </c>
      <c r="R18" s="32">
        <f t="shared" si="3"/>
        <v>0</v>
      </c>
      <c r="S18" s="32">
        <f t="shared" si="4"/>
        <v>0</v>
      </c>
      <c r="T18" s="32">
        <f t="shared" si="5"/>
        <v>25.574999999999999</v>
      </c>
      <c r="U18" s="32">
        <f t="shared" si="6"/>
        <v>0</v>
      </c>
      <c r="V18" s="32">
        <f t="shared" si="7"/>
        <v>0</v>
      </c>
      <c r="W18" s="32">
        <f t="shared" si="8"/>
        <v>0</v>
      </c>
      <c r="X18" s="32">
        <f t="shared" si="9"/>
        <v>0</v>
      </c>
      <c r="Y18" s="29">
        <f t="shared" si="10"/>
        <v>34.5</v>
      </c>
      <c r="Z18">
        <f t="shared" si="11"/>
        <v>106.52500000000001</v>
      </c>
      <c r="AA18">
        <f t="shared" si="12"/>
        <v>60.075000000000003</v>
      </c>
    </row>
    <row r="19" spans="1:27" x14ac:dyDescent="0.3">
      <c r="A19" s="5">
        <v>41464</v>
      </c>
      <c r="B19" s="7">
        <v>2.5049999999999999</v>
      </c>
      <c r="C19" s="7">
        <v>14.65</v>
      </c>
      <c r="D19" s="7">
        <v>18.399999999999999</v>
      </c>
      <c r="E19" s="7">
        <v>3.8650000000000002</v>
      </c>
      <c r="F19" s="7">
        <v>5.3000000000000007</v>
      </c>
      <c r="G19" s="7">
        <v>11.7</v>
      </c>
      <c r="H19" s="7">
        <v>0</v>
      </c>
      <c r="I19" s="7">
        <v>0</v>
      </c>
      <c r="J19" s="7">
        <v>4.08</v>
      </c>
      <c r="K19" s="7">
        <v>3.21</v>
      </c>
      <c r="L19" s="7">
        <v>6.26</v>
      </c>
      <c r="M19" s="7"/>
      <c r="N19" s="5">
        <v>41464</v>
      </c>
      <c r="O19" s="32">
        <f t="shared" si="0"/>
        <v>0</v>
      </c>
      <c r="P19" s="32">
        <f t="shared" si="1"/>
        <v>14.65</v>
      </c>
      <c r="Q19" s="32">
        <f t="shared" si="2"/>
        <v>18.399999999999999</v>
      </c>
      <c r="R19" s="32">
        <f t="shared" si="3"/>
        <v>0</v>
      </c>
      <c r="S19" s="32">
        <f t="shared" si="4"/>
        <v>0</v>
      </c>
      <c r="T19" s="32">
        <f t="shared" si="5"/>
        <v>11.7</v>
      </c>
      <c r="U19" s="32">
        <f t="shared" si="6"/>
        <v>0</v>
      </c>
      <c r="V19" s="32">
        <f t="shared" si="7"/>
        <v>0</v>
      </c>
      <c r="W19" s="32">
        <f t="shared" si="8"/>
        <v>0</v>
      </c>
      <c r="X19" s="32">
        <f t="shared" si="9"/>
        <v>0</v>
      </c>
      <c r="Y19" s="29">
        <f t="shared" si="10"/>
        <v>0</v>
      </c>
      <c r="Z19">
        <f t="shared" si="11"/>
        <v>44.75</v>
      </c>
      <c r="AA19">
        <f t="shared" si="12"/>
        <v>11.7</v>
      </c>
    </row>
    <row r="20" spans="1:27" x14ac:dyDescent="0.3">
      <c r="A20" s="5">
        <v>41465</v>
      </c>
      <c r="B20" s="7">
        <v>1.96</v>
      </c>
      <c r="C20" s="7">
        <v>17.100000000000001</v>
      </c>
      <c r="D20" s="7">
        <v>20.149999999999999</v>
      </c>
      <c r="E20" s="7">
        <v>11.35</v>
      </c>
      <c r="F20" s="7">
        <v>11.1</v>
      </c>
      <c r="G20" s="7">
        <v>14.4</v>
      </c>
      <c r="H20" s="7">
        <v>0</v>
      </c>
      <c r="I20" s="7">
        <v>0</v>
      </c>
      <c r="J20" s="7">
        <v>2.9000000000000004</v>
      </c>
      <c r="K20" s="7">
        <v>2.4299999999999997</v>
      </c>
      <c r="L20" s="7">
        <v>12.85</v>
      </c>
      <c r="M20" s="7"/>
      <c r="N20" s="5">
        <v>41465</v>
      </c>
      <c r="O20" s="32">
        <f t="shared" si="0"/>
        <v>0</v>
      </c>
      <c r="P20" s="32">
        <f t="shared" si="1"/>
        <v>17.100000000000001</v>
      </c>
      <c r="Q20" s="32">
        <f t="shared" si="2"/>
        <v>20.149999999999999</v>
      </c>
      <c r="R20" s="32">
        <f t="shared" si="3"/>
        <v>11.35</v>
      </c>
      <c r="S20" s="32">
        <f t="shared" si="4"/>
        <v>11.1</v>
      </c>
      <c r="T20" s="32">
        <f t="shared" si="5"/>
        <v>14.4</v>
      </c>
      <c r="U20" s="32">
        <f t="shared" si="6"/>
        <v>0</v>
      </c>
      <c r="V20" s="32">
        <f t="shared" si="7"/>
        <v>0</v>
      </c>
      <c r="W20" s="32">
        <f t="shared" si="8"/>
        <v>0</v>
      </c>
      <c r="X20" s="32">
        <f t="shared" si="9"/>
        <v>0</v>
      </c>
      <c r="Y20" s="29">
        <f t="shared" si="10"/>
        <v>0</v>
      </c>
      <c r="Z20">
        <f t="shared" si="11"/>
        <v>74.100000000000009</v>
      </c>
      <c r="AA20">
        <f t="shared" si="12"/>
        <v>14.4</v>
      </c>
    </row>
    <row r="21" spans="1:27" x14ac:dyDescent="0.3">
      <c r="A21" s="5">
        <v>41466</v>
      </c>
      <c r="B21" s="7">
        <v>0.245</v>
      </c>
      <c r="C21" s="7">
        <v>17.100000000000001</v>
      </c>
      <c r="D21" s="7">
        <v>22.2</v>
      </c>
      <c r="E21" s="7">
        <v>13.55</v>
      </c>
      <c r="F21" s="7">
        <v>12.55</v>
      </c>
      <c r="G21" s="7">
        <v>21.3</v>
      </c>
      <c r="H21" s="7">
        <v>0</v>
      </c>
      <c r="I21" s="7">
        <v>0</v>
      </c>
      <c r="J21" s="7">
        <v>3.0949999999999998</v>
      </c>
      <c r="K21" s="7">
        <v>3.4050000000000002</v>
      </c>
      <c r="L21" s="7">
        <v>17.299999999999997</v>
      </c>
      <c r="M21" s="7"/>
      <c r="N21" s="5">
        <v>41466</v>
      </c>
      <c r="O21" s="32">
        <f t="shared" si="0"/>
        <v>0</v>
      </c>
      <c r="P21" s="32">
        <f t="shared" si="1"/>
        <v>17.100000000000001</v>
      </c>
      <c r="Q21" s="32">
        <f t="shared" si="2"/>
        <v>22.2</v>
      </c>
      <c r="R21" s="32">
        <f t="shared" si="3"/>
        <v>13.55</v>
      </c>
      <c r="S21" s="32">
        <f t="shared" si="4"/>
        <v>12.55</v>
      </c>
      <c r="T21" s="32">
        <f t="shared" si="5"/>
        <v>21.3</v>
      </c>
      <c r="U21" s="32">
        <f t="shared" si="6"/>
        <v>0</v>
      </c>
      <c r="V21" s="32">
        <f t="shared" si="7"/>
        <v>0</v>
      </c>
      <c r="W21" s="32">
        <f t="shared" si="8"/>
        <v>0</v>
      </c>
      <c r="X21" s="32">
        <f t="shared" si="9"/>
        <v>0</v>
      </c>
      <c r="Y21" s="29">
        <f t="shared" si="10"/>
        <v>0</v>
      </c>
      <c r="Z21">
        <f t="shared" si="11"/>
        <v>86.699999999999989</v>
      </c>
      <c r="AA21">
        <f t="shared" si="12"/>
        <v>21.3</v>
      </c>
    </row>
    <row r="22" spans="1:27" x14ac:dyDescent="0.3">
      <c r="A22" s="5">
        <v>41467</v>
      </c>
      <c r="B22" s="7">
        <v>0.61</v>
      </c>
      <c r="C22" s="7">
        <v>19.7</v>
      </c>
      <c r="D22" s="7">
        <v>18.899999999999999</v>
      </c>
      <c r="E22" s="7">
        <v>5.0500000000000007</v>
      </c>
      <c r="F22" s="7">
        <v>5.6950000000000003</v>
      </c>
      <c r="G22" s="7">
        <v>14.05</v>
      </c>
      <c r="H22" s="7">
        <v>0</v>
      </c>
      <c r="I22" s="7">
        <v>0</v>
      </c>
      <c r="J22" s="7">
        <v>2.1749999999999998</v>
      </c>
      <c r="K22" s="7">
        <v>2.9350000000000001</v>
      </c>
      <c r="L22" s="7">
        <v>14.65</v>
      </c>
      <c r="M22" s="7"/>
      <c r="N22" s="5">
        <v>41467</v>
      </c>
      <c r="O22" s="32">
        <f t="shared" si="0"/>
        <v>0</v>
      </c>
      <c r="P22" s="32">
        <f t="shared" si="1"/>
        <v>19.7</v>
      </c>
      <c r="Q22" s="32">
        <f t="shared" si="2"/>
        <v>18.899999999999999</v>
      </c>
      <c r="R22" s="32">
        <f t="shared" si="3"/>
        <v>0</v>
      </c>
      <c r="S22" s="32">
        <f t="shared" si="4"/>
        <v>0</v>
      </c>
      <c r="T22" s="32">
        <f t="shared" si="5"/>
        <v>14.05</v>
      </c>
      <c r="U22" s="32">
        <f t="shared" si="6"/>
        <v>0</v>
      </c>
      <c r="V22" s="32">
        <f t="shared" si="7"/>
        <v>0</v>
      </c>
      <c r="W22" s="32">
        <f t="shared" si="8"/>
        <v>0</v>
      </c>
      <c r="X22" s="32">
        <f t="shared" si="9"/>
        <v>0</v>
      </c>
      <c r="Y22" s="29">
        <f t="shared" si="10"/>
        <v>0</v>
      </c>
      <c r="Z22">
        <f t="shared" si="11"/>
        <v>52.649999999999991</v>
      </c>
      <c r="AA22">
        <f t="shared" si="12"/>
        <v>14.05</v>
      </c>
    </row>
    <row r="23" spans="1:27" x14ac:dyDescent="0.3">
      <c r="A23" s="5">
        <v>41468</v>
      </c>
      <c r="B23" s="7">
        <v>2.39</v>
      </c>
      <c r="C23" s="7">
        <v>22.299999999999997</v>
      </c>
      <c r="D23" s="7">
        <v>25.95</v>
      </c>
      <c r="E23" s="7">
        <v>9.6849999999999987</v>
      </c>
      <c r="F23" s="7">
        <v>9.58</v>
      </c>
      <c r="G23" s="7">
        <v>21.6</v>
      </c>
      <c r="H23" s="7">
        <v>0.13550000000000001</v>
      </c>
      <c r="I23" s="7">
        <v>0</v>
      </c>
      <c r="J23" s="7">
        <v>3.2650000000000001</v>
      </c>
      <c r="K23" s="7">
        <v>6.17</v>
      </c>
      <c r="L23" s="7">
        <v>21.35</v>
      </c>
      <c r="M23" s="7"/>
      <c r="N23" s="5">
        <v>41468</v>
      </c>
      <c r="O23" s="32">
        <f t="shared" si="0"/>
        <v>0</v>
      </c>
      <c r="P23" s="32">
        <f t="shared" si="1"/>
        <v>22.299999999999997</v>
      </c>
      <c r="Q23" s="32">
        <f t="shared" si="2"/>
        <v>25.95</v>
      </c>
      <c r="R23" s="32">
        <f t="shared" si="3"/>
        <v>0</v>
      </c>
      <c r="S23" s="32">
        <f t="shared" si="4"/>
        <v>0</v>
      </c>
      <c r="T23" s="32">
        <f t="shared" si="5"/>
        <v>21.6</v>
      </c>
      <c r="U23" s="32">
        <f t="shared" si="6"/>
        <v>0</v>
      </c>
      <c r="V23" s="32">
        <f t="shared" si="7"/>
        <v>0</v>
      </c>
      <c r="W23" s="32">
        <f t="shared" si="8"/>
        <v>0</v>
      </c>
      <c r="X23" s="32">
        <f t="shared" si="9"/>
        <v>0</v>
      </c>
      <c r="Y23" s="29">
        <f t="shared" si="10"/>
        <v>0</v>
      </c>
      <c r="Z23">
        <f t="shared" si="11"/>
        <v>69.849999999999994</v>
      </c>
      <c r="AA23">
        <f t="shared" si="12"/>
        <v>21.6</v>
      </c>
    </row>
    <row r="24" spans="1:27" x14ac:dyDescent="0.3">
      <c r="A24" s="5">
        <v>41469</v>
      </c>
      <c r="B24" s="7">
        <v>5.1749999999999998</v>
      </c>
      <c r="C24" s="7">
        <v>39.450000000000003</v>
      </c>
      <c r="D24" s="7">
        <v>28.5</v>
      </c>
      <c r="E24" s="7">
        <v>9.6499999999999986</v>
      </c>
      <c r="F24" s="7">
        <v>9.3249999999999993</v>
      </c>
      <c r="G24" s="7">
        <v>29.3</v>
      </c>
      <c r="H24" s="7">
        <v>0.85050000000000003</v>
      </c>
      <c r="I24" s="7">
        <v>0</v>
      </c>
      <c r="J24" s="7">
        <v>5.5949999999999998</v>
      </c>
      <c r="K24" s="7">
        <v>11.6</v>
      </c>
      <c r="L24" s="7">
        <v>33.799999999999997</v>
      </c>
      <c r="M24" s="7"/>
      <c r="N24" s="5">
        <v>41469</v>
      </c>
      <c r="O24" s="32">
        <f t="shared" si="0"/>
        <v>0</v>
      </c>
      <c r="P24" s="32">
        <f t="shared" si="1"/>
        <v>39.450000000000003</v>
      </c>
      <c r="Q24" s="32">
        <f t="shared" si="2"/>
        <v>28.5</v>
      </c>
      <c r="R24" s="32">
        <f t="shared" si="3"/>
        <v>0</v>
      </c>
      <c r="S24" s="32">
        <f t="shared" si="4"/>
        <v>0</v>
      </c>
      <c r="T24" s="32">
        <f t="shared" si="5"/>
        <v>29.3</v>
      </c>
      <c r="U24" s="32">
        <f t="shared" si="6"/>
        <v>0</v>
      </c>
      <c r="V24" s="32">
        <f t="shared" si="7"/>
        <v>0</v>
      </c>
      <c r="W24" s="32">
        <f t="shared" si="8"/>
        <v>0</v>
      </c>
      <c r="X24" s="32">
        <f t="shared" si="9"/>
        <v>11.6</v>
      </c>
      <c r="Y24" s="29">
        <f t="shared" si="10"/>
        <v>33.799999999999997</v>
      </c>
      <c r="Z24">
        <f t="shared" si="11"/>
        <v>142.64999999999998</v>
      </c>
      <c r="AA24">
        <f t="shared" si="12"/>
        <v>63.099999999999994</v>
      </c>
    </row>
    <row r="25" spans="1:27" x14ac:dyDescent="0.3">
      <c r="A25" s="5">
        <v>41470</v>
      </c>
      <c r="B25" s="7">
        <v>1.4969999999999999</v>
      </c>
      <c r="C25" s="7">
        <v>28.450000000000003</v>
      </c>
      <c r="D25" s="7">
        <v>25.35</v>
      </c>
      <c r="E25" s="7">
        <v>7.07</v>
      </c>
      <c r="F25" s="7">
        <v>7.8900000000000006</v>
      </c>
      <c r="G25" s="7">
        <v>23.450000000000003</v>
      </c>
      <c r="H25" s="7">
        <v>0</v>
      </c>
      <c r="I25" s="7">
        <v>0</v>
      </c>
      <c r="J25" s="7">
        <v>3.8450000000000002</v>
      </c>
      <c r="K25" s="7">
        <v>7.4850000000000003</v>
      </c>
      <c r="L25" s="7">
        <v>25.9</v>
      </c>
      <c r="M25" s="7"/>
      <c r="N25" s="5">
        <v>41470</v>
      </c>
      <c r="O25" s="32">
        <f t="shared" si="0"/>
        <v>0</v>
      </c>
      <c r="P25" s="32">
        <f t="shared" si="1"/>
        <v>28.450000000000003</v>
      </c>
      <c r="Q25" s="32">
        <f t="shared" si="2"/>
        <v>25.35</v>
      </c>
      <c r="R25" s="32">
        <f t="shared" si="3"/>
        <v>0</v>
      </c>
      <c r="S25" s="32">
        <f t="shared" si="4"/>
        <v>0</v>
      </c>
      <c r="T25" s="32">
        <f t="shared" si="5"/>
        <v>23.450000000000003</v>
      </c>
      <c r="U25" s="32">
        <f t="shared" si="6"/>
        <v>0</v>
      </c>
      <c r="V25" s="32">
        <f t="shared" si="7"/>
        <v>0</v>
      </c>
      <c r="W25" s="32">
        <f t="shared" si="8"/>
        <v>0</v>
      </c>
      <c r="X25" s="32">
        <f t="shared" si="9"/>
        <v>0</v>
      </c>
      <c r="Y25" s="29">
        <f t="shared" si="10"/>
        <v>25.9</v>
      </c>
      <c r="Z25">
        <f t="shared" si="11"/>
        <v>103.15</v>
      </c>
      <c r="AA25">
        <f t="shared" si="12"/>
        <v>49.35</v>
      </c>
    </row>
    <row r="26" spans="1:27" x14ac:dyDescent="0.3">
      <c r="A26" s="5">
        <v>41471</v>
      </c>
      <c r="B26" s="7">
        <v>0</v>
      </c>
      <c r="C26" s="7">
        <v>8.2899999999999991</v>
      </c>
      <c r="D26" s="7">
        <v>18.5</v>
      </c>
      <c r="E26" s="7">
        <v>7.65</v>
      </c>
      <c r="F26" s="7">
        <v>6.94</v>
      </c>
      <c r="G26" s="7">
        <v>18</v>
      </c>
      <c r="H26" s="7">
        <v>0</v>
      </c>
      <c r="I26" s="7">
        <v>0</v>
      </c>
      <c r="J26" s="7">
        <v>6.22</v>
      </c>
      <c r="K26" s="7">
        <v>8.32</v>
      </c>
      <c r="L26" s="7">
        <v>25.3</v>
      </c>
      <c r="M26" s="7"/>
      <c r="N26" s="5">
        <v>41471</v>
      </c>
      <c r="O26" s="32">
        <f t="shared" si="0"/>
        <v>0</v>
      </c>
      <c r="P26" s="32">
        <f t="shared" si="1"/>
        <v>0</v>
      </c>
      <c r="Q26" s="32">
        <f t="shared" si="2"/>
        <v>18.5</v>
      </c>
      <c r="R26" s="32">
        <f t="shared" si="3"/>
        <v>0</v>
      </c>
      <c r="S26" s="32">
        <f t="shared" si="4"/>
        <v>0</v>
      </c>
      <c r="T26" s="32">
        <f t="shared" si="5"/>
        <v>18</v>
      </c>
      <c r="U26" s="32">
        <f t="shared" si="6"/>
        <v>0</v>
      </c>
      <c r="V26" s="32">
        <f t="shared" si="7"/>
        <v>0</v>
      </c>
      <c r="W26" s="32">
        <f t="shared" si="8"/>
        <v>0</v>
      </c>
      <c r="X26" s="32">
        <f t="shared" si="9"/>
        <v>0</v>
      </c>
      <c r="Y26" s="29">
        <f t="shared" si="10"/>
        <v>25.3</v>
      </c>
      <c r="Z26">
        <f t="shared" si="11"/>
        <v>61.8</v>
      </c>
      <c r="AA26">
        <f t="shared" si="12"/>
        <v>43.3</v>
      </c>
    </row>
    <row r="27" spans="1:27" x14ac:dyDescent="0.3">
      <c r="A27" s="5">
        <v>41472</v>
      </c>
      <c r="B27" s="7">
        <v>0</v>
      </c>
      <c r="C27" s="7">
        <v>11.2</v>
      </c>
      <c r="D27" s="7">
        <v>27.1</v>
      </c>
      <c r="E27" s="7">
        <v>17.7</v>
      </c>
      <c r="F27" s="7">
        <v>12.4</v>
      </c>
      <c r="G27" s="7">
        <v>29.7</v>
      </c>
      <c r="H27" s="7">
        <v>2.1800000000000002</v>
      </c>
      <c r="I27" s="7">
        <v>0</v>
      </c>
      <c r="J27" s="7">
        <v>7.62</v>
      </c>
      <c r="K27" s="7">
        <v>11.7</v>
      </c>
      <c r="L27" s="7">
        <v>39.4</v>
      </c>
      <c r="M27" s="7"/>
      <c r="N27" s="5">
        <v>41472</v>
      </c>
      <c r="O27" s="32">
        <f t="shared" si="0"/>
        <v>0</v>
      </c>
      <c r="P27" s="32">
        <f t="shared" si="1"/>
        <v>11.2</v>
      </c>
      <c r="Q27" s="32">
        <f t="shared" si="2"/>
        <v>27.1</v>
      </c>
      <c r="R27" s="32">
        <f t="shared" si="3"/>
        <v>17.7</v>
      </c>
      <c r="S27" s="32">
        <f t="shared" si="4"/>
        <v>12.4</v>
      </c>
      <c r="T27" s="32">
        <f t="shared" si="5"/>
        <v>29.7</v>
      </c>
      <c r="U27" s="32">
        <f t="shared" si="6"/>
        <v>0</v>
      </c>
      <c r="V27" s="32">
        <f t="shared" si="7"/>
        <v>0</v>
      </c>
      <c r="W27" s="32">
        <f t="shared" si="8"/>
        <v>0</v>
      </c>
      <c r="X27" s="32">
        <f t="shared" si="9"/>
        <v>11.7</v>
      </c>
      <c r="Y27" s="29">
        <f t="shared" si="10"/>
        <v>39.4</v>
      </c>
      <c r="Z27">
        <f t="shared" si="11"/>
        <v>149.20000000000002</v>
      </c>
      <c r="AA27">
        <f t="shared" si="12"/>
        <v>69.099999999999994</v>
      </c>
    </row>
    <row r="28" spans="1:27" x14ac:dyDescent="0.3">
      <c r="A28" s="5">
        <v>41473</v>
      </c>
      <c r="B28" s="7">
        <v>0</v>
      </c>
      <c r="C28" s="7">
        <v>14.8</v>
      </c>
      <c r="D28" s="7">
        <v>29.8</v>
      </c>
      <c r="E28" s="7">
        <v>28.9</v>
      </c>
      <c r="F28" s="7">
        <v>23.2</v>
      </c>
      <c r="G28" s="7">
        <v>31.1</v>
      </c>
      <c r="H28" s="7">
        <v>1.68</v>
      </c>
      <c r="I28" s="7">
        <v>0</v>
      </c>
      <c r="J28" s="7">
        <v>8.27</v>
      </c>
      <c r="K28" s="7">
        <v>11.2</v>
      </c>
      <c r="L28" s="7">
        <v>35.1</v>
      </c>
      <c r="M28" s="7"/>
      <c r="N28" s="5">
        <v>41473</v>
      </c>
      <c r="O28" s="32">
        <f t="shared" si="0"/>
        <v>0</v>
      </c>
      <c r="P28" s="32">
        <f t="shared" si="1"/>
        <v>14.8</v>
      </c>
      <c r="Q28" s="32">
        <f t="shared" si="2"/>
        <v>29.8</v>
      </c>
      <c r="R28" s="32">
        <f t="shared" si="3"/>
        <v>28.9</v>
      </c>
      <c r="S28" s="32">
        <f t="shared" si="4"/>
        <v>23.2</v>
      </c>
      <c r="T28" s="32">
        <f t="shared" si="5"/>
        <v>31.1</v>
      </c>
      <c r="U28" s="32">
        <f t="shared" si="6"/>
        <v>0</v>
      </c>
      <c r="V28" s="32">
        <f t="shared" si="7"/>
        <v>0</v>
      </c>
      <c r="W28" s="32">
        <f t="shared" si="8"/>
        <v>0</v>
      </c>
      <c r="X28" s="32">
        <f t="shared" si="9"/>
        <v>11.2</v>
      </c>
      <c r="Y28" s="29">
        <f t="shared" si="10"/>
        <v>35.1</v>
      </c>
      <c r="Z28">
        <f t="shared" si="11"/>
        <v>174.1</v>
      </c>
      <c r="AA28">
        <f t="shared" si="12"/>
        <v>66.2</v>
      </c>
    </row>
    <row r="29" spans="1:27" x14ac:dyDescent="0.3">
      <c r="A29" s="5">
        <v>41474</v>
      </c>
      <c r="B29" s="7">
        <v>0</v>
      </c>
      <c r="C29" s="7">
        <v>18.399999999999999</v>
      </c>
      <c r="D29" s="7">
        <v>43.7</v>
      </c>
      <c r="E29" s="7">
        <v>50.6</v>
      </c>
      <c r="F29" s="7">
        <v>47.8</v>
      </c>
      <c r="G29" s="7">
        <v>28.1</v>
      </c>
      <c r="H29" s="7">
        <v>1.4</v>
      </c>
      <c r="I29" s="7">
        <v>0</v>
      </c>
      <c r="J29" s="7">
        <v>8.31</v>
      </c>
      <c r="K29" s="7">
        <v>11</v>
      </c>
      <c r="L29" s="7">
        <v>29.2</v>
      </c>
      <c r="M29" s="7"/>
      <c r="N29" s="5">
        <v>41474</v>
      </c>
      <c r="O29" s="32">
        <f t="shared" si="0"/>
        <v>0</v>
      </c>
      <c r="P29" s="32">
        <f t="shared" si="1"/>
        <v>18.399999999999999</v>
      </c>
      <c r="Q29" s="32">
        <f t="shared" si="2"/>
        <v>43.7</v>
      </c>
      <c r="R29" s="32">
        <f t="shared" si="3"/>
        <v>50.6</v>
      </c>
      <c r="S29" s="32">
        <f t="shared" si="4"/>
        <v>47.8</v>
      </c>
      <c r="T29" s="32">
        <f t="shared" si="5"/>
        <v>28.1</v>
      </c>
      <c r="U29" s="32">
        <f t="shared" si="6"/>
        <v>0</v>
      </c>
      <c r="V29" s="32">
        <f t="shared" si="7"/>
        <v>0</v>
      </c>
      <c r="W29" s="32">
        <f t="shared" si="8"/>
        <v>0</v>
      </c>
      <c r="X29" s="32">
        <f t="shared" si="9"/>
        <v>11</v>
      </c>
      <c r="Y29" s="29">
        <f t="shared" si="10"/>
        <v>29.2</v>
      </c>
      <c r="Z29">
        <f t="shared" si="11"/>
        <v>228.79999999999998</v>
      </c>
      <c r="AA29">
        <f t="shared" si="12"/>
        <v>57.3</v>
      </c>
    </row>
    <row r="30" spans="1:27" x14ac:dyDescent="0.3">
      <c r="A30" s="5">
        <v>41476</v>
      </c>
      <c r="B30" s="7">
        <v>0</v>
      </c>
      <c r="C30" s="7">
        <v>23.7</v>
      </c>
      <c r="D30" s="7">
        <v>62</v>
      </c>
      <c r="E30" s="7">
        <v>73.5</v>
      </c>
      <c r="F30" s="7">
        <v>78.099999999999994</v>
      </c>
      <c r="G30" s="7">
        <v>35.1</v>
      </c>
      <c r="H30" s="7">
        <v>4.05</v>
      </c>
      <c r="I30" s="7">
        <v>0.442</v>
      </c>
      <c r="J30" s="7">
        <v>7.61</v>
      </c>
      <c r="K30" s="7">
        <v>11.4</v>
      </c>
      <c r="L30" s="7">
        <v>33.6</v>
      </c>
      <c r="M30" s="7"/>
      <c r="N30" s="5">
        <v>41476</v>
      </c>
      <c r="O30" s="32">
        <f t="shared" si="0"/>
        <v>0</v>
      </c>
      <c r="P30" s="32">
        <f t="shared" si="1"/>
        <v>23.7</v>
      </c>
      <c r="Q30" s="32">
        <f t="shared" si="2"/>
        <v>62</v>
      </c>
      <c r="R30" s="32">
        <f t="shared" si="3"/>
        <v>73.5</v>
      </c>
      <c r="S30" s="32">
        <f t="shared" si="4"/>
        <v>78.099999999999994</v>
      </c>
      <c r="T30" s="32">
        <f t="shared" si="5"/>
        <v>35.1</v>
      </c>
      <c r="U30" s="32">
        <f t="shared" si="6"/>
        <v>0</v>
      </c>
      <c r="V30" s="32">
        <f t="shared" si="7"/>
        <v>0</v>
      </c>
      <c r="W30" s="32">
        <f t="shared" si="8"/>
        <v>0</v>
      </c>
      <c r="X30" s="32">
        <f t="shared" si="9"/>
        <v>11.4</v>
      </c>
      <c r="Y30" s="29">
        <f t="shared" si="10"/>
        <v>33.6</v>
      </c>
      <c r="Z30">
        <f t="shared" si="11"/>
        <v>317.39999999999998</v>
      </c>
      <c r="AA30">
        <f t="shared" si="12"/>
        <v>68.7</v>
      </c>
    </row>
    <row r="31" spans="1:27" x14ac:dyDescent="0.3">
      <c r="A31" s="5">
        <v>41477</v>
      </c>
      <c r="B31" s="7">
        <v>0</v>
      </c>
      <c r="C31" s="7">
        <v>22.6</v>
      </c>
      <c r="D31" s="7">
        <v>59</v>
      </c>
      <c r="E31" s="7">
        <v>58.3</v>
      </c>
      <c r="F31" s="7">
        <v>66.8</v>
      </c>
      <c r="G31" s="7">
        <v>39.5</v>
      </c>
      <c r="H31" s="7">
        <v>4.2</v>
      </c>
      <c r="I31" s="7">
        <v>0.71399999999999997</v>
      </c>
      <c r="J31" s="7">
        <v>6.93</v>
      </c>
      <c r="K31" s="7">
        <v>12.9</v>
      </c>
      <c r="L31" s="7">
        <v>37.1</v>
      </c>
      <c r="M31" s="7"/>
      <c r="N31" s="5">
        <v>41477</v>
      </c>
      <c r="O31" s="32">
        <f t="shared" si="0"/>
        <v>0</v>
      </c>
      <c r="P31" s="32">
        <f t="shared" si="1"/>
        <v>22.6</v>
      </c>
      <c r="Q31" s="32">
        <f t="shared" si="2"/>
        <v>59</v>
      </c>
      <c r="R31" s="32">
        <f t="shared" si="3"/>
        <v>58.3</v>
      </c>
      <c r="S31" s="32">
        <f t="shared" si="4"/>
        <v>66.8</v>
      </c>
      <c r="T31" s="32">
        <f t="shared" si="5"/>
        <v>39.5</v>
      </c>
      <c r="U31" s="32">
        <f t="shared" si="6"/>
        <v>0</v>
      </c>
      <c r="V31" s="32">
        <f t="shared" si="7"/>
        <v>0</v>
      </c>
      <c r="W31" s="32">
        <f t="shared" si="8"/>
        <v>0</v>
      </c>
      <c r="X31" s="32">
        <f t="shared" si="9"/>
        <v>12.9</v>
      </c>
      <c r="Y31" s="29">
        <f t="shared" si="10"/>
        <v>37.1</v>
      </c>
      <c r="Z31">
        <f t="shared" si="11"/>
        <v>296.2</v>
      </c>
      <c r="AA31">
        <f t="shared" si="12"/>
        <v>76.599999999999994</v>
      </c>
    </row>
    <row r="32" spans="1:27" x14ac:dyDescent="0.3">
      <c r="A32" s="5">
        <v>41478</v>
      </c>
      <c r="B32" s="7">
        <v>0</v>
      </c>
      <c r="C32" s="7">
        <v>15.5</v>
      </c>
      <c r="D32" s="7">
        <v>41.2</v>
      </c>
      <c r="E32" s="7">
        <v>35.9</v>
      </c>
      <c r="F32" s="7">
        <v>28.3</v>
      </c>
      <c r="G32" s="7">
        <v>50.6</v>
      </c>
      <c r="H32" s="7">
        <v>7.15</v>
      </c>
      <c r="I32" s="7">
        <v>1.51</v>
      </c>
      <c r="J32" s="7">
        <v>8.24</v>
      </c>
      <c r="K32" s="7">
        <v>13.6</v>
      </c>
      <c r="L32" s="7">
        <v>27.2</v>
      </c>
      <c r="M32" s="7"/>
      <c r="N32" s="5">
        <v>41478</v>
      </c>
      <c r="O32" s="32">
        <f t="shared" si="0"/>
        <v>0</v>
      </c>
      <c r="P32" s="32">
        <f t="shared" si="1"/>
        <v>15.5</v>
      </c>
      <c r="Q32" s="32">
        <f t="shared" si="2"/>
        <v>41.2</v>
      </c>
      <c r="R32" s="32">
        <f t="shared" si="3"/>
        <v>35.9</v>
      </c>
      <c r="S32" s="32">
        <f t="shared" si="4"/>
        <v>28.3</v>
      </c>
      <c r="T32" s="32">
        <f t="shared" si="5"/>
        <v>50.6</v>
      </c>
      <c r="U32" s="32">
        <f t="shared" si="6"/>
        <v>0</v>
      </c>
      <c r="V32" s="32">
        <f t="shared" si="7"/>
        <v>0</v>
      </c>
      <c r="W32" s="32">
        <f t="shared" si="8"/>
        <v>0</v>
      </c>
      <c r="X32" s="32">
        <f t="shared" si="9"/>
        <v>13.6</v>
      </c>
      <c r="Y32" s="29">
        <f t="shared" si="10"/>
        <v>27.2</v>
      </c>
      <c r="Z32">
        <f t="shared" si="11"/>
        <v>212.29999999999998</v>
      </c>
      <c r="AA32">
        <f t="shared" si="12"/>
        <v>77.8</v>
      </c>
    </row>
    <row r="33" spans="1:27" x14ac:dyDescent="0.3">
      <c r="A33" s="5">
        <v>41479</v>
      </c>
      <c r="B33" s="7">
        <v>0</v>
      </c>
      <c r="C33" s="7">
        <v>9.7100000000000009</v>
      </c>
      <c r="D33" s="7">
        <v>32.200000000000003</v>
      </c>
      <c r="E33" s="7">
        <v>18.7</v>
      </c>
      <c r="F33" s="7">
        <v>15.4</v>
      </c>
      <c r="G33" s="7">
        <v>40</v>
      </c>
      <c r="H33" s="7">
        <v>6.82</v>
      </c>
      <c r="I33" s="7">
        <v>3.74</v>
      </c>
      <c r="J33" s="7">
        <v>8.36</v>
      </c>
      <c r="K33" s="7">
        <v>10.5</v>
      </c>
      <c r="L33" s="7">
        <v>44.6</v>
      </c>
      <c r="M33" s="7"/>
      <c r="N33" s="5">
        <v>41479</v>
      </c>
      <c r="O33" s="32">
        <f t="shared" si="0"/>
        <v>0</v>
      </c>
      <c r="P33" s="32">
        <f t="shared" si="1"/>
        <v>0</v>
      </c>
      <c r="Q33" s="32">
        <f t="shared" si="2"/>
        <v>32.200000000000003</v>
      </c>
      <c r="R33" s="32">
        <f t="shared" si="3"/>
        <v>18.7</v>
      </c>
      <c r="S33" s="32">
        <f t="shared" si="4"/>
        <v>15.4</v>
      </c>
      <c r="T33" s="32">
        <f t="shared" si="5"/>
        <v>40</v>
      </c>
      <c r="U33" s="32">
        <f t="shared" si="6"/>
        <v>0</v>
      </c>
      <c r="V33" s="32">
        <f t="shared" si="7"/>
        <v>0</v>
      </c>
      <c r="W33" s="32">
        <f t="shared" si="8"/>
        <v>0</v>
      </c>
      <c r="X33" s="32">
        <f t="shared" si="9"/>
        <v>10.5</v>
      </c>
      <c r="Y33" s="29">
        <f t="shared" si="10"/>
        <v>44.6</v>
      </c>
      <c r="Z33">
        <f t="shared" si="11"/>
        <v>161.4</v>
      </c>
      <c r="AA33">
        <f t="shared" si="12"/>
        <v>84.6</v>
      </c>
    </row>
    <row r="34" spans="1:27" x14ac:dyDescent="0.3">
      <c r="A34" s="5">
        <v>41480</v>
      </c>
      <c r="B34" s="7">
        <v>0</v>
      </c>
      <c r="C34" s="7">
        <v>9.57</v>
      </c>
      <c r="D34" s="7">
        <v>26.5</v>
      </c>
      <c r="E34" s="7">
        <v>15</v>
      </c>
      <c r="F34" s="7">
        <v>13.8</v>
      </c>
      <c r="G34" s="7">
        <v>22.3</v>
      </c>
      <c r="H34" s="7">
        <v>1.98</v>
      </c>
      <c r="I34" s="7">
        <v>0</v>
      </c>
      <c r="J34" s="7">
        <v>6.1</v>
      </c>
      <c r="K34" s="7">
        <v>9.0500000000000007</v>
      </c>
      <c r="L34" s="7">
        <v>29.1</v>
      </c>
      <c r="M34" s="7"/>
      <c r="N34" s="5">
        <v>41480</v>
      </c>
      <c r="O34" s="32">
        <f t="shared" ref="O34:O65" si="13" xml:space="preserve"> IF(B34&lt;10,0,B34)</f>
        <v>0</v>
      </c>
      <c r="P34" s="32">
        <f t="shared" ref="P34:P65" si="14" xml:space="preserve"> IF(C34&lt;10,0,C34)</f>
        <v>0</v>
      </c>
      <c r="Q34" s="32">
        <f t="shared" ref="Q34:Q65" si="15" xml:space="preserve"> IF(D34&lt;10,0,D34)</f>
        <v>26.5</v>
      </c>
      <c r="R34" s="32">
        <f t="shared" ref="R34:R65" si="16" xml:space="preserve"> IF(E34&lt;10,0,E34)</f>
        <v>15</v>
      </c>
      <c r="S34" s="32">
        <f t="shared" ref="S34:S65" si="17" xml:space="preserve"> IF(F34&lt;10,0,F34)</f>
        <v>13.8</v>
      </c>
      <c r="T34" s="32">
        <f t="shared" ref="T34:T65" si="18" xml:space="preserve"> IF(G34&lt;10,0,G34)</f>
        <v>22.3</v>
      </c>
      <c r="U34" s="32">
        <f t="shared" ref="U34:U65" si="19" xml:space="preserve"> IF(H34&lt;10,0,H34)</f>
        <v>0</v>
      </c>
      <c r="V34" s="32">
        <f t="shared" ref="V34:V65" si="20" xml:space="preserve"> IF(I34&lt;25,0,I34)</f>
        <v>0</v>
      </c>
      <c r="W34" s="32">
        <f t="shared" ref="W34:W65" si="21" xml:space="preserve"> IF(J34&lt;10,0,J34)</f>
        <v>0</v>
      </c>
      <c r="X34" s="32">
        <f t="shared" ref="X34:X65" si="22" xml:space="preserve"> IF(K34&lt;10,0,K34)</f>
        <v>0</v>
      </c>
      <c r="Y34" s="29">
        <f t="shared" ref="Y34:Y65" si="23" xml:space="preserve"> IF(L34&lt;25,0,L34)</f>
        <v>29.1</v>
      </c>
      <c r="Z34">
        <f t="shared" si="11"/>
        <v>106.69999999999999</v>
      </c>
      <c r="AA34">
        <f t="shared" si="12"/>
        <v>51.400000000000006</v>
      </c>
    </row>
    <row r="35" spans="1:27" x14ac:dyDescent="0.3">
      <c r="A35" s="5">
        <v>41481</v>
      </c>
      <c r="B35" s="7">
        <v>0</v>
      </c>
      <c r="C35" s="7">
        <v>17.899999999999999</v>
      </c>
      <c r="D35" s="7">
        <v>47.3</v>
      </c>
      <c r="E35" s="7">
        <v>48.1</v>
      </c>
      <c r="F35" s="7">
        <v>50.8</v>
      </c>
      <c r="G35" s="7">
        <v>26.5</v>
      </c>
      <c r="H35" s="7">
        <v>3.63</v>
      </c>
      <c r="I35" s="7">
        <v>0</v>
      </c>
      <c r="J35" s="7">
        <v>7.24</v>
      </c>
      <c r="K35" s="7">
        <v>10.3</v>
      </c>
      <c r="L35" s="7">
        <v>24.6</v>
      </c>
      <c r="M35" s="7"/>
      <c r="N35" s="5">
        <v>41481</v>
      </c>
      <c r="O35" s="32">
        <f t="shared" si="13"/>
        <v>0</v>
      </c>
      <c r="P35" s="32">
        <f t="shared" si="14"/>
        <v>17.899999999999999</v>
      </c>
      <c r="Q35" s="32">
        <f t="shared" si="15"/>
        <v>47.3</v>
      </c>
      <c r="R35" s="32">
        <f t="shared" si="16"/>
        <v>48.1</v>
      </c>
      <c r="S35" s="32">
        <f t="shared" si="17"/>
        <v>50.8</v>
      </c>
      <c r="T35" s="32">
        <f t="shared" si="18"/>
        <v>26.5</v>
      </c>
      <c r="U35" s="32">
        <f t="shared" si="19"/>
        <v>0</v>
      </c>
      <c r="V35" s="32">
        <f t="shared" si="20"/>
        <v>0</v>
      </c>
      <c r="W35" s="32">
        <f t="shared" si="21"/>
        <v>0</v>
      </c>
      <c r="X35" s="32">
        <f t="shared" si="22"/>
        <v>10.3</v>
      </c>
      <c r="Y35" s="29">
        <f t="shared" si="23"/>
        <v>0</v>
      </c>
      <c r="Z35">
        <f t="shared" si="11"/>
        <v>200.89999999999998</v>
      </c>
      <c r="AA35">
        <f t="shared" si="12"/>
        <v>26.5</v>
      </c>
    </row>
    <row r="36" spans="1:27" x14ac:dyDescent="0.3">
      <c r="A36" s="5">
        <v>41482</v>
      </c>
      <c r="B36" s="7">
        <v>0</v>
      </c>
      <c r="C36" s="7">
        <v>34.200000000000003</v>
      </c>
      <c r="D36" s="7">
        <v>75</v>
      </c>
      <c r="E36" s="7">
        <v>90.3</v>
      </c>
      <c r="F36" s="7">
        <v>105</v>
      </c>
      <c r="G36" s="7">
        <v>37.6</v>
      </c>
      <c r="H36" s="7">
        <v>4.7</v>
      </c>
      <c r="I36" s="7">
        <v>1.95</v>
      </c>
      <c r="J36" s="7">
        <v>9.98</v>
      </c>
      <c r="K36" s="7">
        <v>15.6</v>
      </c>
      <c r="L36" s="7">
        <v>43.4</v>
      </c>
      <c r="M36" s="7"/>
      <c r="N36" s="5">
        <v>41482</v>
      </c>
      <c r="O36" s="32">
        <f t="shared" si="13"/>
        <v>0</v>
      </c>
      <c r="P36" s="32">
        <f t="shared" si="14"/>
        <v>34.200000000000003</v>
      </c>
      <c r="Q36" s="32">
        <f t="shared" si="15"/>
        <v>75</v>
      </c>
      <c r="R36" s="32">
        <f t="shared" si="16"/>
        <v>90.3</v>
      </c>
      <c r="S36" s="32">
        <f t="shared" si="17"/>
        <v>105</v>
      </c>
      <c r="T36" s="32">
        <f t="shared" si="18"/>
        <v>37.6</v>
      </c>
      <c r="U36" s="32">
        <f t="shared" si="19"/>
        <v>0</v>
      </c>
      <c r="V36" s="32">
        <f t="shared" si="20"/>
        <v>0</v>
      </c>
      <c r="W36" s="32">
        <f t="shared" si="21"/>
        <v>0</v>
      </c>
      <c r="X36" s="32">
        <f t="shared" si="22"/>
        <v>15.6</v>
      </c>
      <c r="Y36" s="29">
        <f t="shared" si="23"/>
        <v>43.4</v>
      </c>
      <c r="Z36">
        <f t="shared" si="11"/>
        <v>401.1</v>
      </c>
      <c r="AA36">
        <f t="shared" si="12"/>
        <v>81</v>
      </c>
    </row>
    <row r="37" spans="1:27" x14ac:dyDescent="0.3">
      <c r="A37" s="5">
        <v>41483</v>
      </c>
      <c r="B37" s="7">
        <v>0</v>
      </c>
      <c r="C37" s="7">
        <v>16</v>
      </c>
      <c r="D37" s="7">
        <v>42.4</v>
      </c>
      <c r="E37" s="7">
        <v>40</v>
      </c>
      <c r="F37" s="7">
        <v>46.4</v>
      </c>
      <c r="G37" s="7">
        <v>25.5</v>
      </c>
      <c r="H37" s="7">
        <v>2.38</v>
      </c>
      <c r="I37" s="7">
        <v>0</v>
      </c>
      <c r="J37" s="7">
        <v>7.55</v>
      </c>
      <c r="K37" s="7">
        <v>11.3</v>
      </c>
      <c r="L37" s="7">
        <v>29.1</v>
      </c>
      <c r="M37" s="7"/>
      <c r="N37" s="5">
        <v>41483</v>
      </c>
      <c r="O37" s="32">
        <f t="shared" si="13"/>
        <v>0</v>
      </c>
      <c r="P37" s="32">
        <f t="shared" si="14"/>
        <v>16</v>
      </c>
      <c r="Q37" s="32">
        <f t="shared" si="15"/>
        <v>42.4</v>
      </c>
      <c r="R37" s="32">
        <f t="shared" si="16"/>
        <v>40</v>
      </c>
      <c r="S37" s="32">
        <f t="shared" si="17"/>
        <v>46.4</v>
      </c>
      <c r="T37" s="32">
        <f t="shared" si="18"/>
        <v>25.5</v>
      </c>
      <c r="U37" s="32">
        <f t="shared" si="19"/>
        <v>0</v>
      </c>
      <c r="V37" s="32">
        <f t="shared" si="20"/>
        <v>0</v>
      </c>
      <c r="W37" s="32">
        <f t="shared" si="21"/>
        <v>0</v>
      </c>
      <c r="X37" s="32">
        <f t="shared" si="22"/>
        <v>11.3</v>
      </c>
      <c r="Y37" s="29">
        <f t="shared" si="23"/>
        <v>29.1</v>
      </c>
      <c r="Z37">
        <f t="shared" si="11"/>
        <v>210.70000000000002</v>
      </c>
      <c r="AA37">
        <f t="shared" si="12"/>
        <v>54.6</v>
      </c>
    </row>
    <row r="38" spans="1:27" x14ac:dyDescent="0.3">
      <c r="A38" s="5">
        <v>41484</v>
      </c>
      <c r="B38" s="7">
        <v>0</v>
      </c>
      <c r="C38" s="7">
        <v>16.7</v>
      </c>
      <c r="D38" s="7">
        <v>38.4</v>
      </c>
      <c r="E38" s="7">
        <v>34.200000000000003</v>
      </c>
      <c r="F38" s="7">
        <v>27.1</v>
      </c>
      <c r="G38" s="7">
        <v>32.700000000000003</v>
      </c>
      <c r="H38" s="7">
        <v>3.53</v>
      </c>
      <c r="I38" s="7">
        <v>0.16800000000000001</v>
      </c>
      <c r="J38" s="7">
        <v>6.91</v>
      </c>
      <c r="K38" s="7">
        <v>12.2</v>
      </c>
      <c r="L38" s="7">
        <v>26.5</v>
      </c>
      <c r="M38" s="7"/>
      <c r="N38" s="5">
        <v>41484</v>
      </c>
      <c r="O38" s="32">
        <f t="shared" si="13"/>
        <v>0</v>
      </c>
      <c r="P38" s="32">
        <f t="shared" si="14"/>
        <v>16.7</v>
      </c>
      <c r="Q38" s="32">
        <f t="shared" si="15"/>
        <v>38.4</v>
      </c>
      <c r="R38" s="32">
        <f t="shared" si="16"/>
        <v>34.200000000000003</v>
      </c>
      <c r="S38" s="32">
        <f t="shared" si="17"/>
        <v>27.1</v>
      </c>
      <c r="T38" s="32">
        <f t="shared" si="18"/>
        <v>32.700000000000003</v>
      </c>
      <c r="U38" s="32">
        <f t="shared" si="19"/>
        <v>0</v>
      </c>
      <c r="V38" s="32">
        <f t="shared" si="20"/>
        <v>0</v>
      </c>
      <c r="W38" s="32">
        <f t="shared" si="21"/>
        <v>0</v>
      </c>
      <c r="X38" s="32">
        <f t="shared" si="22"/>
        <v>12.2</v>
      </c>
      <c r="Y38" s="29">
        <f t="shared" si="23"/>
        <v>26.5</v>
      </c>
      <c r="Z38">
        <f t="shared" si="11"/>
        <v>187.8</v>
      </c>
      <c r="AA38">
        <f t="shared" si="12"/>
        <v>59.2</v>
      </c>
    </row>
    <row r="39" spans="1:27" x14ac:dyDescent="0.3">
      <c r="A39" s="5">
        <v>41485</v>
      </c>
      <c r="B39" s="7">
        <v>0</v>
      </c>
      <c r="C39" s="7">
        <v>15.350000000000001</v>
      </c>
      <c r="D39" s="7">
        <v>35.1</v>
      </c>
      <c r="E39" s="7">
        <v>31.8</v>
      </c>
      <c r="F39" s="7">
        <v>19.799999999999997</v>
      </c>
      <c r="G39" s="7">
        <v>39.650000000000006</v>
      </c>
      <c r="H39" s="7">
        <v>4.7050000000000001</v>
      </c>
      <c r="I39" s="7">
        <v>9.1399999999999995E-2</v>
      </c>
      <c r="J39" s="7">
        <v>7.71</v>
      </c>
      <c r="K39" s="7">
        <v>12.55</v>
      </c>
      <c r="L39" s="7">
        <v>26.4</v>
      </c>
      <c r="M39" s="7"/>
      <c r="N39" s="5">
        <v>41485</v>
      </c>
      <c r="O39" s="32">
        <f t="shared" si="13"/>
        <v>0</v>
      </c>
      <c r="P39" s="32">
        <f t="shared" si="14"/>
        <v>15.350000000000001</v>
      </c>
      <c r="Q39" s="32">
        <f t="shared" si="15"/>
        <v>35.1</v>
      </c>
      <c r="R39" s="32">
        <f t="shared" si="16"/>
        <v>31.8</v>
      </c>
      <c r="S39" s="32">
        <f t="shared" si="17"/>
        <v>19.799999999999997</v>
      </c>
      <c r="T39" s="32">
        <f t="shared" si="18"/>
        <v>39.650000000000006</v>
      </c>
      <c r="U39" s="32">
        <f t="shared" si="19"/>
        <v>0</v>
      </c>
      <c r="V39" s="32">
        <f t="shared" si="20"/>
        <v>0</v>
      </c>
      <c r="W39" s="32">
        <f t="shared" si="21"/>
        <v>0</v>
      </c>
      <c r="X39" s="32">
        <f t="shared" si="22"/>
        <v>12.55</v>
      </c>
      <c r="Y39" s="29">
        <f t="shared" si="23"/>
        <v>26.4</v>
      </c>
      <c r="Z39">
        <f t="shared" si="11"/>
        <v>180.65</v>
      </c>
      <c r="AA39">
        <f t="shared" si="12"/>
        <v>66.050000000000011</v>
      </c>
    </row>
    <row r="40" spans="1:27" x14ac:dyDescent="0.3">
      <c r="A40" s="5">
        <v>41486</v>
      </c>
      <c r="B40" s="7">
        <v>0</v>
      </c>
      <c r="C40" s="7">
        <v>11.8</v>
      </c>
      <c r="D40" s="7">
        <v>22.9</v>
      </c>
      <c r="E40" s="7">
        <v>13.2</v>
      </c>
      <c r="F40" s="7">
        <v>10.199999999999999</v>
      </c>
      <c r="G40" s="7">
        <v>25</v>
      </c>
      <c r="H40" s="7">
        <v>2.44</v>
      </c>
      <c r="I40" s="7">
        <v>0</v>
      </c>
      <c r="J40" s="7">
        <v>6.82</v>
      </c>
      <c r="K40" s="7">
        <v>8.35</v>
      </c>
      <c r="L40" s="7">
        <v>27.3</v>
      </c>
      <c r="M40" s="7"/>
      <c r="N40" s="5">
        <v>41486</v>
      </c>
      <c r="O40" s="32">
        <f t="shared" si="13"/>
        <v>0</v>
      </c>
      <c r="P40" s="32">
        <f t="shared" si="14"/>
        <v>11.8</v>
      </c>
      <c r="Q40" s="32">
        <f t="shared" si="15"/>
        <v>22.9</v>
      </c>
      <c r="R40" s="32">
        <f t="shared" si="16"/>
        <v>13.2</v>
      </c>
      <c r="S40" s="32">
        <f t="shared" si="17"/>
        <v>10.199999999999999</v>
      </c>
      <c r="T40" s="32">
        <f t="shared" si="18"/>
        <v>25</v>
      </c>
      <c r="U40" s="32">
        <f t="shared" si="19"/>
        <v>0</v>
      </c>
      <c r="V40" s="32">
        <f t="shared" si="20"/>
        <v>0</v>
      </c>
      <c r="W40" s="32">
        <f t="shared" si="21"/>
        <v>0</v>
      </c>
      <c r="X40" s="32">
        <f t="shared" si="22"/>
        <v>0</v>
      </c>
      <c r="Y40" s="29">
        <f t="shared" si="23"/>
        <v>27.3</v>
      </c>
      <c r="Z40">
        <f t="shared" si="11"/>
        <v>110.4</v>
      </c>
      <c r="AA40">
        <f t="shared" si="12"/>
        <v>52.3</v>
      </c>
    </row>
    <row r="41" spans="1:27" x14ac:dyDescent="0.3">
      <c r="A41" s="5">
        <v>41487</v>
      </c>
      <c r="B41" s="7">
        <v>0</v>
      </c>
      <c r="C41" s="7">
        <v>10.4</v>
      </c>
      <c r="D41" s="7">
        <v>26.7</v>
      </c>
      <c r="E41" s="7">
        <v>18.7</v>
      </c>
      <c r="F41" s="7">
        <v>17</v>
      </c>
      <c r="G41" s="7">
        <v>25.9</v>
      </c>
      <c r="H41" s="7">
        <v>1.6</v>
      </c>
      <c r="I41" s="7">
        <v>0</v>
      </c>
      <c r="J41" s="7">
        <v>7.68</v>
      </c>
      <c r="K41" s="7">
        <v>10.1</v>
      </c>
      <c r="L41" s="7">
        <v>25.1</v>
      </c>
      <c r="M41" s="7"/>
      <c r="N41" s="5">
        <v>41487</v>
      </c>
      <c r="O41" s="32">
        <f t="shared" si="13"/>
        <v>0</v>
      </c>
      <c r="P41" s="32">
        <f t="shared" si="14"/>
        <v>10.4</v>
      </c>
      <c r="Q41" s="32">
        <f t="shared" si="15"/>
        <v>26.7</v>
      </c>
      <c r="R41" s="32">
        <f t="shared" si="16"/>
        <v>18.7</v>
      </c>
      <c r="S41" s="32">
        <f t="shared" si="17"/>
        <v>17</v>
      </c>
      <c r="T41" s="32">
        <f t="shared" si="18"/>
        <v>25.9</v>
      </c>
      <c r="U41" s="32">
        <f t="shared" si="19"/>
        <v>0</v>
      </c>
      <c r="V41" s="32">
        <f t="shared" si="20"/>
        <v>0</v>
      </c>
      <c r="W41" s="32">
        <f t="shared" si="21"/>
        <v>0</v>
      </c>
      <c r="X41" s="32">
        <f t="shared" si="22"/>
        <v>10.1</v>
      </c>
      <c r="Y41" s="29">
        <f t="shared" si="23"/>
        <v>25.1</v>
      </c>
      <c r="Z41">
        <f t="shared" si="11"/>
        <v>133.89999999999998</v>
      </c>
      <c r="AA41">
        <f t="shared" si="12"/>
        <v>51</v>
      </c>
    </row>
    <row r="42" spans="1:27" x14ac:dyDescent="0.3">
      <c r="A42" s="5">
        <v>41488</v>
      </c>
      <c r="B42" s="7">
        <v>0</v>
      </c>
      <c r="C42" s="7">
        <v>9.9700000000000006</v>
      </c>
      <c r="D42" s="7">
        <v>21.8</v>
      </c>
      <c r="E42" s="7">
        <v>21.9</v>
      </c>
      <c r="F42" s="7">
        <v>19.8</v>
      </c>
      <c r="G42" s="7">
        <v>17.5</v>
      </c>
      <c r="H42" s="7">
        <v>0.47</v>
      </c>
      <c r="I42" s="7">
        <v>0</v>
      </c>
      <c r="J42" s="7">
        <v>5.67</v>
      </c>
      <c r="K42" s="7">
        <v>6.96</v>
      </c>
      <c r="L42" s="7">
        <v>8.58</v>
      </c>
      <c r="M42" s="7"/>
      <c r="N42" s="5">
        <v>41488</v>
      </c>
      <c r="O42" s="32">
        <f t="shared" si="13"/>
        <v>0</v>
      </c>
      <c r="P42" s="32">
        <f t="shared" si="14"/>
        <v>0</v>
      </c>
      <c r="Q42" s="32">
        <f t="shared" si="15"/>
        <v>21.8</v>
      </c>
      <c r="R42" s="32">
        <f t="shared" si="16"/>
        <v>21.9</v>
      </c>
      <c r="S42" s="32">
        <f t="shared" si="17"/>
        <v>19.8</v>
      </c>
      <c r="T42" s="32">
        <f t="shared" si="18"/>
        <v>17.5</v>
      </c>
      <c r="U42" s="32">
        <f t="shared" si="19"/>
        <v>0</v>
      </c>
      <c r="V42" s="32">
        <f t="shared" si="20"/>
        <v>0</v>
      </c>
      <c r="W42" s="32">
        <f t="shared" si="21"/>
        <v>0</v>
      </c>
      <c r="X42" s="32">
        <f t="shared" si="22"/>
        <v>0</v>
      </c>
      <c r="Y42" s="29">
        <f t="shared" si="23"/>
        <v>0</v>
      </c>
      <c r="Z42">
        <f t="shared" si="11"/>
        <v>81</v>
      </c>
      <c r="AA42">
        <f t="shared" si="12"/>
        <v>17.5</v>
      </c>
    </row>
    <row r="43" spans="1:27" x14ac:dyDescent="0.3">
      <c r="A43" s="5">
        <v>41489</v>
      </c>
      <c r="B43" s="7">
        <v>0</v>
      </c>
      <c r="C43" s="7">
        <v>10.5</v>
      </c>
      <c r="D43" s="7">
        <v>23.3</v>
      </c>
      <c r="E43" s="7">
        <v>13.4</v>
      </c>
      <c r="F43" s="7">
        <v>11.8</v>
      </c>
      <c r="G43" s="7">
        <v>18.2</v>
      </c>
      <c r="H43" s="7">
        <v>0</v>
      </c>
      <c r="I43" s="7">
        <v>0</v>
      </c>
      <c r="J43" s="7">
        <v>6.68</v>
      </c>
      <c r="K43" s="7">
        <v>8.5500000000000007</v>
      </c>
      <c r="L43" s="7">
        <v>20.8</v>
      </c>
      <c r="M43" s="7"/>
      <c r="N43" s="5">
        <v>41489</v>
      </c>
      <c r="O43" s="32">
        <f t="shared" si="13"/>
        <v>0</v>
      </c>
      <c r="P43" s="32">
        <f t="shared" si="14"/>
        <v>10.5</v>
      </c>
      <c r="Q43" s="32">
        <f t="shared" si="15"/>
        <v>23.3</v>
      </c>
      <c r="R43" s="32">
        <f t="shared" si="16"/>
        <v>13.4</v>
      </c>
      <c r="S43" s="32">
        <f t="shared" si="17"/>
        <v>11.8</v>
      </c>
      <c r="T43" s="32">
        <f t="shared" si="18"/>
        <v>18.2</v>
      </c>
      <c r="U43" s="32">
        <f t="shared" si="19"/>
        <v>0</v>
      </c>
      <c r="V43" s="32">
        <f t="shared" si="20"/>
        <v>0</v>
      </c>
      <c r="W43" s="32">
        <f t="shared" si="21"/>
        <v>0</v>
      </c>
      <c r="X43" s="32">
        <f t="shared" si="22"/>
        <v>0</v>
      </c>
      <c r="Y43" s="29">
        <f t="shared" si="23"/>
        <v>0</v>
      </c>
      <c r="Z43">
        <f t="shared" si="11"/>
        <v>77.2</v>
      </c>
      <c r="AA43">
        <f t="shared" si="12"/>
        <v>18.2</v>
      </c>
    </row>
    <row r="44" spans="1:27" x14ac:dyDescent="0.3">
      <c r="A44" s="5">
        <v>41490</v>
      </c>
      <c r="B44" s="7">
        <v>0</v>
      </c>
      <c r="C44" s="7">
        <v>9.16</v>
      </c>
      <c r="D44" s="7">
        <v>21.3</v>
      </c>
      <c r="E44" s="7">
        <v>11.3</v>
      </c>
      <c r="F44" s="7">
        <v>10.7</v>
      </c>
      <c r="G44" s="7">
        <v>14.7</v>
      </c>
      <c r="H44" s="7">
        <v>0</v>
      </c>
      <c r="I44" s="7">
        <v>0</v>
      </c>
      <c r="J44" s="7">
        <v>6.14</v>
      </c>
      <c r="K44" s="7">
        <v>7.91</v>
      </c>
      <c r="L44" s="7">
        <v>12.6</v>
      </c>
      <c r="M44" s="7"/>
      <c r="N44" s="5">
        <v>41490</v>
      </c>
      <c r="O44" s="32">
        <f t="shared" si="13"/>
        <v>0</v>
      </c>
      <c r="P44" s="32">
        <f t="shared" si="14"/>
        <v>0</v>
      </c>
      <c r="Q44" s="32">
        <f t="shared" si="15"/>
        <v>21.3</v>
      </c>
      <c r="R44" s="32">
        <f t="shared" si="16"/>
        <v>11.3</v>
      </c>
      <c r="S44" s="32">
        <f t="shared" si="17"/>
        <v>10.7</v>
      </c>
      <c r="T44" s="32">
        <f t="shared" si="18"/>
        <v>14.7</v>
      </c>
      <c r="U44" s="32">
        <f t="shared" si="19"/>
        <v>0</v>
      </c>
      <c r="V44" s="32">
        <f t="shared" si="20"/>
        <v>0</v>
      </c>
      <c r="W44" s="32">
        <f t="shared" si="21"/>
        <v>0</v>
      </c>
      <c r="X44" s="32">
        <f t="shared" si="22"/>
        <v>0</v>
      </c>
      <c r="Y44" s="29">
        <f t="shared" si="23"/>
        <v>0</v>
      </c>
      <c r="Z44">
        <f t="shared" si="11"/>
        <v>58</v>
      </c>
      <c r="AA44">
        <f t="shared" si="12"/>
        <v>14.7</v>
      </c>
    </row>
    <row r="45" spans="1:27" x14ac:dyDescent="0.3">
      <c r="A45" s="5">
        <v>41491</v>
      </c>
      <c r="B45" s="7">
        <v>0</v>
      </c>
      <c r="C45" s="7">
        <v>9.6</v>
      </c>
      <c r="D45" s="7">
        <v>20.8</v>
      </c>
      <c r="E45" s="7">
        <v>12.7</v>
      </c>
      <c r="F45" s="7">
        <v>10.1</v>
      </c>
      <c r="G45" s="7">
        <v>15.3</v>
      </c>
      <c r="H45" s="7">
        <v>0</v>
      </c>
      <c r="I45" s="7">
        <v>0</v>
      </c>
      <c r="J45" s="7">
        <v>6.15</v>
      </c>
      <c r="K45" s="7">
        <v>8.27</v>
      </c>
      <c r="L45" s="7">
        <v>16.7</v>
      </c>
      <c r="M45" s="7"/>
      <c r="N45" s="5">
        <v>41491</v>
      </c>
      <c r="O45" s="32">
        <f t="shared" si="13"/>
        <v>0</v>
      </c>
      <c r="P45" s="32">
        <f t="shared" si="14"/>
        <v>0</v>
      </c>
      <c r="Q45" s="32">
        <f t="shared" si="15"/>
        <v>20.8</v>
      </c>
      <c r="R45" s="32">
        <f t="shared" si="16"/>
        <v>12.7</v>
      </c>
      <c r="S45" s="32">
        <f t="shared" si="17"/>
        <v>10.1</v>
      </c>
      <c r="T45" s="32">
        <f t="shared" si="18"/>
        <v>15.3</v>
      </c>
      <c r="U45" s="32">
        <f t="shared" si="19"/>
        <v>0</v>
      </c>
      <c r="V45" s="32">
        <f t="shared" si="20"/>
        <v>0</v>
      </c>
      <c r="W45" s="32">
        <f t="shared" si="21"/>
        <v>0</v>
      </c>
      <c r="X45" s="32">
        <f t="shared" si="22"/>
        <v>0</v>
      </c>
      <c r="Y45" s="29">
        <f t="shared" si="23"/>
        <v>0</v>
      </c>
      <c r="Z45">
        <f t="shared" si="11"/>
        <v>58.900000000000006</v>
      </c>
      <c r="AA45">
        <f t="shared" si="12"/>
        <v>15.3</v>
      </c>
    </row>
    <row r="46" spans="1:27" x14ac:dyDescent="0.3">
      <c r="A46" s="5">
        <v>41492</v>
      </c>
      <c r="B46" s="7">
        <v>0</v>
      </c>
      <c r="C46" s="7">
        <v>10.4</v>
      </c>
      <c r="D46" s="7">
        <v>22.3</v>
      </c>
      <c r="E46" s="7">
        <v>13.7</v>
      </c>
      <c r="F46" s="7">
        <v>10.4</v>
      </c>
      <c r="G46" s="7">
        <v>20.2</v>
      </c>
      <c r="H46" s="7">
        <v>0</v>
      </c>
      <c r="I46" s="7">
        <v>0</v>
      </c>
      <c r="J46" s="7">
        <v>7.84</v>
      </c>
      <c r="K46" s="7">
        <v>10.3</v>
      </c>
      <c r="L46" s="7">
        <v>22.4</v>
      </c>
      <c r="M46" s="7"/>
      <c r="N46" s="5">
        <v>41492</v>
      </c>
      <c r="O46" s="32">
        <f t="shared" si="13"/>
        <v>0</v>
      </c>
      <c r="P46" s="32">
        <f t="shared" si="14"/>
        <v>10.4</v>
      </c>
      <c r="Q46" s="32">
        <f t="shared" si="15"/>
        <v>22.3</v>
      </c>
      <c r="R46" s="32">
        <f t="shared" si="16"/>
        <v>13.7</v>
      </c>
      <c r="S46" s="32">
        <f t="shared" si="17"/>
        <v>10.4</v>
      </c>
      <c r="T46" s="32">
        <f t="shared" si="18"/>
        <v>20.2</v>
      </c>
      <c r="U46" s="32">
        <f t="shared" si="19"/>
        <v>0</v>
      </c>
      <c r="V46" s="32">
        <f t="shared" si="20"/>
        <v>0</v>
      </c>
      <c r="W46" s="32">
        <f t="shared" si="21"/>
        <v>0</v>
      </c>
      <c r="X46" s="32">
        <f t="shared" si="22"/>
        <v>10.3</v>
      </c>
      <c r="Y46" s="29">
        <f t="shared" si="23"/>
        <v>0</v>
      </c>
      <c r="Z46">
        <f t="shared" si="11"/>
        <v>87.3</v>
      </c>
      <c r="AA46">
        <f t="shared" si="12"/>
        <v>20.2</v>
      </c>
    </row>
    <row r="47" spans="1:27" x14ac:dyDescent="0.3">
      <c r="A47" s="5">
        <v>41493</v>
      </c>
      <c r="B47" s="7">
        <v>0</v>
      </c>
      <c r="C47" s="7">
        <v>11.4</v>
      </c>
      <c r="D47" s="7">
        <v>26.1</v>
      </c>
      <c r="E47" s="7">
        <v>12.8</v>
      </c>
      <c r="F47" s="7">
        <v>11.6</v>
      </c>
      <c r="G47" s="7">
        <v>22.5</v>
      </c>
      <c r="H47" s="7">
        <v>0.69499999999999995</v>
      </c>
      <c r="I47" s="7">
        <v>0</v>
      </c>
      <c r="J47" s="7">
        <v>8.26</v>
      </c>
      <c r="K47" s="7">
        <v>9.43</v>
      </c>
      <c r="L47" s="7">
        <v>18.8</v>
      </c>
      <c r="M47" s="7"/>
      <c r="N47" s="5">
        <v>41493</v>
      </c>
      <c r="O47" s="32">
        <f t="shared" si="13"/>
        <v>0</v>
      </c>
      <c r="P47" s="32">
        <f t="shared" si="14"/>
        <v>11.4</v>
      </c>
      <c r="Q47" s="32">
        <f t="shared" si="15"/>
        <v>26.1</v>
      </c>
      <c r="R47" s="32">
        <f t="shared" si="16"/>
        <v>12.8</v>
      </c>
      <c r="S47" s="32">
        <f t="shared" si="17"/>
        <v>11.6</v>
      </c>
      <c r="T47" s="32">
        <f t="shared" si="18"/>
        <v>22.5</v>
      </c>
      <c r="U47" s="32">
        <f t="shared" si="19"/>
        <v>0</v>
      </c>
      <c r="V47" s="32">
        <f t="shared" si="20"/>
        <v>0</v>
      </c>
      <c r="W47" s="32">
        <f t="shared" si="21"/>
        <v>0</v>
      </c>
      <c r="X47" s="32">
        <f t="shared" si="22"/>
        <v>0</v>
      </c>
      <c r="Y47" s="29">
        <f t="shared" si="23"/>
        <v>0</v>
      </c>
      <c r="Z47">
        <f t="shared" si="11"/>
        <v>84.4</v>
      </c>
      <c r="AA47">
        <f t="shared" si="12"/>
        <v>22.5</v>
      </c>
    </row>
    <row r="48" spans="1:27" x14ac:dyDescent="0.3">
      <c r="A48" s="5">
        <v>41494</v>
      </c>
      <c r="B48" s="7">
        <v>0</v>
      </c>
      <c r="C48" s="7">
        <v>17.8</v>
      </c>
      <c r="D48" s="7">
        <v>33.299999999999997</v>
      </c>
      <c r="E48" s="7">
        <v>23.9</v>
      </c>
      <c r="F48" s="7">
        <v>16.5</v>
      </c>
      <c r="G48" s="7">
        <v>35.299999999999997</v>
      </c>
      <c r="H48" s="7">
        <v>4.78</v>
      </c>
      <c r="I48" s="7">
        <v>0</v>
      </c>
      <c r="J48" s="7">
        <v>9.0399999999999991</v>
      </c>
      <c r="K48" s="7">
        <v>12.9</v>
      </c>
      <c r="L48" s="7">
        <v>29</v>
      </c>
      <c r="M48" s="7"/>
      <c r="N48" s="5">
        <v>41494</v>
      </c>
      <c r="O48" s="32">
        <f t="shared" si="13"/>
        <v>0</v>
      </c>
      <c r="P48" s="32">
        <f t="shared" si="14"/>
        <v>17.8</v>
      </c>
      <c r="Q48" s="32">
        <f t="shared" si="15"/>
        <v>33.299999999999997</v>
      </c>
      <c r="R48" s="32">
        <f t="shared" si="16"/>
        <v>23.9</v>
      </c>
      <c r="S48" s="32">
        <f t="shared" si="17"/>
        <v>16.5</v>
      </c>
      <c r="T48" s="32">
        <f t="shared" si="18"/>
        <v>35.299999999999997</v>
      </c>
      <c r="U48" s="32">
        <f t="shared" si="19"/>
        <v>0</v>
      </c>
      <c r="V48" s="32">
        <f t="shared" si="20"/>
        <v>0</v>
      </c>
      <c r="W48" s="32">
        <f t="shared" si="21"/>
        <v>0</v>
      </c>
      <c r="X48" s="32">
        <f t="shared" si="22"/>
        <v>12.9</v>
      </c>
      <c r="Y48" s="29">
        <f t="shared" si="23"/>
        <v>29</v>
      </c>
      <c r="Z48">
        <f t="shared" si="11"/>
        <v>168.7</v>
      </c>
      <c r="AA48">
        <f t="shared" si="12"/>
        <v>64.3</v>
      </c>
    </row>
    <row r="49" spans="1:27" x14ac:dyDescent="0.3">
      <c r="A49" s="5">
        <v>41495</v>
      </c>
      <c r="B49" s="7">
        <v>0</v>
      </c>
      <c r="C49" s="7">
        <v>19.899999999999999</v>
      </c>
      <c r="D49" s="7">
        <v>28.6</v>
      </c>
      <c r="E49" s="7">
        <v>21.7</v>
      </c>
      <c r="F49" s="7">
        <v>13.9</v>
      </c>
      <c r="G49" s="7">
        <v>33.9</v>
      </c>
      <c r="H49" s="7">
        <v>2.68</v>
      </c>
      <c r="I49" s="7">
        <v>0</v>
      </c>
      <c r="J49" s="7">
        <v>7.52</v>
      </c>
      <c r="K49" s="7">
        <v>10.199999999999999</v>
      </c>
      <c r="L49" s="7">
        <v>19.5</v>
      </c>
      <c r="M49" s="7"/>
      <c r="N49" s="5">
        <v>41495</v>
      </c>
      <c r="O49" s="32">
        <f t="shared" si="13"/>
        <v>0</v>
      </c>
      <c r="P49" s="32">
        <f t="shared" si="14"/>
        <v>19.899999999999999</v>
      </c>
      <c r="Q49" s="32">
        <f t="shared" si="15"/>
        <v>28.6</v>
      </c>
      <c r="R49" s="32">
        <f t="shared" si="16"/>
        <v>21.7</v>
      </c>
      <c r="S49" s="32">
        <f t="shared" si="17"/>
        <v>13.9</v>
      </c>
      <c r="T49" s="32">
        <f t="shared" si="18"/>
        <v>33.9</v>
      </c>
      <c r="U49" s="32">
        <f t="shared" si="19"/>
        <v>0</v>
      </c>
      <c r="V49" s="32">
        <f t="shared" si="20"/>
        <v>0</v>
      </c>
      <c r="W49" s="32">
        <f t="shared" si="21"/>
        <v>0</v>
      </c>
      <c r="X49" s="32">
        <f t="shared" si="22"/>
        <v>10.199999999999999</v>
      </c>
      <c r="Y49" s="29">
        <f t="shared" si="23"/>
        <v>0</v>
      </c>
      <c r="Z49">
        <f t="shared" si="11"/>
        <v>128.19999999999999</v>
      </c>
      <c r="AA49">
        <f t="shared" si="12"/>
        <v>33.9</v>
      </c>
    </row>
    <row r="50" spans="1:27" x14ac:dyDescent="0.3">
      <c r="A50" s="5">
        <v>41496</v>
      </c>
      <c r="B50" s="7">
        <v>0</v>
      </c>
      <c r="C50" s="7">
        <v>19.649999999999999</v>
      </c>
      <c r="D50" s="7">
        <v>30.25</v>
      </c>
      <c r="E50" s="7">
        <v>25.15</v>
      </c>
      <c r="F50" s="7">
        <v>13.55</v>
      </c>
      <c r="G50" s="7">
        <v>34.049999999999997</v>
      </c>
      <c r="H50" s="7">
        <v>2.7050000000000001</v>
      </c>
      <c r="I50" s="7">
        <v>0</v>
      </c>
      <c r="J50" s="7">
        <v>7.5750000000000002</v>
      </c>
      <c r="K50" s="7">
        <v>9.5949999999999989</v>
      </c>
      <c r="L50" s="7">
        <v>18.100000000000001</v>
      </c>
      <c r="M50" s="7"/>
      <c r="N50" s="5">
        <v>41496</v>
      </c>
      <c r="O50" s="32">
        <f t="shared" si="13"/>
        <v>0</v>
      </c>
      <c r="P50" s="32">
        <f t="shared" si="14"/>
        <v>19.649999999999999</v>
      </c>
      <c r="Q50" s="32">
        <f t="shared" si="15"/>
        <v>30.25</v>
      </c>
      <c r="R50" s="32">
        <f t="shared" si="16"/>
        <v>25.15</v>
      </c>
      <c r="S50" s="32">
        <f t="shared" si="17"/>
        <v>13.55</v>
      </c>
      <c r="T50" s="32">
        <f t="shared" si="18"/>
        <v>34.049999999999997</v>
      </c>
      <c r="U50" s="32">
        <f t="shared" si="19"/>
        <v>0</v>
      </c>
      <c r="V50" s="32">
        <f t="shared" si="20"/>
        <v>0</v>
      </c>
      <c r="W50" s="32">
        <f t="shared" si="21"/>
        <v>0</v>
      </c>
      <c r="X50" s="32">
        <f t="shared" si="22"/>
        <v>0</v>
      </c>
      <c r="Y50" s="29">
        <f t="shared" si="23"/>
        <v>0</v>
      </c>
      <c r="Z50">
        <f t="shared" si="11"/>
        <v>122.64999999999999</v>
      </c>
      <c r="AA50">
        <f t="shared" si="12"/>
        <v>34.049999999999997</v>
      </c>
    </row>
    <row r="51" spans="1:27" x14ac:dyDescent="0.3">
      <c r="A51" s="5">
        <v>41497</v>
      </c>
      <c r="B51" s="7">
        <v>0</v>
      </c>
      <c r="C51" s="7">
        <v>11.3</v>
      </c>
      <c r="D51" s="7">
        <v>34.9</v>
      </c>
      <c r="E51" s="7">
        <v>28.7</v>
      </c>
      <c r="F51" s="7">
        <v>12.7</v>
      </c>
      <c r="G51" s="7">
        <v>42</v>
      </c>
      <c r="H51" s="7">
        <v>6.88</v>
      </c>
      <c r="I51" s="7">
        <v>2.6</v>
      </c>
      <c r="J51" s="7">
        <v>7.19</v>
      </c>
      <c r="K51" s="7">
        <v>10.5</v>
      </c>
      <c r="L51" s="7">
        <v>19</v>
      </c>
      <c r="M51" s="7"/>
      <c r="N51" s="5">
        <v>41497</v>
      </c>
      <c r="O51" s="32">
        <f t="shared" si="13"/>
        <v>0</v>
      </c>
      <c r="P51" s="32">
        <f t="shared" si="14"/>
        <v>11.3</v>
      </c>
      <c r="Q51" s="32">
        <f t="shared" si="15"/>
        <v>34.9</v>
      </c>
      <c r="R51" s="32">
        <f t="shared" si="16"/>
        <v>28.7</v>
      </c>
      <c r="S51" s="32">
        <f t="shared" si="17"/>
        <v>12.7</v>
      </c>
      <c r="T51" s="32">
        <f t="shared" si="18"/>
        <v>42</v>
      </c>
      <c r="U51" s="32">
        <f t="shared" si="19"/>
        <v>0</v>
      </c>
      <c r="V51" s="32">
        <f t="shared" si="20"/>
        <v>0</v>
      </c>
      <c r="W51" s="32">
        <f t="shared" si="21"/>
        <v>0</v>
      </c>
      <c r="X51" s="32">
        <f t="shared" si="22"/>
        <v>10.5</v>
      </c>
      <c r="Y51" s="29">
        <f t="shared" si="23"/>
        <v>0</v>
      </c>
      <c r="Z51">
        <f t="shared" si="11"/>
        <v>140.10000000000002</v>
      </c>
      <c r="AA51">
        <f t="shared" si="12"/>
        <v>42</v>
      </c>
    </row>
    <row r="52" spans="1:27" x14ac:dyDescent="0.3">
      <c r="A52" s="5">
        <v>41498</v>
      </c>
      <c r="B52" s="7">
        <v>0</v>
      </c>
      <c r="C52" s="7">
        <v>10.3</v>
      </c>
      <c r="D52" s="7">
        <v>28.5</v>
      </c>
      <c r="E52" s="7">
        <v>20.9</v>
      </c>
      <c r="F52" s="7">
        <v>12.6</v>
      </c>
      <c r="G52" s="7">
        <v>31</v>
      </c>
      <c r="H52" s="7">
        <v>4.5599999999999996</v>
      </c>
      <c r="I52" s="7">
        <v>0.67900000000000005</v>
      </c>
      <c r="J52" s="7">
        <v>7.97</v>
      </c>
      <c r="K52" s="7">
        <v>11.4</v>
      </c>
      <c r="L52" s="7">
        <v>26.8</v>
      </c>
      <c r="M52" s="7"/>
      <c r="N52" s="5">
        <v>41498</v>
      </c>
      <c r="O52" s="32">
        <f t="shared" si="13"/>
        <v>0</v>
      </c>
      <c r="P52" s="32">
        <f t="shared" si="14"/>
        <v>10.3</v>
      </c>
      <c r="Q52" s="32">
        <f t="shared" si="15"/>
        <v>28.5</v>
      </c>
      <c r="R52" s="32">
        <f t="shared" si="16"/>
        <v>20.9</v>
      </c>
      <c r="S52" s="32">
        <f t="shared" si="17"/>
        <v>12.6</v>
      </c>
      <c r="T52" s="32">
        <f t="shared" si="18"/>
        <v>31</v>
      </c>
      <c r="U52" s="32">
        <f t="shared" si="19"/>
        <v>0</v>
      </c>
      <c r="V52" s="32">
        <f t="shared" si="20"/>
        <v>0</v>
      </c>
      <c r="W52" s="32">
        <f t="shared" si="21"/>
        <v>0</v>
      </c>
      <c r="X52" s="32">
        <f t="shared" si="22"/>
        <v>11.4</v>
      </c>
      <c r="Y52" s="29">
        <f t="shared" si="23"/>
        <v>26.8</v>
      </c>
      <c r="Z52">
        <f t="shared" si="11"/>
        <v>141.5</v>
      </c>
      <c r="AA52">
        <f t="shared" si="12"/>
        <v>57.8</v>
      </c>
    </row>
    <row r="53" spans="1:27" x14ac:dyDescent="0.3">
      <c r="A53" s="5">
        <v>41499</v>
      </c>
      <c r="B53" s="7">
        <v>0</v>
      </c>
      <c r="C53" s="7">
        <v>8.5399999999999991</v>
      </c>
      <c r="D53" s="7">
        <v>23.4</v>
      </c>
      <c r="E53" s="7">
        <v>15.4</v>
      </c>
      <c r="F53" s="7">
        <v>8.48</v>
      </c>
      <c r="G53" s="7">
        <v>21.1</v>
      </c>
      <c r="H53" s="7">
        <v>1.19</v>
      </c>
      <c r="I53" s="7">
        <v>0.109</v>
      </c>
      <c r="J53" s="7">
        <v>6.47</v>
      </c>
      <c r="K53" s="7">
        <v>8.08</v>
      </c>
      <c r="L53" s="7">
        <v>17.100000000000001</v>
      </c>
      <c r="M53" s="7"/>
      <c r="N53" s="5">
        <v>41499</v>
      </c>
      <c r="O53" s="32">
        <f t="shared" si="13"/>
        <v>0</v>
      </c>
      <c r="P53" s="32">
        <f t="shared" si="14"/>
        <v>0</v>
      </c>
      <c r="Q53" s="32">
        <f t="shared" si="15"/>
        <v>23.4</v>
      </c>
      <c r="R53" s="32">
        <f t="shared" si="16"/>
        <v>15.4</v>
      </c>
      <c r="S53" s="32">
        <f t="shared" si="17"/>
        <v>0</v>
      </c>
      <c r="T53" s="32">
        <f t="shared" si="18"/>
        <v>21.1</v>
      </c>
      <c r="U53" s="32">
        <f t="shared" si="19"/>
        <v>0</v>
      </c>
      <c r="V53" s="32">
        <f t="shared" si="20"/>
        <v>0</v>
      </c>
      <c r="W53" s="32">
        <f t="shared" si="21"/>
        <v>0</v>
      </c>
      <c r="X53" s="32">
        <f t="shared" si="22"/>
        <v>0</v>
      </c>
      <c r="Y53" s="29">
        <f t="shared" si="23"/>
        <v>0</v>
      </c>
      <c r="Z53">
        <f t="shared" si="11"/>
        <v>59.9</v>
      </c>
      <c r="AA53">
        <f t="shared" si="12"/>
        <v>21.1</v>
      </c>
    </row>
    <row r="54" spans="1:27" x14ac:dyDescent="0.3">
      <c r="A54" s="5">
        <v>41500</v>
      </c>
      <c r="B54" s="7">
        <v>0</v>
      </c>
      <c r="C54" s="7">
        <v>8.99</v>
      </c>
      <c r="D54" s="7">
        <v>26.4</v>
      </c>
      <c r="E54" s="7">
        <v>16.600000000000001</v>
      </c>
      <c r="F54" s="7">
        <v>8.85</v>
      </c>
      <c r="G54" s="7">
        <v>30.6</v>
      </c>
      <c r="H54" s="7">
        <v>2.83</v>
      </c>
      <c r="I54" s="7">
        <v>0</v>
      </c>
      <c r="J54" s="7">
        <v>8.6999999999999993</v>
      </c>
      <c r="K54" s="7">
        <v>10.8</v>
      </c>
      <c r="L54" s="7">
        <v>25</v>
      </c>
      <c r="M54" s="7"/>
      <c r="N54" s="5">
        <v>41500</v>
      </c>
      <c r="O54" s="32">
        <f t="shared" si="13"/>
        <v>0</v>
      </c>
      <c r="P54" s="32">
        <f t="shared" si="14"/>
        <v>0</v>
      </c>
      <c r="Q54" s="32">
        <f t="shared" si="15"/>
        <v>26.4</v>
      </c>
      <c r="R54" s="32">
        <f t="shared" si="16"/>
        <v>16.600000000000001</v>
      </c>
      <c r="S54" s="32">
        <f t="shared" si="17"/>
        <v>0</v>
      </c>
      <c r="T54" s="32">
        <f t="shared" si="18"/>
        <v>30.6</v>
      </c>
      <c r="U54" s="32">
        <f t="shared" si="19"/>
        <v>0</v>
      </c>
      <c r="V54" s="32">
        <f t="shared" si="20"/>
        <v>0</v>
      </c>
      <c r="W54" s="32">
        <f t="shared" si="21"/>
        <v>0</v>
      </c>
      <c r="X54" s="32">
        <f t="shared" si="22"/>
        <v>10.8</v>
      </c>
      <c r="Y54" s="29">
        <f t="shared" si="23"/>
        <v>25</v>
      </c>
      <c r="Z54">
        <f t="shared" si="11"/>
        <v>109.39999999999999</v>
      </c>
      <c r="AA54">
        <f t="shared" si="12"/>
        <v>55.6</v>
      </c>
    </row>
    <row r="55" spans="1:27" x14ac:dyDescent="0.3">
      <c r="A55" s="5">
        <v>41501</v>
      </c>
      <c r="B55" s="7">
        <v>0</v>
      </c>
      <c r="C55" s="7">
        <v>10.5</v>
      </c>
      <c r="D55" s="7">
        <v>29.5</v>
      </c>
      <c r="E55" s="7">
        <v>20.6</v>
      </c>
      <c r="F55" s="7">
        <v>13.3</v>
      </c>
      <c r="G55" s="7">
        <v>39.1</v>
      </c>
      <c r="H55" s="7">
        <v>7.42</v>
      </c>
      <c r="I55" s="7">
        <v>2</v>
      </c>
      <c r="J55" s="7">
        <v>9.1300000000000008</v>
      </c>
      <c r="K55" s="7">
        <v>13</v>
      </c>
      <c r="L55" s="7">
        <v>45.6</v>
      </c>
      <c r="M55" s="7"/>
      <c r="N55" s="5">
        <v>41501</v>
      </c>
      <c r="O55" s="32">
        <f t="shared" si="13"/>
        <v>0</v>
      </c>
      <c r="P55" s="32">
        <f t="shared" si="14"/>
        <v>10.5</v>
      </c>
      <c r="Q55" s="32">
        <f t="shared" si="15"/>
        <v>29.5</v>
      </c>
      <c r="R55" s="32">
        <f t="shared" si="16"/>
        <v>20.6</v>
      </c>
      <c r="S55" s="32">
        <f t="shared" si="17"/>
        <v>13.3</v>
      </c>
      <c r="T55" s="32">
        <f t="shared" si="18"/>
        <v>39.1</v>
      </c>
      <c r="U55" s="32">
        <f t="shared" si="19"/>
        <v>0</v>
      </c>
      <c r="V55" s="32">
        <f t="shared" si="20"/>
        <v>0</v>
      </c>
      <c r="W55" s="32">
        <f t="shared" si="21"/>
        <v>0</v>
      </c>
      <c r="X55" s="32">
        <f t="shared" si="22"/>
        <v>13</v>
      </c>
      <c r="Y55" s="29">
        <f t="shared" si="23"/>
        <v>45.6</v>
      </c>
      <c r="Z55">
        <f t="shared" si="11"/>
        <v>171.6</v>
      </c>
      <c r="AA55">
        <f t="shared" si="12"/>
        <v>84.7</v>
      </c>
    </row>
    <row r="56" spans="1:27" x14ac:dyDescent="0.3">
      <c r="A56" s="5">
        <v>41502</v>
      </c>
      <c r="B56" s="7">
        <v>0</v>
      </c>
      <c r="C56" s="7">
        <v>17.8</v>
      </c>
      <c r="D56" s="7">
        <v>44.3</v>
      </c>
      <c r="E56" s="7">
        <v>56.8</v>
      </c>
      <c r="F56" s="7">
        <v>44.4</v>
      </c>
      <c r="G56" s="7">
        <v>33.5</v>
      </c>
      <c r="H56" s="7">
        <v>5.7</v>
      </c>
      <c r="I56" s="7">
        <v>3.99</v>
      </c>
      <c r="J56" s="7">
        <v>8.9499999999999993</v>
      </c>
      <c r="K56" s="7">
        <v>12.2</v>
      </c>
      <c r="L56" s="7">
        <v>41.3</v>
      </c>
      <c r="M56" s="7"/>
      <c r="N56" s="5">
        <v>41502</v>
      </c>
      <c r="O56" s="32">
        <f t="shared" si="13"/>
        <v>0</v>
      </c>
      <c r="P56" s="32">
        <f t="shared" si="14"/>
        <v>17.8</v>
      </c>
      <c r="Q56" s="32">
        <f t="shared" si="15"/>
        <v>44.3</v>
      </c>
      <c r="R56" s="32">
        <f t="shared" si="16"/>
        <v>56.8</v>
      </c>
      <c r="S56" s="32">
        <f t="shared" si="17"/>
        <v>44.4</v>
      </c>
      <c r="T56" s="32">
        <f t="shared" si="18"/>
        <v>33.5</v>
      </c>
      <c r="U56" s="32">
        <f t="shared" si="19"/>
        <v>0</v>
      </c>
      <c r="V56" s="32">
        <f t="shared" si="20"/>
        <v>0</v>
      </c>
      <c r="W56" s="32">
        <f t="shared" si="21"/>
        <v>0</v>
      </c>
      <c r="X56" s="32">
        <f t="shared" si="22"/>
        <v>12.2</v>
      </c>
      <c r="Y56" s="29">
        <f t="shared" si="23"/>
        <v>41.3</v>
      </c>
      <c r="Z56">
        <f t="shared" si="11"/>
        <v>250.29999999999995</v>
      </c>
      <c r="AA56">
        <f t="shared" si="12"/>
        <v>74.8</v>
      </c>
    </row>
    <row r="57" spans="1:27" x14ac:dyDescent="0.3">
      <c r="A57" s="5">
        <v>41503</v>
      </c>
      <c r="B57" s="7">
        <v>0</v>
      </c>
      <c r="C57" s="7">
        <v>20.100000000000001</v>
      </c>
      <c r="D57" s="7">
        <v>46.1</v>
      </c>
      <c r="E57" s="7">
        <v>65</v>
      </c>
      <c r="F57" s="7">
        <v>49.7</v>
      </c>
      <c r="G57" s="7">
        <v>28.8</v>
      </c>
      <c r="H57" s="7">
        <v>3.24</v>
      </c>
      <c r="I57" s="7">
        <v>0</v>
      </c>
      <c r="J57" s="7">
        <v>7.49</v>
      </c>
      <c r="K57" s="7">
        <v>11</v>
      </c>
      <c r="L57" s="7">
        <v>27.3</v>
      </c>
      <c r="M57" s="7"/>
      <c r="N57" s="5">
        <v>41503</v>
      </c>
      <c r="O57" s="32">
        <f t="shared" si="13"/>
        <v>0</v>
      </c>
      <c r="P57" s="32">
        <f t="shared" si="14"/>
        <v>20.100000000000001</v>
      </c>
      <c r="Q57" s="32">
        <f t="shared" si="15"/>
        <v>46.1</v>
      </c>
      <c r="R57" s="32">
        <f t="shared" si="16"/>
        <v>65</v>
      </c>
      <c r="S57" s="32">
        <f t="shared" si="17"/>
        <v>49.7</v>
      </c>
      <c r="T57" s="32">
        <f t="shared" si="18"/>
        <v>28.8</v>
      </c>
      <c r="U57" s="32">
        <f t="shared" si="19"/>
        <v>0</v>
      </c>
      <c r="V57" s="32">
        <f t="shared" si="20"/>
        <v>0</v>
      </c>
      <c r="W57" s="32">
        <f t="shared" si="21"/>
        <v>0</v>
      </c>
      <c r="X57" s="32">
        <f t="shared" si="22"/>
        <v>11</v>
      </c>
      <c r="Y57" s="29">
        <f t="shared" si="23"/>
        <v>27.3</v>
      </c>
      <c r="Z57">
        <f t="shared" si="11"/>
        <v>248</v>
      </c>
      <c r="AA57">
        <f t="shared" si="12"/>
        <v>56.1</v>
      </c>
    </row>
    <row r="58" spans="1:27" x14ac:dyDescent="0.3">
      <c r="A58" s="5">
        <v>41504</v>
      </c>
      <c r="B58" s="7">
        <v>0</v>
      </c>
      <c r="C58" s="7">
        <v>36</v>
      </c>
      <c r="D58" s="7">
        <v>73.099999999999994</v>
      </c>
      <c r="E58" s="7">
        <v>113</v>
      </c>
      <c r="F58" s="7">
        <v>83.8</v>
      </c>
      <c r="G58" s="7">
        <v>51.2</v>
      </c>
      <c r="H58" s="7">
        <v>7.11</v>
      </c>
      <c r="I58" s="7">
        <v>2.31</v>
      </c>
      <c r="J58" s="7">
        <v>9.5299999999999994</v>
      </c>
      <c r="K58" s="7">
        <v>15.3</v>
      </c>
      <c r="L58" s="7">
        <v>52.6</v>
      </c>
      <c r="M58" s="23"/>
      <c r="N58" s="5">
        <v>41504</v>
      </c>
      <c r="O58" s="32">
        <f t="shared" si="13"/>
        <v>0</v>
      </c>
      <c r="P58" s="32">
        <f t="shared" si="14"/>
        <v>36</v>
      </c>
      <c r="Q58" s="32">
        <f t="shared" si="15"/>
        <v>73.099999999999994</v>
      </c>
      <c r="R58" s="32">
        <f t="shared" si="16"/>
        <v>113</v>
      </c>
      <c r="S58" s="32">
        <f t="shared" si="17"/>
        <v>83.8</v>
      </c>
      <c r="T58" s="32">
        <f t="shared" si="18"/>
        <v>51.2</v>
      </c>
      <c r="U58" s="32">
        <f t="shared" si="19"/>
        <v>0</v>
      </c>
      <c r="V58" s="32">
        <f t="shared" si="20"/>
        <v>0</v>
      </c>
      <c r="W58" s="32">
        <f t="shared" si="21"/>
        <v>0</v>
      </c>
      <c r="X58" s="32">
        <f t="shared" si="22"/>
        <v>15.3</v>
      </c>
      <c r="Y58" s="29">
        <f t="shared" si="23"/>
        <v>52.6</v>
      </c>
      <c r="Z58">
        <f t="shared" si="11"/>
        <v>425</v>
      </c>
      <c r="AA58">
        <f t="shared" si="12"/>
        <v>103.80000000000001</v>
      </c>
    </row>
    <row r="59" spans="1:27" x14ac:dyDescent="0.3">
      <c r="A59" s="5">
        <v>41505</v>
      </c>
      <c r="B59" s="7">
        <v>0</v>
      </c>
      <c r="C59" s="7">
        <v>15.8</v>
      </c>
      <c r="D59" s="7">
        <v>29.8</v>
      </c>
      <c r="E59" s="7">
        <v>24.3</v>
      </c>
      <c r="F59" s="7">
        <v>20.9</v>
      </c>
      <c r="G59" s="7">
        <v>16.899999999999999</v>
      </c>
      <c r="H59" s="7">
        <v>1.1299999999999999</v>
      </c>
      <c r="I59" s="7">
        <v>0</v>
      </c>
      <c r="J59" s="7">
        <v>6.28</v>
      </c>
      <c r="K59" s="7">
        <v>8.09</v>
      </c>
      <c r="L59" s="7">
        <v>17.8</v>
      </c>
      <c r="M59" s="7"/>
      <c r="N59" s="5">
        <v>41505</v>
      </c>
      <c r="O59" s="32">
        <f t="shared" si="13"/>
        <v>0</v>
      </c>
      <c r="P59" s="32">
        <f t="shared" si="14"/>
        <v>15.8</v>
      </c>
      <c r="Q59" s="32">
        <f t="shared" si="15"/>
        <v>29.8</v>
      </c>
      <c r="R59" s="32">
        <f t="shared" si="16"/>
        <v>24.3</v>
      </c>
      <c r="S59" s="32">
        <f t="shared" si="17"/>
        <v>20.9</v>
      </c>
      <c r="T59" s="32">
        <f t="shared" si="18"/>
        <v>16.899999999999999</v>
      </c>
      <c r="U59" s="32">
        <f t="shared" si="19"/>
        <v>0</v>
      </c>
      <c r="V59" s="32">
        <f t="shared" si="20"/>
        <v>0</v>
      </c>
      <c r="W59" s="32">
        <f t="shared" si="21"/>
        <v>0</v>
      </c>
      <c r="X59" s="32">
        <f t="shared" si="22"/>
        <v>0</v>
      </c>
      <c r="Y59" s="29">
        <f t="shared" si="23"/>
        <v>0</v>
      </c>
      <c r="Z59">
        <f t="shared" si="11"/>
        <v>107.70000000000002</v>
      </c>
      <c r="AA59">
        <f t="shared" si="12"/>
        <v>16.899999999999999</v>
      </c>
    </row>
    <row r="60" spans="1:27" x14ac:dyDescent="0.3">
      <c r="A60" s="5">
        <v>41506</v>
      </c>
      <c r="B60" s="7">
        <v>0</v>
      </c>
      <c r="C60" s="7">
        <v>8.6649999999999991</v>
      </c>
      <c r="D60" s="7">
        <v>17.5</v>
      </c>
      <c r="E60" s="7">
        <v>6.7949999999999999</v>
      </c>
      <c r="F60" s="7">
        <v>5.99</v>
      </c>
      <c r="G60" s="7">
        <v>8.5449999999999999</v>
      </c>
      <c r="H60" s="7">
        <v>0</v>
      </c>
      <c r="I60" s="7">
        <v>0</v>
      </c>
      <c r="J60" s="7">
        <v>5.6099999999999994</v>
      </c>
      <c r="K60" s="7">
        <v>9.7249999999999996</v>
      </c>
      <c r="L60" s="7">
        <v>16.850000000000001</v>
      </c>
      <c r="M60" s="7"/>
      <c r="N60" s="5">
        <v>41506</v>
      </c>
      <c r="O60" s="32">
        <f t="shared" si="13"/>
        <v>0</v>
      </c>
      <c r="P60" s="32">
        <f t="shared" si="14"/>
        <v>0</v>
      </c>
      <c r="Q60" s="32">
        <f t="shared" si="15"/>
        <v>17.5</v>
      </c>
      <c r="R60" s="32">
        <f t="shared" si="16"/>
        <v>0</v>
      </c>
      <c r="S60" s="32">
        <f t="shared" si="17"/>
        <v>0</v>
      </c>
      <c r="T60" s="32">
        <f t="shared" si="18"/>
        <v>0</v>
      </c>
      <c r="U60" s="32">
        <f t="shared" si="19"/>
        <v>0</v>
      </c>
      <c r="V60" s="32">
        <f t="shared" si="20"/>
        <v>0</v>
      </c>
      <c r="W60" s="32">
        <f t="shared" si="21"/>
        <v>0</v>
      </c>
      <c r="X60" s="32">
        <f t="shared" si="22"/>
        <v>0</v>
      </c>
      <c r="Y60" s="29">
        <f t="shared" si="23"/>
        <v>0</v>
      </c>
      <c r="Z60">
        <f t="shared" si="11"/>
        <v>17.5</v>
      </c>
      <c r="AA60">
        <f t="shared" si="12"/>
        <v>0</v>
      </c>
    </row>
    <row r="61" spans="1:27" x14ac:dyDescent="0.3">
      <c r="A61" s="5">
        <v>41507</v>
      </c>
      <c r="B61" s="7">
        <v>0</v>
      </c>
      <c r="C61" s="7">
        <v>8.34</v>
      </c>
      <c r="D61" s="7">
        <v>23.1</v>
      </c>
      <c r="E61" s="7">
        <v>19.5</v>
      </c>
      <c r="F61" s="7">
        <v>14.1</v>
      </c>
      <c r="G61" s="7">
        <v>11.4</v>
      </c>
      <c r="H61" s="7">
        <v>0</v>
      </c>
      <c r="I61" s="7">
        <v>0</v>
      </c>
      <c r="J61" s="7">
        <v>5.47</v>
      </c>
      <c r="K61" s="7">
        <v>9.16</v>
      </c>
      <c r="L61" s="7">
        <v>15.6</v>
      </c>
      <c r="M61" s="7"/>
      <c r="N61" s="5">
        <v>41507</v>
      </c>
      <c r="O61" s="32">
        <f t="shared" si="13"/>
        <v>0</v>
      </c>
      <c r="P61" s="32">
        <f t="shared" si="14"/>
        <v>0</v>
      </c>
      <c r="Q61" s="32">
        <f t="shared" si="15"/>
        <v>23.1</v>
      </c>
      <c r="R61" s="32">
        <f t="shared" si="16"/>
        <v>19.5</v>
      </c>
      <c r="S61" s="32">
        <f t="shared" si="17"/>
        <v>14.1</v>
      </c>
      <c r="T61" s="32">
        <f t="shared" si="18"/>
        <v>11.4</v>
      </c>
      <c r="U61" s="32">
        <f t="shared" si="19"/>
        <v>0</v>
      </c>
      <c r="V61" s="32">
        <f t="shared" si="20"/>
        <v>0</v>
      </c>
      <c r="W61" s="32">
        <f t="shared" si="21"/>
        <v>0</v>
      </c>
      <c r="X61" s="32">
        <f t="shared" si="22"/>
        <v>0</v>
      </c>
      <c r="Y61" s="29">
        <f t="shared" si="23"/>
        <v>0</v>
      </c>
      <c r="Z61">
        <f t="shared" si="11"/>
        <v>68.100000000000009</v>
      </c>
      <c r="AA61">
        <f t="shared" si="12"/>
        <v>11.4</v>
      </c>
    </row>
    <row r="62" spans="1:27" x14ac:dyDescent="0.3">
      <c r="A62" s="5">
        <v>41508</v>
      </c>
      <c r="B62" s="7">
        <v>0</v>
      </c>
      <c r="C62" s="7">
        <v>10.199999999999999</v>
      </c>
      <c r="D62" s="7">
        <v>26.4</v>
      </c>
      <c r="E62" s="7">
        <v>20.3</v>
      </c>
      <c r="F62" s="7">
        <v>16.899999999999999</v>
      </c>
      <c r="G62" s="7">
        <v>11.4</v>
      </c>
      <c r="H62" s="7">
        <v>0</v>
      </c>
      <c r="I62" s="7">
        <v>0</v>
      </c>
      <c r="J62" s="7">
        <v>5.1100000000000003</v>
      </c>
      <c r="K62" s="7">
        <v>7.88</v>
      </c>
      <c r="L62" s="7">
        <v>13.6</v>
      </c>
      <c r="M62" s="7"/>
      <c r="N62" s="5">
        <v>41508</v>
      </c>
      <c r="O62" s="32">
        <f t="shared" si="13"/>
        <v>0</v>
      </c>
      <c r="P62" s="32">
        <f t="shared" si="14"/>
        <v>10.199999999999999</v>
      </c>
      <c r="Q62" s="32">
        <f t="shared" si="15"/>
        <v>26.4</v>
      </c>
      <c r="R62" s="32">
        <f t="shared" si="16"/>
        <v>20.3</v>
      </c>
      <c r="S62" s="32">
        <f t="shared" si="17"/>
        <v>16.899999999999999</v>
      </c>
      <c r="T62" s="32">
        <f t="shared" si="18"/>
        <v>11.4</v>
      </c>
      <c r="U62" s="32">
        <f t="shared" si="19"/>
        <v>0</v>
      </c>
      <c r="V62" s="32">
        <f t="shared" si="20"/>
        <v>0</v>
      </c>
      <c r="W62" s="32">
        <f t="shared" si="21"/>
        <v>0</v>
      </c>
      <c r="X62" s="32">
        <f t="shared" si="22"/>
        <v>0</v>
      </c>
      <c r="Y62" s="29">
        <f t="shared" si="23"/>
        <v>0</v>
      </c>
      <c r="Z62">
        <f t="shared" si="11"/>
        <v>85.199999999999989</v>
      </c>
      <c r="AA62">
        <f t="shared" si="12"/>
        <v>11.4</v>
      </c>
    </row>
    <row r="63" spans="1:27" x14ac:dyDescent="0.3">
      <c r="A63" s="5">
        <v>41509</v>
      </c>
      <c r="B63" s="7">
        <v>0</v>
      </c>
      <c r="C63" s="7">
        <v>10.1</v>
      </c>
      <c r="D63" s="7">
        <v>22.3</v>
      </c>
      <c r="E63" s="7">
        <v>14.1</v>
      </c>
      <c r="F63" s="7">
        <v>13.6</v>
      </c>
      <c r="G63" s="7">
        <v>11.5</v>
      </c>
      <c r="H63" s="7">
        <v>0</v>
      </c>
      <c r="I63" s="7">
        <v>0</v>
      </c>
      <c r="J63" s="7">
        <v>5.84</v>
      </c>
      <c r="K63" s="7">
        <v>5.89</v>
      </c>
      <c r="L63" s="7">
        <v>10.6</v>
      </c>
      <c r="M63" s="7"/>
      <c r="N63" s="5">
        <v>41509</v>
      </c>
      <c r="O63" s="32">
        <f t="shared" si="13"/>
        <v>0</v>
      </c>
      <c r="P63" s="32">
        <f t="shared" si="14"/>
        <v>10.1</v>
      </c>
      <c r="Q63" s="32">
        <f t="shared" si="15"/>
        <v>22.3</v>
      </c>
      <c r="R63" s="32">
        <f t="shared" si="16"/>
        <v>14.1</v>
      </c>
      <c r="S63" s="32">
        <f t="shared" si="17"/>
        <v>13.6</v>
      </c>
      <c r="T63" s="32">
        <f t="shared" si="18"/>
        <v>11.5</v>
      </c>
      <c r="U63" s="32">
        <f t="shared" si="19"/>
        <v>0</v>
      </c>
      <c r="V63" s="32">
        <f t="shared" si="20"/>
        <v>0</v>
      </c>
      <c r="W63" s="32">
        <f t="shared" si="21"/>
        <v>0</v>
      </c>
      <c r="X63" s="32">
        <f t="shared" si="22"/>
        <v>0</v>
      </c>
      <c r="Y63" s="29">
        <f t="shared" si="23"/>
        <v>0</v>
      </c>
      <c r="Z63">
        <f t="shared" si="11"/>
        <v>71.599999999999994</v>
      </c>
      <c r="AA63">
        <f t="shared" si="12"/>
        <v>11.5</v>
      </c>
    </row>
    <row r="64" spans="1:27" x14ac:dyDescent="0.3">
      <c r="A64" s="5">
        <v>41510</v>
      </c>
      <c r="B64" s="7">
        <v>0</v>
      </c>
      <c r="C64" s="7">
        <v>13.4</v>
      </c>
      <c r="D64" s="7">
        <v>21.8</v>
      </c>
      <c r="E64" s="7">
        <v>20.9</v>
      </c>
      <c r="F64" s="7">
        <v>17.899999999999999</v>
      </c>
      <c r="G64" s="7">
        <v>17</v>
      </c>
      <c r="H64" s="7">
        <v>0</v>
      </c>
      <c r="I64" s="7">
        <v>0</v>
      </c>
      <c r="J64" s="7">
        <v>7.03</v>
      </c>
      <c r="K64" s="7">
        <v>8.52</v>
      </c>
      <c r="L64" s="7">
        <v>14.6</v>
      </c>
      <c r="M64" s="7"/>
      <c r="N64" s="5">
        <v>41510</v>
      </c>
      <c r="O64" s="32">
        <f t="shared" si="13"/>
        <v>0</v>
      </c>
      <c r="P64" s="32">
        <f t="shared" si="14"/>
        <v>13.4</v>
      </c>
      <c r="Q64" s="32">
        <f t="shared" si="15"/>
        <v>21.8</v>
      </c>
      <c r="R64" s="32">
        <f t="shared" si="16"/>
        <v>20.9</v>
      </c>
      <c r="S64" s="32">
        <f t="shared" si="17"/>
        <v>17.899999999999999</v>
      </c>
      <c r="T64" s="32">
        <f t="shared" si="18"/>
        <v>17</v>
      </c>
      <c r="U64" s="32">
        <f t="shared" si="19"/>
        <v>0</v>
      </c>
      <c r="V64" s="32">
        <f t="shared" si="20"/>
        <v>0</v>
      </c>
      <c r="W64" s="32">
        <f t="shared" si="21"/>
        <v>0</v>
      </c>
      <c r="X64" s="32">
        <f t="shared" si="22"/>
        <v>0</v>
      </c>
      <c r="Y64" s="29">
        <f t="shared" si="23"/>
        <v>0</v>
      </c>
      <c r="Z64">
        <f t="shared" si="11"/>
        <v>91</v>
      </c>
      <c r="AA64">
        <f t="shared" si="12"/>
        <v>17</v>
      </c>
    </row>
    <row r="65" spans="1:27" x14ac:dyDescent="0.3">
      <c r="A65" s="5">
        <v>41511</v>
      </c>
      <c r="B65" s="7">
        <v>0</v>
      </c>
      <c r="C65" s="7">
        <v>13.8</v>
      </c>
      <c r="D65" s="7">
        <v>28.4</v>
      </c>
      <c r="E65" s="7">
        <v>20.7</v>
      </c>
      <c r="F65" s="7">
        <v>17</v>
      </c>
      <c r="G65" s="7">
        <v>19.8</v>
      </c>
      <c r="H65" s="7">
        <v>0.223</v>
      </c>
      <c r="I65" s="7">
        <v>0</v>
      </c>
      <c r="J65" s="7">
        <v>6.63</v>
      </c>
      <c r="K65" s="7">
        <v>9.06</v>
      </c>
      <c r="L65" s="7">
        <v>17.3</v>
      </c>
      <c r="M65" s="7"/>
      <c r="N65" s="5">
        <v>41511</v>
      </c>
      <c r="O65" s="32">
        <f t="shared" si="13"/>
        <v>0</v>
      </c>
      <c r="P65" s="32">
        <f t="shared" si="14"/>
        <v>13.8</v>
      </c>
      <c r="Q65" s="32">
        <f t="shared" si="15"/>
        <v>28.4</v>
      </c>
      <c r="R65" s="32">
        <f t="shared" si="16"/>
        <v>20.7</v>
      </c>
      <c r="S65" s="32">
        <f t="shared" si="17"/>
        <v>17</v>
      </c>
      <c r="T65" s="32">
        <f t="shared" si="18"/>
        <v>19.8</v>
      </c>
      <c r="U65" s="32">
        <f t="shared" si="19"/>
        <v>0</v>
      </c>
      <c r="V65" s="32">
        <f t="shared" si="20"/>
        <v>0</v>
      </c>
      <c r="W65" s="32">
        <f t="shared" si="21"/>
        <v>0</v>
      </c>
      <c r="X65" s="32">
        <f t="shared" si="22"/>
        <v>0</v>
      </c>
      <c r="Y65" s="29">
        <f t="shared" si="23"/>
        <v>0</v>
      </c>
      <c r="Z65">
        <f t="shared" si="11"/>
        <v>99.7</v>
      </c>
      <c r="AA65">
        <f t="shared" si="12"/>
        <v>19.8</v>
      </c>
    </row>
    <row r="66" spans="1:27" x14ac:dyDescent="0.3">
      <c r="A66" s="5">
        <v>41512</v>
      </c>
      <c r="B66" s="7">
        <v>0</v>
      </c>
      <c r="C66" s="7">
        <v>12.6</v>
      </c>
      <c r="D66" s="7">
        <v>24.7</v>
      </c>
      <c r="E66" s="7">
        <v>17.5</v>
      </c>
      <c r="F66" s="7">
        <v>12.2</v>
      </c>
      <c r="G66" s="7">
        <v>16.399999999999999</v>
      </c>
      <c r="H66" s="7">
        <v>0</v>
      </c>
      <c r="I66" s="7">
        <v>0</v>
      </c>
      <c r="J66" s="7">
        <v>5.38</v>
      </c>
      <c r="K66" s="7">
        <v>7.86</v>
      </c>
      <c r="L66" s="7">
        <v>11.8</v>
      </c>
      <c r="M66" s="7"/>
      <c r="N66" s="5">
        <v>41512</v>
      </c>
      <c r="O66" s="32">
        <f t="shared" ref="O66:O97" si="24" xml:space="preserve"> IF(B66&lt;10,0,B66)</f>
        <v>0</v>
      </c>
      <c r="P66" s="32">
        <f t="shared" ref="P66:P97" si="25" xml:space="preserve"> IF(C66&lt;10,0,C66)</f>
        <v>12.6</v>
      </c>
      <c r="Q66" s="32">
        <f t="shared" ref="Q66:Q97" si="26" xml:space="preserve"> IF(D66&lt;10,0,D66)</f>
        <v>24.7</v>
      </c>
      <c r="R66" s="32">
        <f t="shared" ref="R66:R97" si="27" xml:space="preserve"> IF(E66&lt;10,0,E66)</f>
        <v>17.5</v>
      </c>
      <c r="S66" s="32">
        <f t="shared" ref="S66:S97" si="28" xml:space="preserve"> IF(F66&lt;10,0,F66)</f>
        <v>12.2</v>
      </c>
      <c r="T66" s="32">
        <f t="shared" ref="T66:T97" si="29" xml:space="preserve"> IF(G66&lt;10,0,G66)</f>
        <v>16.399999999999999</v>
      </c>
      <c r="U66" s="32">
        <f t="shared" ref="U66:U97" si="30" xml:space="preserve"> IF(H66&lt;10,0,H66)</f>
        <v>0</v>
      </c>
      <c r="V66" s="32">
        <f t="shared" ref="V66:V97" si="31" xml:space="preserve"> IF(I66&lt;25,0,I66)</f>
        <v>0</v>
      </c>
      <c r="W66" s="32">
        <f t="shared" ref="W66:W97" si="32" xml:space="preserve"> IF(J66&lt;10,0,J66)</f>
        <v>0</v>
      </c>
      <c r="X66" s="32">
        <f t="shared" ref="X66:X97" si="33" xml:space="preserve"> IF(K66&lt;10,0,K66)</f>
        <v>0</v>
      </c>
      <c r="Y66" s="29">
        <f t="shared" ref="Y66:Y97" si="34" xml:space="preserve"> IF(L66&lt;25,0,L66)</f>
        <v>0</v>
      </c>
      <c r="Z66">
        <f t="shared" si="11"/>
        <v>83.4</v>
      </c>
      <c r="AA66">
        <f t="shared" si="12"/>
        <v>16.399999999999999</v>
      </c>
    </row>
    <row r="67" spans="1:27" x14ac:dyDescent="0.3">
      <c r="A67" s="5">
        <v>41513</v>
      </c>
      <c r="B67" s="7">
        <v>0</v>
      </c>
      <c r="C67" s="7">
        <v>13.6</v>
      </c>
      <c r="D67" s="7">
        <v>27</v>
      </c>
      <c r="E67" s="7">
        <v>17.100000000000001</v>
      </c>
      <c r="F67" s="7">
        <v>12</v>
      </c>
      <c r="G67" s="7">
        <v>19.899999999999999</v>
      </c>
      <c r="H67" s="7">
        <v>0.13800000000000001</v>
      </c>
      <c r="I67" s="7">
        <v>0</v>
      </c>
      <c r="J67" s="7">
        <v>6.6</v>
      </c>
      <c r="K67" s="7">
        <v>9.5500000000000007</v>
      </c>
      <c r="L67" s="7">
        <v>21.6</v>
      </c>
      <c r="M67" s="7"/>
      <c r="N67" s="5">
        <v>41513</v>
      </c>
      <c r="O67" s="32">
        <f t="shared" si="24"/>
        <v>0</v>
      </c>
      <c r="P67" s="32">
        <f t="shared" si="25"/>
        <v>13.6</v>
      </c>
      <c r="Q67" s="32">
        <f t="shared" si="26"/>
        <v>27</v>
      </c>
      <c r="R67" s="32">
        <f t="shared" si="27"/>
        <v>17.100000000000001</v>
      </c>
      <c r="S67" s="32">
        <f t="shared" si="28"/>
        <v>12</v>
      </c>
      <c r="T67" s="32">
        <f t="shared" si="29"/>
        <v>19.899999999999999</v>
      </c>
      <c r="U67" s="32">
        <f t="shared" si="30"/>
        <v>0</v>
      </c>
      <c r="V67" s="32">
        <f t="shared" si="31"/>
        <v>0</v>
      </c>
      <c r="W67" s="32">
        <f t="shared" si="32"/>
        <v>0</v>
      </c>
      <c r="X67" s="32">
        <f t="shared" si="33"/>
        <v>0</v>
      </c>
      <c r="Y67" s="29">
        <f t="shared" si="34"/>
        <v>0</v>
      </c>
      <c r="Z67">
        <f t="shared" ref="Z67:Z128" si="35">SUM(O67:Y67)</f>
        <v>89.6</v>
      </c>
      <c r="AA67">
        <f t="shared" ref="AA67:AA128" si="36">T67+Y67</f>
        <v>19.899999999999999</v>
      </c>
    </row>
    <row r="68" spans="1:27" x14ac:dyDescent="0.3">
      <c r="A68" s="5">
        <v>41514</v>
      </c>
      <c r="B68" s="7">
        <v>0</v>
      </c>
      <c r="C68" s="7">
        <v>17.5</v>
      </c>
      <c r="D68" s="7">
        <v>27.9</v>
      </c>
      <c r="E68" s="7">
        <v>17.799999999999997</v>
      </c>
      <c r="F68" s="7">
        <v>12.55</v>
      </c>
      <c r="G68" s="7">
        <v>23.6</v>
      </c>
      <c r="H68" s="7">
        <v>1.5409999999999999</v>
      </c>
      <c r="I68" s="7">
        <v>0</v>
      </c>
      <c r="J68" s="7">
        <v>7.55</v>
      </c>
      <c r="K68" s="7">
        <v>11.8</v>
      </c>
      <c r="L68" s="7">
        <v>23.35</v>
      </c>
      <c r="M68" s="7"/>
      <c r="N68" s="5">
        <v>41514</v>
      </c>
      <c r="O68" s="32">
        <f t="shared" si="24"/>
        <v>0</v>
      </c>
      <c r="P68" s="32">
        <f t="shared" si="25"/>
        <v>17.5</v>
      </c>
      <c r="Q68" s="32">
        <f t="shared" si="26"/>
        <v>27.9</v>
      </c>
      <c r="R68" s="32">
        <f t="shared" si="27"/>
        <v>17.799999999999997</v>
      </c>
      <c r="S68" s="32">
        <f t="shared" si="28"/>
        <v>12.55</v>
      </c>
      <c r="T68" s="32">
        <f t="shared" si="29"/>
        <v>23.6</v>
      </c>
      <c r="U68" s="32">
        <f t="shared" si="30"/>
        <v>0</v>
      </c>
      <c r="V68" s="32">
        <f t="shared" si="31"/>
        <v>0</v>
      </c>
      <c r="W68" s="32">
        <f t="shared" si="32"/>
        <v>0</v>
      </c>
      <c r="X68" s="32">
        <f t="shared" si="33"/>
        <v>11.8</v>
      </c>
      <c r="Y68" s="29">
        <f t="shared" si="34"/>
        <v>0</v>
      </c>
      <c r="Z68">
        <f t="shared" si="35"/>
        <v>111.14999999999999</v>
      </c>
      <c r="AA68">
        <f t="shared" si="36"/>
        <v>23.6</v>
      </c>
    </row>
    <row r="69" spans="1:27" x14ac:dyDescent="0.3">
      <c r="A69" s="5">
        <v>41515</v>
      </c>
      <c r="B69" s="7">
        <v>0</v>
      </c>
      <c r="C69" s="7">
        <v>11.8</v>
      </c>
      <c r="D69" s="7">
        <v>18.850000000000001</v>
      </c>
      <c r="E69" s="7">
        <v>13.2</v>
      </c>
      <c r="F69" s="7">
        <v>8.11</v>
      </c>
      <c r="G69" s="7">
        <v>17.399999999999999</v>
      </c>
      <c r="H69" s="7">
        <v>1.99</v>
      </c>
      <c r="I69" s="7">
        <v>0</v>
      </c>
      <c r="J69" s="7">
        <v>2.64</v>
      </c>
      <c r="K69" s="7">
        <v>6.74</v>
      </c>
      <c r="L69" s="7">
        <v>21.299999999999997</v>
      </c>
      <c r="M69" s="7"/>
      <c r="N69" s="5">
        <v>41515</v>
      </c>
      <c r="O69" s="32">
        <f t="shared" si="24"/>
        <v>0</v>
      </c>
      <c r="P69" s="32">
        <f t="shared" si="25"/>
        <v>11.8</v>
      </c>
      <c r="Q69" s="32">
        <f t="shared" si="26"/>
        <v>18.850000000000001</v>
      </c>
      <c r="R69" s="32">
        <f t="shared" si="27"/>
        <v>13.2</v>
      </c>
      <c r="S69" s="32">
        <f t="shared" si="28"/>
        <v>0</v>
      </c>
      <c r="T69" s="32">
        <f t="shared" si="29"/>
        <v>17.399999999999999</v>
      </c>
      <c r="U69" s="32">
        <f t="shared" si="30"/>
        <v>0</v>
      </c>
      <c r="V69" s="32">
        <f t="shared" si="31"/>
        <v>0</v>
      </c>
      <c r="W69" s="32">
        <f t="shared" si="32"/>
        <v>0</v>
      </c>
      <c r="X69" s="32">
        <f t="shared" si="33"/>
        <v>0</v>
      </c>
      <c r="Y69" s="29">
        <f t="shared" si="34"/>
        <v>0</v>
      </c>
      <c r="Z69">
        <f t="shared" si="35"/>
        <v>61.25</v>
      </c>
      <c r="AA69">
        <f t="shared" si="36"/>
        <v>17.399999999999999</v>
      </c>
    </row>
    <row r="70" spans="1:27" x14ac:dyDescent="0.3">
      <c r="A70" s="5">
        <v>41516</v>
      </c>
      <c r="B70" s="7">
        <v>0</v>
      </c>
      <c r="C70" s="7">
        <v>12.4</v>
      </c>
      <c r="D70" s="7">
        <v>22.1</v>
      </c>
      <c r="E70" s="7">
        <v>16.7</v>
      </c>
      <c r="F70" s="7">
        <v>9.11</v>
      </c>
      <c r="G70" s="7">
        <v>18.600000000000001</v>
      </c>
      <c r="H70" s="7">
        <v>0.622</v>
      </c>
      <c r="I70" s="7">
        <v>0</v>
      </c>
      <c r="J70" s="7">
        <v>2.67</v>
      </c>
      <c r="K70" s="7">
        <v>6.15</v>
      </c>
      <c r="L70" s="7">
        <v>19.399999999999999</v>
      </c>
      <c r="M70" s="7"/>
      <c r="N70" s="5">
        <v>41516</v>
      </c>
      <c r="O70" s="32">
        <f t="shared" si="24"/>
        <v>0</v>
      </c>
      <c r="P70" s="32">
        <f t="shared" si="25"/>
        <v>12.4</v>
      </c>
      <c r="Q70" s="32">
        <f t="shared" si="26"/>
        <v>22.1</v>
      </c>
      <c r="R70" s="32">
        <f t="shared" si="27"/>
        <v>16.7</v>
      </c>
      <c r="S70" s="32">
        <f t="shared" si="28"/>
        <v>0</v>
      </c>
      <c r="T70" s="32">
        <f t="shared" si="29"/>
        <v>18.600000000000001</v>
      </c>
      <c r="U70" s="32">
        <f t="shared" si="30"/>
        <v>0</v>
      </c>
      <c r="V70" s="32">
        <f t="shared" si="31"/>
        <v>0</v>
      </c>
      <c r="W70" s="32">
        <f t="shared" si="32"/>
        <v>0</v>
      </c>
      <c r="X70" s="32">
        <f t="shared" si="33"/>
        <v>0</v>
      </c>
      <c r="Y70" s="29">
        <f t="shared" si="34"/>
        <v>0</v>
      </c>
      <c r="Z70">
        <f t="shared" si="35"/>
        <v>69.800000000000011</v>
      </c>
      <c r="AA70">
        <f t="shared" si="36"/>
        <v>18.600000000000001</v>
      </c>
    </row>
    <row r="71" spans="1:27" x14ac:dyDescent="0.3">
      <c r="A71" s="5">
        <v>41517</v>
      </c>
      <c r="B71" s="7">
        <v>0</v>
      </c>
      <c r="C71" s="7">
        <v>31.4</v>
      </c>
      <c r="D71" s="7">
        <v>78.400000000000006</v>
      </c>
      <c r="E71" s="7">
        <v>118</v>
      </c>
      <c r="F71" s="7">
        <v>81.7</v>
      </c>
      <c r="G71" s="7">
        <v>38.799999999999997</v>
      </c>
      <c r="H71" s="7">
        <v>3.88</v>
      </c>
      <c r="I71" s="7">
        <v>0</v>
      </c>
      <c r="J71" s="7">
        <v>2.81</v>
      </c>
      <c r="K71" s="7">
        <v>7.02</v>
      </c>
      <c r="L71" s="7">
        <v>18.3</v>
      </c>
      <c r="M71" s="7"/>
      <c r="N71" s="5">
        <v>41517</v>
      </c>
      <c r="O71" s="32">
        <f t="shared" si="24"/>
        <v>0</v>
      </c>
      <c r="P71" s="32">
        <f t="shared" si="25"/>
        <v>31.4</v>
      </c>
      <c r="Q71" s="32">
        <f t="shared" si="26"/>
        <v>78.400000000000006</v>
      </c>
      <c r="R71" s="32">
        <f t="shared" si="27"/>
        <v>118</v>
      </c>
      <c r="S71" s="32">
        <f t="shared" si="28"/>
        <v>81.7</v>
      </c>
      <c r="T71" s="32">
        <f t="shared" si="29"/>
        <v>38.799999999999997</v>
      </c>
      <c r="U71" s="32">
        <f t="shared" si="30"/>
        <v>0</v>
      </c>
      <c r="V71" s="32">
        <f t="shared" si="31"/>
        <v>0</v>
      </c>
      <c r="W71" s="32">
        <f t="shared" si="32"/>
        <v>0</v>
      </c>
      <c r="X71" s="32">
        <f t="shared" si="33"/>
        <v>0</v>
      </c>
      <c r="Y71" s="29">
        <f t="shared" si="34"/>
        <v>0</v>
      </c>
      <c r="Z71">
        <f t="shared" si="35"/>
        <v>348.3</v>
      </c>
      <c r="AA71">
        <f t="shared" si="36"/>
        <v>38.799999999999997</v>
      </c>
    </row>
    <row r="72" spans="1:27" x14ac:dyDescent="0.3">
      <c r="A72" s="5">
        <v>41518</v>
      </c>
      <c r="B72" s="7">
        <v>0</v>
      </c>
      <c r="C72" s="7">
        <v>38.1</v>
      </c>
      <c r="D72" s="7">
        <v>84</v>
      </c>
      <c r="E72" s="7">
        <v>126</v>
      </c>
      <c r="F72" s="7">
        <v>86.2</v>
      </c>
      <c r="G72" s="7">
        <v>43.8</v>
      </c>
      <c r="H72" s="7">
        <v>7.03</v>
      </c>
      <c r="I72" s="7">
        <v>0</v>
      </c>
      <c r="J72" s="7">
        <v>3.64</v>
      </c>
      <c r="K72" s="7">
        <v>7.93</v>
      </c>
      <c r="L72" s="7">
        <v>18</v>
      </c>
      <c r="M72" s="7"/>
      <c r="N72" s="5">
        <v>41518</v>
      </c>
      <c r="O72" s="32">
        <f t="shared" si="24"/>
        <v>0</v>
      </c>
      <c r="P72" s="32">
        <f t="shared" si="25"/>
        <v>38.1</v>
      </c>
      <c r="Q72" s="32">
        <f t="shared" si="26"/>
        <v>84</v>
      </c>
      <c r="R72" s="32">
        <f t="shared" si="27"/>
        <v>126</v>
      </c>
      <c r="S72" s="32">
        <f t="shared" si="28"/>
        <v>86.2</v>
      </c>
      <c r="T72" s="32">
        <f t="shared" si="29"/>
        <v>43.8</v>
      </c>
      <c r="U72" s="32">
        <f t="shared" si="30"/>
        <v>0</v>
      </c>
      <c r="V72" s="32">
        <f t="shared" si="31"/>
        <v>0</v>
      </c>
      <c r="W72" s="32">
        <f t="shared" si="32"/>
        <v>0</v>
      </c>
      <c r="X72" s="32">
        <f t="shared" si="33"/>
        <v>0</v>
      </c>
      <c r="Y72" s="29">
        <f t="shared" si="34"/>
        <v>0</v>
      </c>
      <c r="Z72">
        <f t="shared" si="35"/>
        <v>378.1</v>
      </c>
      <c r="AA72">
        <f t="shared" si="36"/>
        <v>43.8</v>
      </c>
    </row>
    <row r="73" spans="1:27" x14ac:dyDescent="0.3">
      <c r="A73" s="5">
        <v>41519</v>
      </c>
      <c r="B73" s="7">
        <v>0</v>
      </c>
      <c r="C73" s="7">
        <v>37.9</v>
      </c>
      <c r="D73" s="7">
        <v>74.599999999999994</v>
      </c>
      <c r="E73" s="7">
        <v>118</v>
      </c>
      <c r="F73" s="7">
        <v>77.3</v>
      </c>
      <c r="G73" s="7">
        <v>39.4</v>
      </c>
      <c r="H73" s="7">
        <v>5.26</v>
      </c>
      <c r="I73" s="7">
        <v>0</v>
      </c>
      <c r="J73" s="7">
        <v>3.47</v>
      </c>
      <c r="K73" s="7">
        <v>8.2200000000000006</v>
      </c>
      <c r="L73" s="7">
        <v>16.399999999999999</v>
      </c>
      <c r="M73" s="7"/>
      <c r="N73" s="5">
        <v>41519</v>
      </c>
      <c r="O73" s="32">
        <f t="shared" si="24"/>
        <v>0</v>
      </c>
      <c r="P73" s="32">
        <f t="shared" si="25"/>
        <v>37.9</v>
      </c>
      <c r="Q73" s="32">
        <f t="shared" si="26"/>
        <v>74.599999999999994</v>
      </c>
      <c r="R73" s="32">
        <f t="shared" si="27"/>
        <v>118</v>
      </c>
      <c r="S73" s="32">
        <f t="shared" si="28"/>
        <v>77.3</v>
      </c>
      <c r="T73" s="32">
        <f t="shared" si="29"/>
        <v>39.4</v>
      </c>
      <c r="U73" s="32">
        <f t="shared" si="30"/>
        <v>0</v>
      </c>
      <c r="V73" s="32">
        <f t="shared" si="31"/>
        <v>0</v>
      </c>
      <c r="W73" s="32">
        <f t="shared" si="32"/>
        <v>0</v>
      </c>
      <c r="X73" s="32">
        <f t="shared" si="33"/>
        <v>0</v>
      </c>
      <c r="Y73" s="29">
        <f t="shared" si="34"/>
        <v>0</v>
      </c>
      <c r="Z73">
        <f t="shared" si="35"/>
        <v>347.2</v>
      </c>
      <c r="AA73">
        <f t="shared" si="36"/>
        <v>39.4</v>
      </c>
    </row>
    <row r="74" spans="1:27" x14ac:dyDescent="0.3">
      <c r="A74" s="5">
        <v>41520</v>
      </c>
      <c r="B74" s="7">
        <v>0</v>
      </c>
      <c r="C74" s="7">
        <v>15.2</v>
      </c>
      <c r="D74" s="7">
        <v>24.9</v>
      </c>
      <c r="E74" s="7">
        <v>18.600000000000001</v>
      </c>
      <c r="F74" s="7">
        <v>9.4499999999999993</v>
      </c>
      <c r="G74" s="7">
        <v>13.5</v>
      </c>
      <c r="H74" s="7">
        <v>0.46300000000000002</v>
      </c>
      <c r="I74" s="7">
        <v>0</v>
      </c>
      <c r="J74" s="7">
        <v>1.62</v>
      </c>
      <c r="K74" s="7">
        <v>1.81</v>
      </c>
      <c r="L74" s="7">
        <v>10.4</v>
      </c>
      <c r="M74" s="7"/>
      <c r="N74" s="5">
        <v>41520</v>
      </c>
      <c r="O74" s="32">
        <f t="shared" si="24"/>
        <v>0</v>
      </c>
      <c r="P74" s="32">
        <f t="shared" si="25"/>
        <v>15.2</v>
      </c>
      <c r="Q74" s="32">
        <f t="shared" si="26"/>
        <v>24.9</v>
      </c>
      <c r="R74" s="32">
        <f t="shared" si="27"/>
        <v>18.600000000000001</v>
      </c>
      <c r="S74" s="32">
        <f t="shared" si="28"/>
        <v>0</v>
      </c>
      <c r="T74" s="32">
        <f t="shared" si="29"/>
        <v>13.5</v>
      </c>
      <c r="U74" s="32">
        <f t="shared" si="30"/>
        <v>0</v>
      </c>
      <c r="V74" s="32">
        <f t="shared" si="31"/>
        <v>0</v>
      </c>
      <c r="W74" s="32">
        <f t="shared" si="32"/>
        <v>0</v>
      </c>
      <c r="X74" s="32">
        <f t="shared" si="33"/>
        <v>0</v>
      </c>
      <c r="Y74" s="29">
        <f t="shared" si="34"/>
        <v>0</v>
      </c>
      <c r="Z74">
        <f t="shared" si="35"/>
        <v>72.199999999999989</v>
      </c>
      <c r="AA74">
        <f t="shared" si="36"/>
        <v>13.5</v>
      </c>
    </row>
    <row r="75" spans="1:27" x14ac:dyDescent="0.3">
      <c r="A75" s="5">
        <v>41521</v>
      </c>
      <c r="B75" s="7">
        <v>0</v>
      </c>
      <c r="C75" s="7">
        <v>21.6</v>
      </c>
      <c r="D75" s="7">
        <v>34.1</v>
      </c>
      <c r="E75" s="7">
        <v>26.1</v>
      </c>
      <c r="F75" s="7">
        <v>8.2100000000000009</v>
      </c>
      <c r="G75" s="7">
        <v>22.5</v>
      </c>
      <c r="H75" s="7">
        <v>2.16</v>
      </c>
      <c r="I75" s="7">
        <v>0</v>
      </c>
      <c r="J75" s="7">
        <v>2.39</v>
      </c>
      <c r="K75" s="7">
        <v>4.53</v>
      </c>
      <c r="L75" s="7">
        <v>8.3800000000000008</v>
      </c>
      <c r="M75" s="7"/>
      <c r="N75" s="5">
        <v>41521</v>
      </c>
      <c r="O75" s="32">
        <f t="shared" si="24"/>
        <v>0</v>
      </c>
      <c r="P75" s="32">
        <f t="shared" si="25"/>
        <v>21.6</v>
      </c>
      <c r="Q75" s="32">
        <f t="shared" si="26"/>
        <v>34.1</v>
      </c>
      <c r="R75" s="32">
        <f t="shared" si="27"/>
        <v>26.1</v>
      </c>
      <c r="S75" s="32">
        <f t="shared" si="28"/>
        <v>0</v>
      </c>
      <c r="T75" s="32">
        <f t="shared" si="29"/>
        <v>22.5</v>
      </c>
      <c r="U75" s="32">
        <f t="shared" si="30"/>
        <v>0</v>
      </c>
      <c r="V75" s="32">
        <f t="shared" si="31"/>
        <v>0</v>
      </c>
      <c r="W75" s="32">
        <f t="shared" si="32"/>
        <v>0</v>
      </c>
      <c r="X75" s="32">
        <f t="shared" si="33"/>
        <v>0</v>
      </c>
      <c r="Y75" s="29">
        <f t="shared" si="34"/>
        <v>0</v>
      </c>
      <c r="Z75">
        <f t="shared" si="35"/>
        <v>104.30000000000001</v>
      </c>
      <c r="AA75">
        <f t="shared" si="36"/>
        <v>22.5</v>
      </c>
    </row>
    <row r="76" spans="1:27" x14ac:dyDescent="0.3">
      <c r="A76" s="5">
        <v>41522</v>
      </c>
      <c r="B76" s="7">
        <v>0</v>
      </c>
      <c r="C76" s="7">
        <v>26.25</v>
      </c>
      <c r="D76" s="7">
        <v>38.4</v>
      </c>
      <c r="E76" s="7">
        <v>29.75</v>
      </c>
      <c r="F76" s="7">
        <v>8.6700000000000017</v>
      </c>
      <c r="G76" s="7">
        <v>34.15</v>
      </c>
      <c r="H76" s="7">
        <v>3.5750000000000002</v>
      </c>
      <c r="I76" s="7">
        <v>0</v>
      </c>
      <c r="J76" s="7">
        <v>2.67</v>
      </c>
      <c r="K76" s="7">
        <v>5.59</v>
      </c>
      <c r="L76" s="7">
        <v>10.25</v>
      </c>
      <c r="M76" s="7"/>
      <c r="N76" s="5">
        <v>41522</v>
      </c>
      <c r="O76" s="32">
        <f t="shared" si="24"/>
        <v>0</v>
      </c>
      <c r="P76" s="32">
        <f t="shared" si="25"/>
        <v>26.25</v>
      </c>
      <c r="Q76" s="32">
        <f t="shared" si="26"/>
        <v>38.4</v>
      </c>
      <c r="R76" s="32">
        <f t="shared" si="27"/>
        <v>29.75</v>
      </c>
      <c r="S76" s="32">
        <f t="shared" si="28"/>
        <v>0</v>
      </c>
      <c r="T76" s="32">
        <f t="shared" si="29"/>
        <v>34.15</v>
      </c>
      <c r="U76" s="32">
        <f t="shared" si="30"/>
        <v>0</v>
      </c>
      <c r="V76" s="32">
        <f t="shared" si="31"/>
        <v>0</v>
      </c>
      <c r="W76" s="32">
        <f t="shared" si="32"/>
        <v>0</v>
      </c>
      <c r="X76" s="32">
        <f t="shared" si="33"/>
        <v>0</v>
      </c>
      <c r="Y76" s="29">
        <f t="shared" si="34"/>
        <v>0</v>
      </c>
      <c r="Z76">
        <f t="shared" si="35"/>
        <v>128.55000000000001</v>
      </c>
      <c r="AA76">
        <f t="shared" si="36"/>
        <v>34.15</v>
      </c>
    </row>
    <row r="77" spans="1:27" x14ac:dyDescent="0.3">
      <c r="A77" s="5">
        <v>41523</v>
      </c>
      <c r="B77" s="7">
        <v>0</v>
      </c>
      <c r="C77" s="7">
        <v>17</v>
      </c>
      <c r="D77" s="7">
        <v>31.8</v>
      </c>
      <c r="E77" s="7">
        <v>16.399999999999999</v>
      </c>
      <c r="F77" s="7">
        <v>7.96</v>
      </c>
      <c r="G77" s="7">
        <v>27</v>
      </c>
      <c r="H77" s="7">
        <v>2.68</v>
      </c>
      <c r="I77" s="7">
        <v>0</v>
      </c>
      <c r="J77" s="7">
        <v>3.28</v>
      </c>
      <c r="K77" s="7">
        <v>6.33</v>
      </c>
      <c r="L77" s="7">
        <v>17.8</v>
      </c>
      <c r="M77" s="7"/>
      <c r="N77" s="5">
        <v>41523</v>
      </c>
      <c r="O77" s="32">
        <f t="shared" si="24"/>
        <v>0</v>
      </c>
      <c r="P77" s="32">
        <f t="shared" si="25"/>
        <v>17</v>
      </c>
      <c r="Q77" s="32">
        <f t="shared" si="26"/>
        <v>31.8</v>
      </c>
      <c r="R77" s="32">
        <f t="shared" si="27"/>
        <v>16.399999999999999</v>
      </c>
      <c r="S77" s="32">
        <f t="shared" si="28"/>
        <v>0</v>
      </c>
      <c r="T77" s="32">
        <f t="shared" si="29"/>
        <v>27</v>
      </c>
      <c r="U77" s="32">
        <f t="shared" si="30"/>
        <v>0</v>
      </c>
      <c r="V77" s="32">
        <f t="shared" si="31"/>
        <v>0</v>
      </c>
      <c r="W77" s="32">
        <f t="shared" si="32"/>
        <v>0</v>
      </c>
      <c r="X77" s="32">
        <f t="shared" si="33"/>
        <v>0</v>
      </c>
      <c r="Y77" s="29">
        <f t="shared" si="34"/>
        <v>0</v>
      </c>
      <c r="Z77">
        <f t="shared" si="35"/>
        <v>92.199999999999989</v>
      </c>
      <c r="AA77">
        <f t="shared" si="36"/>
        <v>27</v>
      </c>
    </row>
    <row r="78" spans="1:27" x14ac:dyDescent="0.3">
      <c r="A78" s="5">
        <v>41524</v>
      </c>
      <c r="B78" s="7">
        <v>0</v>
      </c>
      <c r="C78" s="7">
        <v>16</v>
      </c>
      <c r="D78" s="7">
        <v>24.4</v>
      </c>
      <c r="E78" s="7">
        <v>9.41</v>
      </c>
      <c r="F78" s="7">
        <v>4.92</v>
      </c>
      <c r="G78" s="7">
        <v>15.1</v>
      </c>
      <c r="H78" s="7">
        <v>1.27</v>
      </c>
      <c r="I78" s="7">
        <v>0</v>
      </c>
      <c r="J78" s="7">
        <v>2.16</v>
      </c>
      <c r="K78" s="7">
        <v>3.49</v>
      </c>
      <c r="L78" s="7">
        <v>7.28</v>
      </c>
      <c r="M78" s="7"/>
      <c r="N78" s="5">
        <v>41524</v>
      </c>
      <c r="O78" s="32">
        <f t="shared" si="24"/>
        <v>0</v>
      </c>
      <c r="P78" s="32">
        <f t="shared" si="25"/>
        <v>16</v>
      </c>
      <c r="Q78" s="32">
        <f t="shared" si="26"/>
        <v>24.4</v>
      </c>
      <c r="R78" s="32">
        <f t="shared" si="27"/>
        <v>0</v>
      </c>
      <c r="S78" s="32">
        <f t="shared" si="28"/>
        <v>0</v>
      </c>
      <c r="T78" s="32">
        <f t="shared" si="29"/>
        <v>15.1</v>
      </c>
      <c r="U78" s="32">
        <f t="shared" si="30"/>
        <v>0</v>
      </c>
      <c r="V78" s="32">
        <f t="shared" si="31"/>
        <v>0</v>
      </c>
      <c r="W78" s="32">
        <f t="shared" si="32"/>
        <v>0</v>
      </c>
      <c r="X78" s="32">
        <f t="shared" si="33"/>
        <v>0</v>
      </c>
      <c r="Y78" s="29">
        <f t="shared" si="34"/>
        <v>0</v>
      </c>
      <c r="Z78">
        <f t="shared" si="35"/>
        <v>55.5</v>
      </c>
      <c r="AA78">
        <f t="shared" si="36"/>
        <v>15.1</v>
      </c>
    </row>
    <row r="79" spans="1:27" x14ac:dyDescent="0.3">
      <c r="A79" s="5">
        <v>41525</v>
      </c>
      <c r="B79" s="7">
        <v>0</v>
      </c>
      <c r="C79" s="7">
        <v>16.5</v>
      </c>
      <c r="D79" s="7">
        <v>25</v>
      </c>
      <c r="E79" s="7">
        <v>14.9</v>
      </c>
      <c r="F79" s="7">
        <v>7.96</v>
      </c>
      <c r="G79" s="7">
        <v>16.600000000000001</v>
      </c>
      <c r="H79" s="7">
        <v>1.62</v>
      </c>
      <c r="I79" s="7">
        <v>0</v>
      </c>
      <c r="J79" s="7">
        <v>2.06</v>
      </c>
      <c r="K79" s="7">
        <v>2.5499999999999998</v>
      </c>
      <c r="L79" s="7">
        <v>12.1</v>
      </c>
      <c r="M79" s="7"/>
      <c r="N79" s="5">
        <v>41525</v>
      </c>
      <c r="O79" s="32">
        <f t="shared" si="24"/>
        <v>0</v>
      </c>
      <c r="P79" s="32">
        <f t="shared" si="25"/>
        <v>16.5</v>
      </c>
      <c r="Q79" s="32">
        <f t="shared" si="26"/>
        <v>25</v>
      </c>
      <c r="R79" s="32">
        <f t="shared" si="27"/>
        <v>14.9</v>
      </c>
      <c r="S79" s="32">
        <f t="shared" si="28"/>
        <v>0</v>
      </c>
      <c r="T79" s="32">
        <f t="shared" si="29"/>
        <v>16.600000000000001</v>
      </c>
      <c r="U79" s="32">
        <f t="shared" si="30"/>
        <v>0</v>
      </c>
      <c r="V79" s="32">
        <f t="shared" si="31"/>
        <v>0</v>
      </c>
      <c r="W79" s="32">
        <f t="shared" si="32"/>
        <v>0</v>
      </c>
      <c r="X79" s="32">
        <f t="shared" si="33"/>
        <v>0</v>
      </c>
      <c r="Y79" s="29">
        <f t="shared" si="34"/>
        <v>0</v>
      </c>
      <c r="Z79">
        <f t="shared" si="35"/>
        <v>73</v>
      </c>
      <c r="AA79">
        <f t="shared" si="36"/>
        <v>16.600000000000001</v>
      </c>
    </row>
    <row r="80" spans="1:27" x14ac:dyDescent="0.3">
      <c r="A80" s="5">
        <v>41526</v>
      </c>
      <c r="B80" s="7">
        <v>0</v>
      </c>
      <c r="C80" s="7">
        <v>21.3</v>
      </c>
      <c r="D80" s="7">
        <v>32</v>
      </c>
      <c r="E80" s="7">
        <v>30.4</v>
      </c>
      <c r="F80" s="7">
        <v>20.7</v>
      </c>
      <c r="G80" s="7">
        <v>23.5</v>
      </c>
      <c r="H80" s="7">
        <v>2.77</v>
      </c>
      <c r="I80" s="7">
        <v>0</v>
      </c>
      <c r="J80" s="7">
        <v>2.6</v>
      </c>
      <c r="K80" s="7">
        <v>4.51</v>
      </c>
      <c r="L80" s="7">
        <v>10.3</v>
      </c>
      <c r="M80" s="7"/>
      <c r="N80" s="5">
        <v>41526</v>
      </c>
      <c r="O80" s="32">
        <f t="shared" si="24"/>
        <v>0</v>
      </c>
      <c r="P80" s="32">
        <f t="shared" si="25"/>
        <v>21.3</v>
      </c>
      <c r="Q80" s="32">
        <f t="shared" si="26"/>
        <v>32</v>
      </c>
      <c r="R80" s="32">
        <f t="shared" si="27"/>
        <v>30.4</v>
      </c>
      <c r="S80" s="32">
        <f t="shared" si="28"/>
        <v>20.7</v>
      </c>
      <c r="T80" s="32">
        <f t="shared" si="29"/>
        <v>23.5</v>
      </c>
      <c r="U80" s="32">
        <f t="shared" si="30"/>
        <v>0</v>
      </c>
      <c r="V80" s="32">
        <f t="shared" si="31"/>
        <v>0</v>
      </c>
      <c r="W80" s="32">
        <f t="shared" si="32"/>
        <v>0</v>
      </c>
      <c r="X80" s="32">
        <f t="shared" si="33"/>
        <v>0</v>
      </c>
      <c r="Y80" s="29">
        <f t="shared" si="34"/>
        <v>0</v>
      </c>
      <c r="Z80">
        <f t="shared" si="35"/>
        <v>127.89999999999999</v>
      </c>
      <c r="AA80">
        <f t="shared" si="36"/>
        <v>23.5</v>
      </c>
    </row>
    <row r="81" spans="1:27" x14ac:dyDescent="0.3">
      <c r="A81" s="5">
        <v>41527</v>
      </c>
      <c r="B81" s="7">
        <v>0</v>
      </c>
      <c r="C81" s="7">
        <v>24.4</v>
      </c>
      <c r="D81" s="7">
        <v>41.2</v>
      </c>
      <c r="E81" s="7">
        <v>50.2</v>
      </c>
      <c r="F81" s="7">
        <v>38.9</v>
      </c>
      <c r="G81" s="7">
        <v>22.6</v>
      </c>
      <c r="H81" s="7">
        <v>3.48</v>
      </c>
      <c r="I81" s="7">
        <v>0</v>
      </c>
      <c r="J81" s="7">
        <v>2.3199999999999998</v>
      </c>
      <c r="K81" s="7">
        <v>3.2</v>
      </c>
      <c r="L81" s="7">
        <v>12.2</v>
      </c>
      <c r="M81" s="7"/>
      <c r="N81" s="5">
        <v>41527</v>
      </c>
      <c r="O81" s="32">
        <f t="shared" si="24"/>
        <v>0</v>
      </c>
      <c r="P81" s="32">
        <f t="shared" si="25"/>
        <v>24.4</v>
      </c>
      <c r="Q81" s="32">
        <f t="shared" si="26"/>
        <v>41.2</v>
      </c>
      <c r="R81" s="32">
        <f t="shared" si="27"/>
        <v>50.2</v>
      </c>
      <c r="S81" s="32">
        <f t="shared" si="28"/>
        <v>38.9</v>
      </c>
      <c r="T81" s="32">
        <f t="shared" si="29"/>
        <v>22.6</v>
      </c>
      <c r="U81" s="32">
        <f t="shared" si="30"/>
        <v>0</v>
      </c>
      <c r="V81" s="32">
        <f t="shared" si="31"/>
        <v>0</v>
      </c>
      <c r="W81" s="32">
        <f t="shared" si="32"/>
        <v>0</v>
      </c>
      <c r="X81" s="32">
        <f t="shared" si="33"/>
        <v>0</v>
      </c>
      <c r="Y81" s="29">
        <f t="shared" si="34"/>
        <v>0</v>
      </c>
      <c r="Z81">
        <f t="shared" si="35"/>
        <v>177.29999999999998</v>
      </c>
      <c r="AA81">
        <f t="shared" si="36"/>
        <v>22.6</v>
      </c>
    </row>
    <row r="82" spans="1:27" x14ac:dyDescent="0.3">
      <c r="A82" s="5">
        <v>41542</v>
      </c>
      <c r="B82" s="10">
        <v>0</v>
      </c>
      <c r="C82" s="10">
        <v>39.299999999999997</v>
      </c>
      <c r="D82" s="10">
        <v>148</v>
      </c>
      <c r="E82" s="10">
        <v>275</v>
      </c>
      <c r="F82" s="10">
        <v>273</v>
      </c>
      <c r="G82" s="10">
        <v>125</v>
      </c>
      <c r="H82" s="10">
        <v>26.2</v>
      </c>
      <c r="I82" s="10">
        <v>7.17</v>
      </c>
      <c r="J82" s="10">
        <v>0</v>
      </c>
      <c r="K82" s="10">
        <v>15.9</v>
      </c>
      <c r="L82" s="10">
        <v>20.6</v>
      </c>
      <c r="M82" s="13"/>
      <c r="N82" s="5">
        <v>41542</v>
      </c>
      <c r="O82" s="32">
        <f t="shared" si="24"/>
        <v>0</v>
      </c>
      <c r="P82" s="32">
        <f t="shared" si="25"/>
        <v>39.299999999999997</v>
      </c>
      <c r="Q82" s="32">
        <f t="shared" si="26"/>
        <v>148</v>
      </c>
      <c r="R82" s="32">
        <f t="shared" si="27"/>
        <v>275</v>
      </c>
      <c r="S82" s="32">
        <f t="shared" si="28"/>
        <v>273</v>
      </c>
      <c r="T82" s="32">
        <f t="shared" si="29"/>
        <v>125</v>
      </c>
      <c r="U82" s="32">
        <f t="shared" si="30"/>
        <v>26.2</v>
      </c>
      <c r="V82" s="32">
        <f t="shared" si="31"/>
        <v>0</v>
      </c>
      <c r="W82" s="32">
        <f t="shared" si="32"/>
        <v>0</v>
      </c>
      <c r="X82" s="32">
        <f t="shared" si="33"/>
        <v>15.9</v>
      </c>
      <c r="Y82" s="29">
        <f t="shared" si="34"/>
        <v>0</v>
      </c>
      <c r="Z82">
        <f t="shared" si="35"/>
        <v>902.4</v>
      </c>
      <c r="AA82">
        <f t="shared" si="36"/>
        <v>125</v>
      </c>
    </row>
    <row r="83" spans="1:27" x14ac:dyDescent="0.3">
      <c r="A83" s="5">
        <v>41543</v>
      </c>
      <c r="B83" s="13">
        <v>0.81200000000000006</v>
      </c>
      <c r="C83" s="13">
        <v>92.2</v>
      </c>
      <c r="D83" s="13">
        <v>99.4</v>
      </c>
      <c r="E83" s="13">
        <v>198</v>
      </c>
      <c r="F83" s="13">
        <v>172</v>
      </c>
      <c r="G83" s="13">
        <v>122</v>
      </c>
      <c r="H83" s="13">
        <v>37.6</v>
      </c>
      <c r="I83" s="13">
        <v>13.8</v>
      </c>
      <c r="J83" s="13">
        <v>1.68</v>
      </c>
      <c r="K83" s="13">
        <v>14.3</v>
      </c>
      <c r="L83" s="13">
        <v>34</v>
      </c>
      <c r="M83" s="13"/>
      <c r="N83" s="5">
        <v>41543</v>
      </c>
      <c r="O83" s="32">
        <f t="shared" si="24"/>
        <v>0</v>
      </c>
      <c r="P83" s="32">
        <f t="shared" si="25"/>
        <v>92.2</v>
      </c>
      <c r="Q83" s="32">
        <f t="shared" si="26"/>
        <v>99.4</v>
      </c>
      <c r="R83" s="32">
        <f t="shared" si="27"/>
        <v>198</v>
      </c>
      <c r="S83" s="32">
        <f t="shared" si="28"/>
        <v>172</v>
      </c>
      <c r="T83" s="32">
        <f t="shared" si="29"/>
        <v>122</v>
      </c>
      <c r="U83" s="32">
        <f t="shared" si="30"/>
        <v>37.6</v>
      </c>
      <c r="V83" s="32">
        <f t="shared" si="31"/>
        <v>0</v>
      </c>
      <c r="W83" s="32">
        <f t="shared" si="32"/>
        <v>0</v>
      </c>
      <c r="X83" s="32">
        <f t="shared" si="33"/>
        <v>14.3</v>
      </c>
      <c r="Y83" s="29">
        <f t="shared" si="34"/>
        <v>34</v>
      </c>
      <c r="Z83">
        <f t="shared" si="35"/>
        <v>769.5</v>
      </c>
      <c r="AA83">
        <f t="shared" si="36"/>
        <v>156</v>
      </c>
    </row>
    <row r="84" spans="1:27" x14ac:dyDescent="0.3">
      <c r="A84" s="5">
        <v>41544</v>
      </c>
      <c r="B84" s="13">
        <v>0</v>
      </c>
      <c r="C84" s="13">
        <v>29.1</v>
      </c>
      <c r="D84" s="13">
        <v>71.3</v>
      </c>
      <c r="E84" s="13">
        <v>114</v>
      </c>
      <c r="F84" s="13">
        <v>65</v>
      </c>
      <c r="G84" s="13">
        <v>101</v>
      </c>
      <c r="H84" s="13">
        <v>17.7</v>
      </c>
      <c r="I84" s="13">
        <v>8.4600000000000009</v>
      </c>
      <c r="J84" s="13">
        <v>2.4500000000000002</v>
      </c>
      <c r="K84" s="13">
        <v>12.1</v>
      </c>
      <c r="L84" s="13">
        <v>40.4</v>
      </c>
      <c r="M84" s="13"/>
      <c r="N84" s="5">
        <v>41544</v>
      </c>
      <c r="O84" s="32">
        <f t="shared" si="24"/>
        <v>0</v>
      </c>
      <c r="P84" s="32">
        <f t="shared" si="25"/>
        <v>29.1</v>
      </c>
      <c r="Q84" s="32">
        <f t="shared" si="26"/>
        <v>71.3</v>
      </c>
      <c r="R84" s="32">
        <f t="shared" si="27"/>
        <v>114</v>
      </c>
      <c r="S84" s="32">
        <f t="shared" si="28"/>
        <v>65</v>
      </c>
      <c r="T84" s="32">
        <f t="shared" si="29"/>
        <v>101</v>
      </c>
      <c r="U84" s="32">
        <f t="shared" si="30"/>
        <v>17.7</v>
      </c>
      <c r="V84" s="32">
        <f t="shared" si="31"/>
        <v>0</v>
      </c>
      <c r="W84" s="32">
        <f t="shared" si="32"/>
        <v>0</v>
      </c>
      <c r="X84" s="32">
        <f t="shared" si="33"/>
        <v>12.1</v>
      </c>
      <c r="Y84" s="29">
        <f t="shared" si="34"/>
        <v>40.4</v>
      </c>
      <c r="Z84">
        <f t="shared" si="35"/>
        <v>450.59999999999997</v>
      </c>
      <c r="AA84">
        <f t="shared" si="36"/>
        <v>141.4</v>
      </c>
    </row>
    <row r="85" spans="1:27" x14ac:dyDescent="0.3">
      <c r="A85" s="5">
        <v>41545</v>
      </c>
      <c r="B85" s="13">
        <v>9.1399999999999995E-2</v>
      </c>
      <c r="C85" s="13">
        <v>33.1</v>
      </c>
      <c r="D85" s="13">
        <v>68.7</v>
      </c>
      <c r="E85" s="13">
        <v>87.3</v>
      </c>
      <c r="F85" s="13">
        <v>60.6</v>
      </c>
      <c r="G85" s="13">
        <v>104</v>
      </c>
      <c r="H85" s="13">
        <v>13.7</v>
      </c>
      <c r="I85" s="13">
        <v>16.600000000000001</v>
      </c>
      <c r="J85" s="13">
        <v>3.88</v>
      </c>
      <c r="K85" s="13">
        <v>11</v>
      </c>
      <c r="L85" s="13">
        <v>54.6</v>
      </c>
      <c r="M85" s="13"/>
      <c r="N85" s="5">
        <v>41545</v>
      </c>
      <c r="O85" s="32">
        <f t="shared" si="24"/>
        <v>0</v>
      </c>
      <c r="P85" s="32">
        <f t="shared" si="25"/>
        <v>33.1</v>
      </c>
      <c r="Q85" s="32">
        <f t="shared" si="26"/>
        <v>68.7</v>
      </c>
      <c r="R85" s="32">
        <f t="shared" si="27"/>
        <v>87.3</v>
      </c>
      <c r="S85" s="32">
        <f t="shared" si="28"/>
        <v>60.6</v>
      </c>
      <c r="T85" s="32">
        <f t="shared" si="29"/>
        <v>104</v>
      </c>
      <c r="U85" s="32">
        <f t="shared" si="30"/>
        <v>13.7</v>
      </c>
      <c r="V85" s="32">
        <f t="shared" si="31"/>
        <v>0</v>
      </c>
      <c r="W85" s="32">
        <f t="shared" si="32"/>
        <v>0</v>
      </c>
      <c r="X85" s="32">
        <f t="shared" si="33"/>
        <v>11</v>
      </c>
      <c r="Y85" s="29">
        <f t="shared" si="34"/>
        <v>54.6</v>
      </c>
      <c r="Z85">
        <f t="shared" si="35"/>
        <v>433.00000000000006</v>
      </c>
      <c r="AA85">
        <f t="shared" si="36"/>
        <v>158.6</v>
      </c>
    </row>
    <row r="86" spans="1:27" x14ac:dyDescent="0.3">
      <c r="A86" s="5">
        <v>41546</v>
      </c>
      <c r="B86" s="13">
        <v>0</v>
      </c>
      <c r="C86" s="13">
        <v>46.849999999999994</v>
      </c>
      <c r="D86" s="13">
        <v>75.849999999999994</v>
      </c>
      <c r="E86" s="13">
        <v>90.85</v>
      </c>
      <c r="F86" s="13">
        <v>55.9</v>
      </c>
      <c r="G86" s="13">
        <v>137</v>
      </c>
      <c r="H86" s="13">
        <v>20.3</v>
      </c>
      <c r="I86" s="13">
        <v>27.7</v>
      </c>
      <c r="J86" s="13">
        <v>5.3049999999999997</v>
      </c>
      <c r="K86" s="13">
        <v>14.7</v>
      </c>
      <c r="L86" s="13">
        <v>52.9</v>
      </c>
      <c r="M86" s="13"/>
      <c r="N86" s="5">
        <v>41546</v>
      </c>
      <c r="O86" s="32">
        <f t="shared" si="24"/>
        <v>0</v>
      </c>
      <c r="P86" s="32">
        <f t="shared" si="25"/>
        <v>46.849999999999994</v>
      </c>
      <c r="Q86" s="32">
        <f t="shared" si="26"/>
        <v>75.849999999999994</v>
      </c>
      <c r="R86" s="32">
        <f t="shared" si="27"/>
        <v>90.85</v>
      </c>
      <c r="S86" s="32">
        <f t="shared" si="28"/>
        <v>55.9</v>
      </c>
      <c r="T86" s="32">
        <f t="shared" si="29"/>
        <v>137</v>
      </c>
      <c r="U86" s="32">
        <f t="shared" si="30"/>
        <v>20.3</v>
      </c>
      <c r="V86" s="32">
        <f t="shared" si="31"/>
        <v>27.7</v>
      </c>
      <c r="W86" s="32">
        <f t="shared" si="32"/>
        <v>0</v>
      </c>
      <c r="X86" s="32">
        <f t="shared" si="33"/>
        <v>14.7</v>
      </c>
      <c r="Y86" s="29">
        <f t="shared" si="34"/>
        <v>52.9</v>
      </c>
      <c r="Z86">
        <f t="shared" si="35"/>
        <v>522.04999999999995</v>
      </c>
      <c r="AA86">
        <f t="shared" si="36"/>
        <v>189.9</v>
      </c>
    </row>
    <row r="87" spans="1:27" x14ac:dyDescent="0.3">
      <c r="A87" s="5">
        <v>41547</v>
      </c>
      <c r="B87" s="13">
        <v>0</v>
      </c>
      <c r="C87" s="13">
        <v>43.5</v>
      </c>
      <c r="D87" s="13">
        <v>59.9</v>
      </c>
      <c r="E87" s="13">
        <v>75.599999999999994</v>
      </c>
      <c r="F87" s="13">
        <v>47.3</v>
      </c>
      <c r="G87" s="13">
        <v>137</v>
      </c>
      <c r="H87" s="13">
        <v>24.1</v>
      </c>
      <c r="I87" s="13">
        <v>22.7</v>
      </c>
      <c r="J87" s="13">
        <v>1.41</v>
      </c>
      <c r="K87" s="13">
        <v>16</v>
      </c>
      <c r="L87" s="13">
        <v>34.1</v>
      </c>
      <c r="M87" s="13"/>
      <c r="N87" s="5">
        <v>41547</v>
      </c>
      <c r="O87" s="32">
        <f t="shared" si="24"/>
        <v>0</v>
      </c>
      <c r="P87" s="32">
        <f t="shared" si="25"/>
        <v>43.5</v>
      </c>
      <c r="Q87" s="32">
        <f t="shared" si="26"/>
        <v>59.9</v>
      </c>
      <c r="R87" s="32">
        <f t="shared" si="27"/>
        <v>75.599999999999994</v>
      </c>
      <c r="S87" s="32">
        <f t="shared" si="28"/>
        <v>47.3</v>
      </c>
      <c r="T87" s="32">
        <f t="shared" si="29"/>
        <v>137</v>
      </c>
      <c r="U87" s="32">
        <f t="shared" si="30"/>
        <v>24.1</v>
      </c>
      <c r="V87" s="32">
        <f t="shared" si="31"/>
        <v>0</v>
      </c>
      <c r="W87" s="32">
        <f t="shared" si="32"/>
        <v>0</v>
      </c>
      <c r="X87" s="32">
        <f t="shared" si="33"/>
        <v>16</v>
      </c>
      <c r="Y87" s="29">
        <f t="shared" si="34"/>
        <v>34.1</v>
      </c>
      <c r="Z87">
        <f t="shared" si="35"/>
        <v>437.50000000000006</v>
      </c>
      <c r="AA87">
        <f t="shared" si="36"/>
        <v>171.1</v>
      </c>
    </row>
    <row r="88" spans="1:27" x14ac:dyDescent="0.3">
      <c r="A88" s="5">
        <v>41548</v>
      </c>
      <c r="B88" s="13">
        <v>1.79</v>
      </c>
      <c r="C88" s="13">
        <v>37.700000000000003</v>
      </c>
      <c r="D88" s="13">
        <v>70.8</v>
      </c>
      <c r="E88" s="13">
        <v>87.7</v>
      </c>
      <c r="F88" s="13">
        <v>53.2</v>
      </c>
      <c r="G88" s="13">
        <v>110</v>
      </c>
      <c r="H88" s="13">
        <v>11.4</v>
      </c>
      <c r="I88" s="13">
        <v>2.09</v>
      </c>
      <c r="J88" s="13">
        <v>2.77</v>
      </c>
      <c r="K88" s="13">
        <v>19</v>
      </c>
      <c r="L88" s="13">
        <v>28.5</v>
      </c>
      <c r="M88" s="13"/>
      <c r="N88" s="5">
        <v>41548</v>
      </c>
      <c r="O88" s="32">
        <f t="shared" si="24"/>
        <v>0</v>
      </c>
      <c r="P88" s="32">
        <f t="shared" si="25"/>
        <v>37.700000000000003</v>
      </c>
      <c r="Q88" s="32">
        <f t="shared" si="26"/>
        <v>70.8</v>
      </c>
      <c r="R88" s="32">
        <f t="shared" si="27"/>
        <v>87.7</v>
      </c>
      <c r="S88" s="32">
        <f t="shared" si="28"/>
        <v>53.2</v>
      </c>
      <c r="T88" s="32">
        <f t="shared" si="29"/>
        <v>110</v>
      </c>
      <c r="U88" s="32">
        <f t="shared" si="30"/>
        <v>11.4</v>
      </c>
      <c r="V88" s="32">
        <f t="shared" si="31"/>
        <v>0</v>
      </c>
      <c r="W88" s="32">
        <f t="shared" si="32"/>
        <v>0</v>
      </c>
      <c r="X88" s="32">
        <f t="shared" si="33"/>
        <v>19</v>
      </c>
      <c r="Y88" s="29">
        <f t="shared" si="34"/>
        <v>28.5</v>
      </c>
      <c r="Z88">
        <f t="shared" si="35"/>
        <v>418.29999999999995</v>
      </c>
      <c r="AA88">
        <f t="shared" si="36"/>
        <v>138.5</v>
      </c>
    </row>
    <row r="89" spans="1:27" x14ac:dyDescent="0.3">
      <c r="A89" s="5">
        <v>41549</v>
      </c>
      <c r="B89" s="10">
        <v>0</v>
      </c>
      <c r="C89" s="10">
        <v>34.200000000000003</v>
      </c>
      <c r="D89" s="10">
        <v>68.400000000000006</v>
      </c>
      <c r="E89" s="10">
        <v>81.400000000000006</v>
      </c>
      <c r="F89" s="10">
        <v>42.8</v>
      </c>
      <c r="G89" s="10">
        <v>110</v>
      </c>
      <c r="H89" s="10">
        <v>18.8</v>
      </c>
      <c r="I89" s="10">
        <v>17.600000000000001</v>
      </c>
      <c r="J89" s="10">
        <v>3.42</v>
      </c>
      <c r="K89" s="10">
        <v>21.1</v>
      </c>
      <c r="L89" s="10">
        <v>41.4</v>
      </c>
      <c r="M89" s="13"/>
      <c r="N89" s="5">
        <v>41549</v>
      </c>
      <c r="O89" s="32">
        <f t="shared" si="24"/>
        <v>0</v>
      </c>
      <c r="P89" s="32">
        <f t="shared" si="25"/>
        <v>34.200000000000003</v>
      </c>
      <c r="Q89" s="32">
        <f t="shared" si="26"/>
        <v>68.400000000000006</v>
      </c>
      <c r="R89" s="32">
        <f t="shared" si="27"/>
        <v>81.400000000000006</v>
      </c>
      <c r="S89" s="32">
        <f t="shared" si="28"/>
        <v>42.8</v>
      </c>
      <c r="T89" s="32">
        <f t="shared" si="29"/>
        <v>110</v>
      </c>
      <c r="U89" s="32">
        <f t="shared" si="30"/>
        <v>18.8</v>
      </c>
      <c r="V89" s="32">
        <f t="shared" si="31"/>
        <v>0</v>
      </c>
      <c r="W89" s="32">
        <f t="shared" si="32"/>
        <v>0</v>
      </c>
      <c r="X89" s="32">
        <f t="shared" si="33"/>
        <v>21.1</v>
      </c>
      <c r="Y89" s="29">
        <f t="shared" si="34"/>
        <v>41.4</v>
      </c>
      <c r="Z89">
        <f t="shared" si="35"/>
        <v>418.1</v>
      </c>
      <c r="AA89">
        <f t="shared" si="36"/>
        <v>151.4</v>
      </c>
    </row>
    <row r="90" spans="1:27" x14ac:dyDescent="0.3">
      <c r="A90" s="5">
        <v>41550</v>
      </c>
      <c r="B90" s="10">
        <v>0</v>
      </c>
      <c r="C90" s="10">
        <v>36.5</v>
      </c>
      <c r="D90" s="10">
        <v>61.1</v>
      </c>
      <c r="E90" s="10">
        <v>75.7</v>
      </c>
      <c r="F90" s="10">
        <v>47.8</v>
      </c>
      <c r="G90" s="10">
        <v>98.7</v>
      </c>
      <c r="H90" s="10">
        <v>19.399999999999999</v>
      </c>
      <c r="I90" s="10">
        <v>16.8</v>
      </c>
      <c r="J90" s="10">
        <v>0.96</v>
      </c>
      <c r="K90" s="10">
        <v>14.4</v>
      </c>
      <c r="L90" s="10">
        <v>43.3</v>
      </c>
      <c r="M90" s="13"/>
      <c r="N90" s="5">
        <v>41550</v>
      </c>
      <c r="O90" s="32">
        <f t="shared" si="24"/>
        <v>0</v>
      </c>
      <c r="P90" s="32">
        <f t="shared" si="25"/>
        <v>36.5</v>
      </c>
      <c r="Q90" s="32">
        <f t="shared" si="26"/>
        <v>61.1</v>
      </c>
      <c r="R90" s="32">
        <f t="shared" si="27"/>
        <v>75.7</v>
      </c>
      <c r="S90" s="32">
        <f t="shared" si="28"/>
        <v>47.8</v>
      </c>
      <c r="T90" s="32">
        <f t="shared" si="29"/>
        <v>98.7</v>
      </c>
      <c r="U90" s="32">
        <f t="shared" si="30"/>
        <v>19.399999999999999</v>
      </c>
      <c r="V90" s="32">
        <f t="shared" si="31"/>
        <v>0</v>
      </c>
      <c r="W90" s="32">
        <f t="shared" si="32"/>
        <v>0</v>
      </c>
      <c r="X90" s="32">
        <f t="shared" si="33"/>
        <v>14.4</v>
      </c>
      <c r="Y90" s="29">
        <f t="shared" si="34"/>
        <v>43.3</v>
      </c>
      <c r="Z90">
        <f t="shared" si="35"/>
        <v>396.9</v>
      </c>
      <c r="AA90">
        <f t="shared" si="36"/>
        <v>142</v>
      </c>
    </row>
    <row r="91" spans="1:27" x14ac:dyDescent="0.3">
      <c r="A91" s="5">
        <v>41551</v>
      </c>
      <c r="B91" s="10">
        <v>0</v>
      </c>
      <c r="C91" s="10">
        <v>34.5</v>
      </c>
      <c r="D91" s="10">
        <v>71</v>
      </c>
      <c r="E91" s="10">
        <v>114</v>
      </c>
      <c r="F91" s="10">
        <v>126</v>
      </c>
      <c r="G91" s="10">
        <v>88.6</v>
      </c>
      <c r="H91" s="10">
        <v>22.9</v>
      </c>
      <c r="I91" s="10">
        <v>16.5</v>
      </c>
      <c r="J91" s="10">
        <v>7.3300000000000004E-2</v>
      </c>
      <c r="K91" s="10">
        <v>7.69</v>
      </c>
      <c r="L91" s="10">
        <v>41.5</v>
      </c>
      <c r="M91" s="13"/>
      <c r="N91" s="5">
        <v>41551</v>
      </c>
      <c r="O91" s="32">
        <f t="shared" si="24"/>
        <v>0</v>
      </c>
      <c r="P91" s="32">
        <f t="shared" si="25"/>
        <v>34.5</v>
      </c>
      <c r="Q91" s="32">
        <f t="shared" si="26"/>
        <v>71</v>
      </c>
      <c r="R91" s="32">
        <f t="shared" si="27"/>
        <v>114</v>
      </c>
      <c r="S91" s="32">
        <f t="shared" si="28"/>
        <v>126</v>
      </c>
      <c r="T91" s="32">
        <f t="shared" si="29"/>
        <v>88.6</v>
      </c>
      <c r="U91" s="32">
        <f t="shared" si="30"/>
        <v>22.9</v>
      </c>
      <c r="V91" s="32">
        <f t="shared" si="31"/>
        <v>0</v>
      </c>
      <c r="W91" s="32">
        <f t="shared" si="32"/>
        <v>0</v>
      </c>
      <c r="X91" s="32">
        <f t="shared" si="33"/>
        <v>0</v>
      </c>
      <c r="Y91" s="29">
        <f t="shared" si="34"/>
        <v>41.5</v>
      </c>
      <c r="Z91">
        <f t="shared" si="35"/>
        <v>498.5</v>
      </c>
      <c r="AA91">
        <f t="shared" si="36"/>
        <v>130.1</v>
      </c>
    </row>
    <row r="92" spans="1:27" x14ac:dyDescent="0.3">
      <c r="A92" s="5">
        <v>41552</v>
      </c>
      <c r="B92" s="10">
        <v>0</v>
      </c>
      <c r="C92" s="10">
        <v>40.9</v>
      </c>
      <c r="D92" s="10">
        <v>82.8</v>
      </c>
      <c r="E92" s="10">
        <v>166</v>
      </c>
      <c r="F92" s="10">
        <v>189</v>
      </c>
      <c r="G92" s="10">
        <v>77.7</v>
      </c>
      <c r="H92" s="10">
        <v>21.1</v>
      </c>
      <c r="I92" s="10">
        <v>23</v>
      </c>
      <c r="J92" s="10">
        <v>0.80900000000000005</v>
      </c>
      <c r="K92" s="10">
        <v>5.18</v>
      </c>
      <c r="L92" s="10">
        <v>38.799999999999997</v>
      </c>
      <c r="M92" s="13"/>
      <c r="N92" s="5">
        <v>41552</v>
      </c>
      <c r="O92" s="32">
        <f t="shared" si="24"/>
        <v>0</v>
      </c>
      <c r="P92" s="32">
        <f t="shared" si="25"/>
        <v>40.9</v>
      </c>
      <c r="Q92" s="32">
        <f t="shared" si="26"/>
        <v>82.8</v>
      </c>
      <c r="R92" s="32">
        <f t="shared" si="27"/>
        <v>166</v>
      </c>
      <c r="S92" s="32">
        <f t="shared" si="28"/>
        <v>189</v>
      </c>
      <c r="T92" s="32">
        <f t="shared" si="29"/>
        <v>77.7</v>
      </c>
      <c r="U92" s="32">
        <f t="shared" si="30"/>
        <v>21.1</v>
      </c>
      <c r="V92" s="32">
        <f t="shared" si="31"/>
        <v>0</v>
      </c>
      <c r="W92" s="32">
        <f t="shared" si="32"/>
        <v>0</v>
      </c>
      <c r="X92" s="32">
        <f t="shared" si="33"/>
        <v>0</v>
      </c>
      <c r="Y92" s="29">
        <f t="shared" si="34"/>
        <v>38.799999999999997</v>
      </c>
      <c r="Z92">
        <f t="shared" si="35"/>
        <v>616.29999999999995</v>
      </c>
      <c r="AA92">
        <f t="shared" si="36"/>
        <v>116.5</v>
      </c>
    </row>
    <row r="93" spans="1:27" x14ac:dyDescent="0.3">
      <c r="A93" s="5">
        <v>41553</v>
      </c>
      <c r="B93" s="10">
        <v>0</v>
      </c>
      <c r="C93" s="10">
        <v>50.1</v>
      </c>
      <c r="D93" s="10">
        <v>127</v>
      </c>
      <c r="E93" s="10">
        <v>229</v>
      </c>
      <c r="F93" s="10">
        <v>226</v>
      </c>
      <c r="G93" s="10">
        <v>87.1</v>
      </c>
      <c r="H93" s="10">
        <v>15.6</v>
      </c>
      <c r="I93" s="10">
        <v>24.9</v>
      </c>
      <c r="J93" s="10">
        <v>3.38</v>
      </c>
      <c r="K93" s="10">
        <v>18.600000000000001</v>
      </c>
      <c r="L93" s="10">
        <v>34.9</v>
      </c>
      <c r="M93" s="13"/>
      <c r="N93" s="5">
        <v>41553</v>
      </c>
      <c r="O93" s="32">
        <f t="shared" si="24"/>
        <v>0</v>
      </c>
      <c r="P93" s="32">
        <f t="shared" si="25"/>
        <v>50.1</v>
      </c>
      <c r="Q93" s="32">
        <f t="shared" si="26"/>
        <v>127</v>
      </c>
      <c r="R93" s="32">
        <f t="shared" si="27"/>
        <v>229</v>
      </c>
      <c r="S93" s="32">
        <f t="shared" si="28"/>
        <v>226</v>
      </c>
      <c r="T93" s="32">
        <f t="shared" si="29"/>
        <v>87.1</v>
      </c>
      <c r="U93" s="32">
        <f t="shared" si="30"/>
        <v>15.6</v>
      </c>
      <c r="V93" s="32">
        <f t="shared" si="31"/>
        <v>0</v>
      </c>
      <c r="W93" s="32">
        <f t="shared" si="32"/>
        <v>0</v>
      </c>
      <c r="X93" s="32">
        <f t="shared" si="33"/>
        <v>18.600000000000001</v>
      </c>
      <c r="Y93" s="29">
        <f t="shared" si="34"/>
        <v>34.9</v>
      </c>
      <c r="Z93">
        <f t="shared" si="35"/>
        <v>788.30000000000007</v>
      </c>
      <c r="AA93">
        <f t="shared" si="36"/>
        <v>122</v>
      </c>
    </row>
    <row r="94" spans="1:27" x14ac:dyDescent="0.3">
      <c r="A94" s="5">
        <v>41554</v>
      </c>
      <c r="B94" s="10">
        <v>0</v>
      </c>
      <c r="C94" s="10">
        <v>55.8</v>
      </c>
      <c r="D94" s="10">
        <v>117</v>
      </c>
      <c r="E94" s="10">
        <v>233</v>
      </c>
      <c r="F94" s="10">
        <v>250</v>
      </c>
      <c r="G94" s="10">
        <v>97.5</v>
      </c>
      <c r="H94" s="10">
        <v>23.6</v>
      </c>
      <c r="I94" s="10">
        <v>19.2</v>
      </c>
      <c r="J94" s="10">
        <v>0.31900000000000001</v>
      </c>
      <c r="K94" s="10">
        <v>7.99</v>
      </c>
      <c r="L94" s="10">
        <v>36.700000000000003</v>
      </c>
      <c r="M94" s="13"/>
      <c r="N94" s="5">
        <v>41554</v>
      </c>
      <c r="O94" s="32">
        <f t="shared" si="24"/>
        <v>0</v>
      </c>
      <c r="P94" s="32">
        <f t="shared" si="25"/>
        <v>55.8</v>
      </c>
      <c r="Q94" s="32">
        <f t="shared" si="26"/>
        <v>117</v>
      </c>
      <c r="R94" s="32">
        <f t="shared" si="27"/>
        <v>233</v>
      </c>
      <c r="S94" s="32">
        <f t="shared" si="28"/>
        <v>250</v>
      </c>
      <c r="T94" s="32">
        <f t="shared" si="29"/>
        <v>97.5</v>
      </c>
      <c r="U94" s="32">
        <f t="shared" si="30"/>
        <v>23.6</v>
      </c>
      <c r="V94" s="32">
        <f t="shared" si="31"/>
        <v>0</v>
      </c>
      <c r="W94" s="32">
        <f t="shared" si="32"/>
        <v>0</v>
      </c>
      <c r="X94" s="32">
        <f t="shared" si="33"/>
        <v>0</v>
      </c>
      <c r="Y94" s="29">
        <f t="shared" si="34"/>
        <v>36.700000000000003</v>
      </c>
      <c r="Z94">
        <f t="shared" si="35"/>
        <v>813.6</v>
      </c>
      <c r="AA94">
        <f t="shared" si="36"/>
        <v>134.19999999999999</v>
      </c>
    </row>
    <row r="95" spans="1:27" x14ac:dyDescent="0.3">
      <c r="A95" s="5">
        <v>41555</v>
      </c>
      <c r="B95" s="10">
        <v>0</v>
      </c>
      <c r="C95" s="10">
        <v>62.55</v>
      </c>
      <c r="D95" s="10">
        <v>118.5</v>
      </c>
      <c r="E95" s="10">
        <v>239</v>
      </c>
      <c r="F95" s="10">
        <v>251.5</v>
      </c>
      <c r="G95" s="10">
        <v>103</v>
      </c>
      <c r="H95" s="10">
        <v>26.15</v>
      </c>
      <c r="I95" s="10">
        <v>34.75</v>
      </c>
      <c r="J95" s="10">
        <v>1.01</v>
      </c>
      <c r="K95" s="10">
        <v>12.100000000000001</v>
      </c>
      <c r="L95" s="10">
        <v>42.05</v>
      </c>
      <c r="M95" s="13"/>
      <c r="N95" s="5">
        <v>41555</v>
      </c>
      <c r="O95" s="32">
        <f t="shared" si="24"/>
        <v>0</v>
      </c>
      <c r="P95" s="32">
        <f t="shared" si="25"/>
        <v>62.55</v>
      </c>
      <c r="Q95" s="32">
        <f t="shared" si="26"/>
        <v>118.5</v>
      </c>
      <c r="R95" s="32">
        <f t="shared" si="27"/>
        <v>239</v>
      </c>
      <c r="S95" s="32">
        <f t="shared" si="28"/>
        <v>251.5</v>
      </c>
      <c r="T95" s="32">
        <f t="shared" si="29"/>
        <v>103</v>
      </c>
      <c r="U95" s="32">
        <f t="shared" si="30"/>
        <v>26.15</v>
      </c>
      <c r="V95" s="32">
        <f t="shared" si="31"/>
        <v>34.75</v>
      </c>
      <c r="W95" s="32">
        <f t="shared" si="32"/>
        <v>0</v>
      </c>
      <c r="X95" s="32">
        <f t="shared" si="33"/>
        <v>12.100000000000001</v>
      </c>
      <c r="Y95" s="29">
        <f t="shared" si="34"/>
        <v>42.05</v>
      </c>
      <c r="Z95">
        <f t="shared" si="35"/>
        <v>889.59999999999991</v>
      </c>
      <c r="AA95">
        <f t="shared" si="36"/>
        <v>145.05000000000001</v>
      </c>
    </row>
    <row r="96" spans="1:27" x14ac:dyDescent="0.3">
      <c r="A96" s="5">
        <v>41556</v>
      </c>
      <c r="B96" s="11">
        <v>0</v>
      </c>
      <c r="C96" s="11">
        <v>77.95</v>
      </c>
      <c r="D96" s="11">
        <v>129</v>
      </c>
      <c r="E96" s="11">
        <v>228.5</v>
      </c>
      <c r="F96" s="11">
        <v>203.5</v>
      </c>
      <c r="G96" s="11">
        <v>96.8</v>
      </c>
      <c r="H96" s="11">
        <v>19.600000000000001</v>
      </c>
      <c r="I96" s="11">
        <v>15.45</v>
      </c>
      <c r="J96" s="11">
        <v>9.09</v>
      </c>
      <c r="K96" s="11">
        <v>11.9</v>
      </c>
      <c r="L96" s="11">
        <v>32.85</v>
      </c>
      <c r="M96" s="11"/>
      <c r="N96" s="5">
        <v>41556</v>
      </c>
      <c r="O96" s="32">
        <f t="shared" si="24"/>
        <v>0</v>
      </c>
      <c r="P96" s="32">
        <f t="shared" si="25"/>
        <v>77.95</v>
      </c>
      <c r="Q96" s="32">
        <f t="shared" si="26"/>
        <v>129</v>
      </c>
      <c r="R96" s="32">
        <f t="shared" si="27"/>
        <v>228.5</v>
      </c>
      <c r="S96" s="32">
        <f t="shared" si="28"/>
        <v>203.5</v>
      </c>
      <c r="T96" s="32">
        <f t="shared" si="29"/>
        <v>96.8</v>
      </c>
      <c r="U96" s="32">
        <f t="shared" si="30"/>
        <v>19.600000000000001</v>
      </c>
      <c r="V96" s="32">
        <f t="shared" si="31"/>
        <v>0</v>
      </c>
      <c r="W96" s="32">
        <f t="shared" si="32"/>
        <v>0</v>
      </c>
      <c r="X96" s="32">
        <f t="shared" si="33"/>
        <v>11.9</v>
      </c>
      <c r="Y96" s="29">
        <f t="shared" si="34"/>
        <v>32.85</v>
      </c>
      <c r="Z96">
        <f t="shared" si="35"/>
        <v>800.1</v>
      </c>
      <c r="AA96">
        <f t="shared" si="36"/>
        <v>129.65</v>
      </c>
    </row>
    <row r="97" spans="1:27" x14ac:dyDescent="0.3">
      <c r="A97" s="5">
        <v>41557</v>
      </c>
      <c r="B97" s="11">
        <v>0</v>
      </c>
      <c r="C97" s="11">
        <v>99.4</v>
      </c>
      <c r="D97" s="11">
        <v>190</v>
      </c>
      <c r="E97" s="11">
        <v>318</v>
      </c>
      <c r="F97" s="11">
        <v>284</v>
      </c>
      <c r="G97" s="11">
        <v>110</v>
      </c>
      <c r="H97" s="11">
        <v>25.9</v>
      </c>
      <c r="I97" s="11">
        <v>13.4</v>
      </c>
      <c r="J97" s="11">
        <v>8.8800000000000008</v>
      </c>
      <c r="K97" s="11">
        <v>11.2</v>
      </c>
      <c r="L97" s="11">
        <v>32</v>
      </c>
      <c r="M97" s="11"/>
      <c r="N97" s="5">
        <v>41557</v>
      </c>
      <c r="O97" s="32">
        <f t="shared" si="24"/>
        <v>0</v>
      </c>
      <c r="P97" s="32">
        <f t="shared" si="25"/>
        <v>99.4</v>
      </c>
      <c r="Q97" s="32">
        <f t="shared" si="26"/>
        <v>190</v>
      </c>
      <c r="R97" s="32">
        <f t="shared" si="27"/>
        <v>318</v>
      </c>
      <c r="S97" s="32">
        <f t="shared" si="28"/>
        <v>284</v>
      </c>
      <c r="T97" s="32">
        <f t="shared" si="29"/>
        <v>110</v>
      </c>
      <c r="U97" s="32">
        <f t="shared" si="30"/>
        <v>25.9</v>
      </c>
      <c r="V97" s="32">
        <f t="shared" si="31"/>
        <v>0</v>
      </c>
      <c r="W97" s="32">
        <f t="shared" si="32"/>
        <v>0</v>
      </c>
      <c r="X97" s="32">
        <f t="shared" si="33"/>
        <v>11.2</v>
      </c>
      <c r="Y97" s="29">
        <f t="shared" si="34"/>
        <v>32</v>
      </c>
      <c r="Z97">
        <f t="shared" si="35"/>
        <v>1070.5</v>
      </c>
      <c r="AA97">
        <f t="shared" si="36"/>
        <v>142</v>
      </c>
    </row>
    <row r="98" spans="1:27" x14ac:dyDescent="0.3">
      <c r="A98" s="5">
        <v>41558</v>
      </c>
      <c r="B98" s="11">
        <v>0</v>
      </c>
      <c r="C98" s="11">
        <v>96.5</v>
      </c>
      <c r="D98" s="11">
        <v>174</v>
      </c>
      <c r="E98" s="11">
        <v>276</v>
      </c>
      <c r="F98" s="11">
        <v>206</v>
      </c>
      <c r="G98" s="11">
        <v>108</v>
      </c>
      <c r="H98" s="11">
        <v>21.6</v>
      </c>
      <c r="I98" s="11">
        <v>13.3</v>
      </c>
      <c r="J98" s="11">
        <v>10.3</v>
      </c>
      <c r="K98" s="11">
        <v>12</v>
      </c>
      <c r="L98" s="11">
        <v>31.6</v>
      </c>
      <c r="M98" s="11"/>
      <c r="N98" s="5">
        <v>41558</v>
      </c>
      <c r="O98" s="32">
        <f t="shared" ref="O98:O128" si="37" xml:space="preserve"> IF(B98&lt;10,0,B98)</f>
        <v>0</v>
      </c>
      <c r="P98" s="32">
        <f t="shared" ref="P98:P128" si="38" xml:space="preserve"> IF(C98&lt;10,0,C98)</f>
        <v>96.5</v>
      </c>
      <c r="Q98" s="32">
        <f t="shared" ref="Q98:Q128" si="39" xml:space="preserve"> IF(D98&lt;10,0,D98)</f>
        <v>174</v>
      </c>
      <c r="R98" s="32">
        <f t="shared" ref="R98:R128" si="40" xml:space="preserve"> IF(E98&lt;10,0,E98)</f>
        <v>276</v>
      </c>
      <c r="S98" s="32">
        <f t="shared" ref="S98:S128" si="41" xml:space="preserve"> IF(F98&lt;10,0,F98)</f>
        <v>206</v>
      </c>
      <c r="T98" s="32">
        <f t="shared" ref="T98:T128" si="42" xml:space="preserve"> IF(G98&lt;10,0,G98)</f>
        <v>108</v>
      </c>
      <c r="U98" s="32">
        <f t="shared" ref="U98:U128" si="43" xml:space="preserve"> IF(H98&lt;10,0,H98)</f>
        <v>21.6</v>
      </c>
      <c r="V98" s="32">
        <f t="shared" ref="V98:V128" si="44" xml:space="preserve"> IF(I98&lt;25,0,I98)</f>
        <v>0</v>
      </c>
      <c r="W98" s="32">
        <f t="shared" ref="W98:W128" si="45" xml:space="preserve"> IF(J98&lt;10,0,J98)</f>
        <v>10.3</v>
      </c>
      <c r="X98" s="32">
        <f t="shared" ref="X98:X128" si="46" xml:space="preserve"> IF(K98&lt;10,0,K98)</f>
        <v>12</v>
      </c>
      <c r="Y98" s="29">
        <f t="shared" ref="Y98:Y128" si="47" xml:space="preserve"> IF(L98&lt;25,0,L98)</f>
        <v>31.6</v>
      </c>
      <c r="Z98">
        <f t="shared" si="35"/>
        <v>936</v>
      </c>
      <c r="AA98">
        <f t="shared" si="36"/>
        <v>139.6</v>
      </c>
    </row>
    <row r="99" spans="1:27" x14ac:dyDescent="0.3">
      <c r="A99" s="5">
        <v>41559</v>
      </c>
      <c r="B99" s="11">
        <v>0</v>
      </c>
      <c r="C99" s="11">
        <v>60.4</v>
      </c>
      <c r="D99" s="11">
        <v>93.9</v>
      </c>
      <c r="E99" s="11">
        <v>123</v>
      </c>
      <c r="F99" s="11">
        <v>76.5</v>
      </c>
      <c r="G99" s="11">
        <v>78.2</v>
      </c>
      <c r="H99" s="11">
        <v>13</v>
      </c>
      <c r="I99" s="11">
        <v>12.4</v>
      </c>
      <c r="J99" s="11">
        <v>8.6999999999999993</v>
      </c>
      <c r="K99" s="11">
        <v>11.4</v>
      </c>
      <c r="L99" s="11">
        <v>38.200000000000003</v>
      </c>
      <c r="M99" s="11"/>
      <c r="N99" s="5">
        <v>41559</v>
      </c>
      <c r="O99" s="32">
        <f t="shared" si="37"/>
        <v>0</v>
      </c>
      <c r="P99" s="32">
        <f t="shared" si="38"/>
        <v>60.4</v>
      </c>
      <c r="Q99" s="32">
        <f t="shared" si="39"/>
        <v>93.9</v>
      </c>
      <c r="R99" s="32">
        <f t="shared" si="40"/>
        <v>123</v>
      </c>
      <c r="S99" s="32">
        <f t="shared" si="41"/>
        <v>76.5</v>
      </c>
      <c r="T99" s="32">
        <f t="shared" si="42"/>
        <v>78.2</v>
      </c>
      <c r="U99" s="32">
        <f t="shared" si="43"/>
        <v>13</v>
      </c>
      <c r="V99" s="32">
        <f t="shared" si="44"/>
        <v>0</v>
      </c>
      <c r="W99" s="32">
        <f t="shared" si="45"/>
        <v>0</v>
      </c>
      <c r="X99" s="32">
        <f t="shared" si="46"/>
        <v>11.4</v>
      </c>
      <c r="Y99" s="29">
        <f t="shared" si="47"/>
        <v>38.200000000000003</v>
      </c>
      <c r="Z99">
        <f t="shared" si="35"/>
        <v>494.59999999999997</v>
      </c>
      <c r="AA99">
        <f t="shared" si="36"/>
        <v>116.4</v>
      </c>
    </row>
    <row r="100" spans="1:27" x14ac:dyDescent="0.3">
      <c r="A100" s="5">
        <v>41560</v>
      </c>
      <c r="B100" s="11">
        <v>0</v>
      </c>
      <c r="C100" s="11">
        <v>62.5</v>
      </c>
      <c r="D100" s="11">
        <v>122</v>
      </c>
      <c r="E100" s="11">
        <v>157</v>
      </c>
      <c r="F100" s="11">
        <v>111</v>
      </c>
      <c r="G100" s="11">
        <v>94.3</v>
      </c>
      <c r="H100" s="11">
        <v>14.5</v>
      </c>
      <c r="I100" s="11">
        <v>22.4</v>
      </c>
      <c r="J100" s="11">
        <v>11</v>
      </c>
      <c r="K100" s="11">
        <v>15.2</v>
      </c>
      <c r="L100" s="11">
        <v>38.799999999999997</v>
      </c>
      <c r="M100" s="11"/>
      <c r="N100" s="5">
        <v>41560</v>
      </c>
      <c r="O100" s="32">
        <f t="shared" si="37"/>
        <v>0</v>
      </c>
      <c r="P100" s="32">
        <f t="shared" si="38"/>
        <v>62.5</v>
      </c>
      <c r="Q100" s="32">
        <f t="shared" si="39"/>
        <v>122</v>
      </c>
      <c r="R100" s="32">
        <f t="shared" si="40"/>
        <v>157</v>
      </c>
      <c r="S100" s="32">
        <f t="shared" si="41"/>
        <v>111</v>
      </c>
      <c r="T100" s="32">
        <f t="shared" si="42"/>
        <v>94.3</v>
      </c>
      <c r="U100" s="32">
        <f t="shared" si="43"/>
        <v>14.5</v>
      </c>
      <c r="V100" s="32">
        <f t="shared" si="44"/>
        <v>0</v>
      </c>
      <c r="W100" s="32">
        <f t="shared" si="45"/>
        <v>11</v>
      </c>
      <c r="X100" s="32">
        <f t="shared" si="46"/>
        <v>15.2</v>
      </c>
      <c r="Y100" s="29">
        <f t="shared" si="47"/>
        <v>38.799999999999997</v>
      </c>
      <c r="Z100">
        <f t="shared" si="35"/>
        <v>626.29999999999995</v>
      </c>
      <c r="AA100">
        <f t="shared" si="36"/>
        <v>133.1</v>
      </c>
    </row>
    <row r="101" spans="1:27" x14ac:dyDescent="0.3">
      <c r="A101" s="5">
        <v>41561</v>
      </c>
      <c r="B101" s="11">
        <v>0</v>
      </c>
      <c r="C101" s="11">
        <v>53.6</v>
      </c>
      <c r="D101" s="11">
        <v>101</v>
      </c>
      <c r="E101" s="11">
        <v>156</v>
      </c>
      <c r="F101" s="11">
        <v>123</v>
      </c>
      <c r="G101" s="11">
        <v>92.2</v>
      </c>
      <c r="H101" s="11">
        <v>14.7</v>
      </c>
      <c r="I101" s="11">
        <v>21.7</v>
      </c>
      <c r="J101" s="11">
        <v>10.199999999999999</v>
      </c>
      <c r="K101" s="11">
        <v>14.9</v>
      </c>
      <c r="L101" s="11">
        <v>47.1</v>
      </c>
      <c r="M101" s="11"/>
      <c r="N101" s="5">
        <v>41561</v>
      </c>
      <c r="O101" s="32">
        <f t="shared" si="37"/>
        <v>0</v>
      </c>
      <c r="P101" s="32">
        <f t="shared" si="38"/>
        <v>53.6</v>
      </c>
      <c r="Q101" s="32">
        <f t="shared" si="39"/>
        <v>101</v>
      </c>
      <c r="R101" s="32">
        <f t="shared" si="40"/>
        <v>156</v>
      </c>
      <c r="S101" s="32">
        <f t="shared" si="41"/>
        <v>123</v>
      </c>
      <c r="T101" s="32">
        <f t="shared" si="42"/>
        <v>92.2</v>
      </c>
      <c r="U101" s="32">
        <f t="shared" si="43"/>
        <v>14.7</v>
      </c>
      <c r="V101" s="32">
        <f t="shared" si="44"/>
        <v>0</v>
      </c>
      <c r="W101" s="32">
        <f t="shared" si="45"/>
        <v>10.199999999999999</v>
      </c>
      <c r="X101" s="32">
        <f t="shared" si="46"/>
        <v>14.9</v>
      </c>
      <c r="Y101" s="29">
        <f t="shared" si="47"/>
        <v>47.1</v>
      </c>
      <c r="Z101">
        <f t="shared" si="35"/>
        <v>612.70000000000016</v>
      </c>
      <c r="AA101">
        <f t="shared" si="36"/>
        <v>139.30000000000001</v>
      </c>
    </row>
    <row r="102" spans="1:27" x14ac:dyDescent="0.3">
      <c r="A102" s="5">
        <v>41569</v>
      </c>
      <c r="B102" s="11">
        <v>0</v>
      </c>
      <c r="C102" s="11">
        <v>36</v>
      </c>
      <c r="D102" s="11">
        <v>50.8</v>
      </c>
      <c r="E102" s="11">
        <v>56</v>
      </c>
      <c r="F102" s="11">
        <v>37</v>
      </c>
      <c r="G102" s="11">
        <v>57.2</v>
      </c>
      <c r="H102" s="11">
        <v>9.26</v>
      </c>
      <c r="I102" s="11">
        <v>5.17</v>
      </c>
      <c r="J102" s="11">
        <v>7.26</v>
      </c>
      <c r="K102" s="11">
        <v>8.77</v>
      </c>
      <c r="L102" s="11">
        <v>29.9</v>
      </c>
      <c r="M102" s="11"/>
      <c r="N102" s="5">
        <v>41569</v>
      </c>
      <c r="O102" s="32">
        <f t="shared" si="37"/>
        <v>0</v>
      </c>
      <c r="P102" s="32">
        <f t="shared" si="38"/>
        <v>36</v>
      </c>
      <c r="Q102" s="32">
        <f t="shared" si="39"/>
        <v>50.8</v>
      </c>
      <c r="R102" s="32">
        <f t="shared" si="40"/>
        <v>56</v>
      </c>
      <c r="S102" s="32">
        <f t="shared" si="41"/>
        <v>37</v>
      </c>
      <c r="T102" s="32">
        <f t="shared" si="42"/>
        <v>57.2</v>
      </c>
      <c r="U102" s="32">
        <f t="shared" si="43"/>
        <v>0</v>
      </c>
      <c r="V102" s="32">
        <f t="shared" si="44"/>
        <v>0</v>
      </c>
      <c r="W102" s="32">
        <f t="shared" si="45"/>
        <v>0</v>
      </c>
      <c r="X102" s="32">
        <f t="shared" si="46"/>
        <v>0</v>
      </c>
      <c r="Y102" s="29">
        <f t="shared" si="47"/>
        <v>29.9</v>
      </c>
      <c r="Z102">
        <f t="shared" si="35"/>
        <v>266.89999999999998</v>
      </c>
      <c r="AA102">
        <f t="shared" si="36"/>
        <v>87.1</v>
      </c>
    </row>
    <row r="103" spans="1:27" x14ac:dyDescent="0.3">
      <c r="A103" s="5">
        <v>41570</v>
      </c>
      <c r="B103" s="11">
        <v>3.85</v>
      </c>
      <c r="C103" s="11">
        <v>47.5</v>
      </c>
      <c r="D103" s="11">
        <v>94.8</v>
      </c>
      <c r="E103" s="11">
        <v>134</v>
      </c>
      <c r="F103" s="11">
        <v>137</v>
      </c>
      <c r="G103" s="11">
        <v>87</v>
      </c>
      <c r="H103" s="11">
        <v>15.5</v>
      </c>
      <c r="I103" s="11">
        <v>0</v>
      </c>
      <c r="J103" s="11">
        <v>11.1</v>
      </c>
      <c r="K103" s="11">
        <v>11.8</v>
      </c>
      <c r="L103" s="11">
        <v>40.9</v>
      </c>
      <c r="M103" s="11"/>
      <c r="N103" s="5">
        <v>41570</v>
      </c>
      <c r="O103" s="32">
        <f t="shared" si="37"/>
        <v>0</v>
      </c>
      <c r="P103" s="32">
        <f t="shared" si="38"/>
        <v>47.5</v>
      </c>
      <c r="Q103" s="32">
        <f t="shared" si="39"/>
        <v>94.8</v>
      </c>
      <c r="R103" s="32">
        <f t="shared" si="40"/>
        <v>134</v>
      </c>
      <c r="S103" s="32">
        <f t="shared" si="41"/>
        <v>137</v>
      </c>
      <c r="T103" s="32">
        <f t="shared" si="42"/>
        <v>87</v>
      </c>
      <c r="U103" s="32">
        <f t="shared" si="43"/>
        <v>15.5</v>
      </c>
      <c r="V103" s="32">
        <f t="shared" si="44"/>
        <v>0</v>
      </c>
      <c r="W103" s="32">
        <f t="shared" si="45"/>
        <v>11.1</v>
      </c>
      <c r="X103" s="32">
        <f t="shared" si="46"/>
        <v>11.8</v>
      </c>
      <c r="Y103" s="29">
        <f t="shared" si="47"/>
        <v>40.9</v>
      </c>
      <c r="Z103">
        <f t="shared" si="35"/>
        <v>579.59999999999991</v>
      </c>
      <c r="AA103">
        <f t="shared" si="36"/>
        <v>127.9</v>
      </c>
    </row>
    <row r="104" spans="1:27" x14ac:dyDescent="0.3">
      <c r="A104" s="5">
        <v>41571</v>
      </c>
      <c r="B104" s="11">
        <v>0.628</v>
      </c>
      <c r="C104" s="11">
        <v>55.4</v>
      </c>
      <c r="D104" s="11">
        <v>132</v>
      </c>
      <c r="E104" s="11">
        <v>193</v>
      </c>
      <c r="F104" s="11">
        <v>165</v>
      </c>
      <c r="G104" s="11">
        <v>85.1</v>
      </c>
      <c r="H104" s="11">
        <v>14.5</v>
      </c>
      <c r="I104" s="11">
        <v>0</v>
      </c>
      <c r="J104" s="11">
        <v>10.199999999999999</v>
      </c>
      <c r="K104" s="11">
        <v>10.3</v>
      </c>
      <c r="L104" s="11">
        <v>26.8</v>
      </c>
      <c r="M104" s="11"/>
      <c r="N104" s="5">
        <v>41571</v>
      </c>
      <c r="O104" s="32">
        <f t="shared" si="37"/>
        <v>0</v>
      </c>
      <c r="P104" s="32">
        <f t="shared" si="38"/>
        <v>55.4</v>
      </c>
      <c r="Q104" s="32">
        <f t="shared" si="39"/>
        <v>132</v>
      </c>
      <c r="R104" s="32">
        <f t="shared" si="40"/>
        <v>193</v>
      </c>
      <c r="S104" s="32">
        <f t="shared" si="41"/>
        <v>165</v>
      </c>
      <c r="T104" s="32">
        <f t="shared" si="42"/>
        <v>85.1</v>
      </c>
      <c r="U104" s="32">
        <f t="shared" si="43"/>
        <v>14.5</v>
      </c>
      <c r="V104" s="32">
        <f t="shared" si="44"/>
        <v>0</v>
      </c>
      <c r="W104" s="32">
        <f t="shared" si="45"/>
        <v>10.199999999999999</v>
      </c>
      <c r="X104" s="32">
        <f t="shared" si="46"/>
        <v>10.3</v>
      </c>
      <c r="Y104" s="29">
        <f t="shared" si="47"/>
        <v>26.8</v>
      </c>
      <c r="Z104">
        <f t="shared" si="35"/>
        <v>692.3</v>
      </c>
      <c r="AA104">
        <f t="shared" si="36"/>
        <v>111.89999999999999</v>
      </c>
    </row>
    <row r="105" spans="1:27" x14ac:dyDescent="0.3">
      <c r="A105" s="5">
        <v>41572</v>
      </c>
      <c r="B105" s="11">
        <v>1.41</v>
      </c>
      <c r="C105" s="11">
        <v>75</v>
      </c>
      <c r="D105" s="11">
        <v>146</v>
      </c>
      <c r="E105" s="11">
        <v>239</v>
      </c>
      <c r="F105" s="11">
        <v>249</v>
      </c>
      <c r="G105" s="11">
        <v>106</v>
      </c>
      <c r="H105" s="11">
        <v>20.2</v>
      </c>
      <c r="I105" s="11">
        <v>4.9400000000000004</v>
      </c>
      <c r="J105" s="11">
        <v>11.8</v>
      </c>
      <c r="K105" s="11">
        <v>12.7</v>
      </c>
      <c r="L105" s="11">
        <v>39</v>
      </c>
      <c r="M105" s="11"/>
      <c r="N105" s="5">
        <v>41572</v>
      </c>
      <c r="O105" s="32">
        <f t="shared" si="37"/>
        <v>0</v>
      </c>
      <c r="P105" s="32">
        <f t="shared" si="38"/>
        <v>75</v>
      </c>
      <c r="Q105" s="32">
        <f t="shared" si="39"/>
        <v>146</v>
      </c>
      <c r="R105" s="32">
        <f t="shared" si="40"/>
        <v>239</v>
      </c>
      <c r="S105" s="32">
        <f t="shared" si="41"/>
        <v>249</v>
      </c>
      <c r="T105" s="32">
        <f t="shared" si="42"/>
        <v>106</v>
      </c>
      <c r="U105" s="32">
        <f t="shared" si="43"/>
        <v>20.2</v>
      </c>
      <c r="V105" s="32">
        <f t="shared" si="44"/>
        <v>0</v>
      </c>
      <c r="W105" s="32">
        <f t="shared" si="45"/>
        <v>11.8</v>
      </c>
      <c r="X105" s="32">
        <f t="shared" si="46"/>
        <v>12.7</v>
      </c>
      <c r="Y105" s="29">
        <f t="shared" si="47"/>
        <v>39</v>
      </c>
      <c r="Z105">
        <f t="shared" si="35"/>
        <v>898.7</v>
      </c>
      <c r="AA105">
        <f t="shared" si="36"/>
        <v>145</v>
      </c>
    </row>
    <row r="106" spans="1:27" x14ac:dyDescent="0.3">
      <c r="A106" s="5">
        <v>41573</v>
      </c>
      <c r="B106" s="11">
        <v>0</v>
      </c>
      <c r="C106" s="11">
        <v>68.050000000000011</v>
      </c>
      <c r="D106" s="11">
        <v>120.5</v>
      </c>
      <c r="E106" s="11">
        <v>181</v>
      </c>
      <c r="F106" s="11">
        <v>156</v>
      </c>
      <c r="G106" s="11">
        <v>86</v>
      </c>
      <c r="H106" s="11">
        <v>17.25</v>
      </c>
      <c r="I106" s="11">
        <v>3.76</v>
      </c>
      <c r="J106" s="11">
        <v>9.9700000000000006</v>
      </c>
      <c r="K106" s="11">
        <v>9.98</v>
      </c>
      <c r="L106" s="11">
        <v>32.6</v>
      </c>
      <c r="M106" s="11"/>
      <c r="N106" s="5">
        <v>41573</v>
      </c>
      <c r="O106" s="32">
        <f t="shared" si="37"/>
        <v>0</v>
      </c>
      <c r="P106" s="32">
        <f t="shared" si="38"/>
        <v>68.050000000000011</v>
      </c>
      <c r="Q106" s="32">
        <f t="shared" si="39"/>
        <v>120.5</v>
      </c>
      <c r="R106" s="32">
        <f t="shared" si="40"/>
        <v>181</v>
      </c>
      <c r="S106" s="32">
        <f t="shared" si="41"/>
        <v>156</v>
      </c>
      <c r="T106" s="32">
        <f t="shared" si="42"/>
        <v>86</v>
      </c>
      <c r="U106" s="32">
        <f t="shared" si="43"/>
        <v>17.25</v>
      </c>
      <c r="V106" s="32">
        <f t="shared" si="44"/>
        <v>0</v>
      </c>
      <c r="W106" s="32">
        <f t="shared" si="45"/>
        <v>0</v>
      </c>
      <c r="X106" s="32">
        <f t="shared" si="46"/>
        <v>0</v>
      </c>
      <c r="Y106" s="29">
        <f t="shared" si="47"/>
        <v>32.6</v>
      </c>
      <c r="Z106">
        <f t="shared" si="35"/>
        <v>661.4</v>
      </c>
      <c r="AA106">
        <f t="shared" si="36"/>
        <v>118.6</v>
      </c>
    </row>
    <row r="107" spans="1:27" x14ac:dyDescent="0.3">
      <c r="A107" s="5">
        <v>41574</v>
      </c>
      <c r="B107" s="11">
        <v>0</v>
      </c>
      <c r="C107" s="11">
        <v>57.6</v>
      </c>
      <c r="D107" s="11">
        <v>92.5</v>
      </c>
      <c r="E107" s="11">
        <v>126</v>
      </c>
      <c r="F107" s="11">
        <v>109</v>
      </c>
      <c r="G107" s="11">
        <v>84</v>
      </c>
      <c r="H107" s="11">
        <v>17.8</v>
      </c>
      <c r="I107" s="11">
        <v>10.3</v>
      </c>
      <c r="J107" s="11">
        <v>10.5</v>
      </c>
      <c r="K107" s="11">
        <v>10.3</v>
      </c>
      <c r="L107" s="11">
        <v>43.4</v>
      </c>
      <c r="M107" s="11"/>
      <c r="N107" s="5">
        <v>41574</v>
      </c>
      <c r="O107" s="32">
        <f t="shared" si="37"/>
        <v>0</v>
      </c>
      <c r="P107" s="32">
        <f t="shared" si="38"/>
        <v>57.6</v>
      </c>
      <c r="Q107" s="32">
        <f t="shared" si="39"/>
        <v>92.5</v>
      </c>
      <c r="R107" s="32">
        <f t="shared" si="40"/>
        <v>126</v>
      </c>
      <c r="S107" s="32">
        <f t="shared" si="41"/>
        <v>109</v>
      </c>
      <c r="T107" s="32">
        <f t="shared" si="42"/>
        <v>84</v>
      </c>
      <c r="U107" s="32">
        <f t="shared" si="43"/>
        <v>17.8</v>
      </c>
      <c r="V107" s="32">
        <f t="shared" si="44"/>
        <v>0</v>
      </c>
      <c r="W107" s="32">
        <f t="shared" si="45"/>
        <v>10.5</v>
      </c>
      <c r="X107" s="32">
        <f t="shared" si="46"/>
        <v>10.3</v>
      </c>
      <c r="Y107" s="29">
        <f t="shared" si="47"/>
        <v>43.4</v>
      </c>
      <c r="Z107">
        <f t="shared" si="35"/>
        <v>551.1</v>
      </c>
      <c r="AA107">
        <f t="shared" si="36"/>
        <v>127.4</v>
      </c>
    </row>
    <row r="108" spans="1:27" x14ac:dyDescent="0.3">
      <c r="A108" s="5">
        <v>41575</v>
      </c>
      <c r="B108" s="11">
        <v>0</v>
      </c>
      <c r="C108" s="11">
        <v>53.7</v>
      </c>
      <c r="D108" s="11">
        <v>89.4</v>
      </c>
      <c r="E108" s="11">
        <v>99.9</v>
      </c>
      <c r="F108" s="11">
        <v>81.3</v>
      </c>
      <c r="G108" s="11">
        <v>66.099999999999994</v>
      </c>
      <c r="H108" s="11">
        <v>11.6</v>
      </c>
      <c r="I108" s="11">
        <v>0.94699999999999995</v>
      </c>
      <c r="J108" s="11">
        <v>9.75</v>
      </c>
      <c r="K108" s="11">
        <v>10.3</v>
      </c>
      <c r="L108" s="11">
        <v>34.200000000000003</v>
      </c>
      <c r="M108" s="11"/>
      <c r="N108" s="5">
        <v>41575</v>
      </c>
      <c r="O108" s="32">
        <f t="shared" si="37"/>
        <v>0</v>
      </c>
      <c r="P108" s="32">
        <f t="shared" si="38"/>
        <v>53.7</v>
      </c>
      <c r="Q108" s="32">
        <f t="shared" si="39"/>
        <v>89.4</v>
      </c>
      <c r="R108" s="32">
        <f t="shared" si="40"/>
        <v>99.9</v>
      </c>
      <c r="S108" s="32">
        <f t="shared" si="41"/>
        <v>81.3</v>
      </c>
      <c r="T108" s="32">
        <f t="shared" si="42"/>
        <v>66.099999999999994</v>
      </c>
      <c r="U108" s="32">
        <f t="shared" si="43"/>
        <v>11.6</v>
      </c>
      <c r="V108" s="32">
        <f t="shared" si="44"/>
        <v>0</v>
      </c>
      <c r="W108" s="32">
        <f t="shared" si="45"/>
        <v>0</v>
      </c>
      <c r="X108" s="32">
        <f t="shared" si="46"/>
        <v>10.3</v>
      </c>
      <c r="Y108" s="29">
        <f t="shared" si="47"/>
        <v>34.200000000000003</v>
      </c>
      <c r="Z108">
        <f t="shared" si="35"/>
        <v>446.5</v>
      </c>
      <c r="AA108">
        <f t="shared" si="36"/>
        <v>100.3</v>
      </c>
    </row>
    <row r="109" spans="1:27" x14ac:dyDescent="0.3">
      <c r="A109" s="5">
        <v>41576</v>
      </c>
      <c r="B109" s="11">
        <v>0</v>
      </c>
      <c r="C109" s="11">
        <v>42</v>
      </c>
      <c r="D109" s="11">
        <v>76.5</v>
      </c>
      <c r="E109" s="11">
        <v>72.7</v>
      </c>
      <c r="F109" s="11">
        <v>57.3</v>
      </c>
      <c r="G109" s="11">
        <v>60</v>
      </c>
      <c r="H109" s="11">
        <v>9.52</v>
      </c>
      <c r="I109" s="11">
        <v>5.81</v>
      </c>
      <c r="J109" s="11">
        <v>10.199999999999999</v>
      </c>
      <c r="K109" s="11">
        <v>10.8</v>
      </c>
      <c r="L109" s="11">
        <v>29</v>
      </c>
      <c r="M109" s="11"/>
      <c r="N109" s="5">
        <v>41576</v>
      </c>
      <c r="O109" s="32">
        <f t="shared" si="37"/>
        <v>0</v>
      </c>
      <c r="P109" s="32">
        <f t="shared" si="38"/>
        <v>42</v>
      </c>
      <c r="Q109" s="32">
        <f t="shared" si="39"/>
        <v>76.5</v>
      </c>
      <c r="R109" s="32">
        <f t="shared" si="40"/>
        <v>72.7</v>
      </c>
      <c r="S109" s="32">
        <f t="shared" si="41"/>
        <v>57.3</v>
      </c>
      <c r="T109" s="32">
        <f t="shared" si="42"/>
        <v>60</v>
      </c>
      <c r="U109" s="32">
        <f t="shared" si="43"/>
        <v>0</v>
      </c>
      <c r="V109" s="32">
        <f t="shared" si="44"/>
        <v>0</v>
      </c>
      <c r="W109" s="32">
        <f t="shared" si="45"/>
        <v>10.199999999999999</v>
      </c>
      <c r="X109" s="32">
        <f t="shared" si="46"/>
        <v>10.8</v>
      </c>
      <c r="Y109" s="29">
        <f t="shared" si="47"/>
        <v>29</v>
      </c>
      <c r="Z109">
        <f t="shared" si="35"/>
        <v>358.5</v>
      </c>
      <c r="AA109">
        <f t="shared" si="36"/>
        <v>89</v>
      </c>
    </row>
    <row r="110" spans="1:27" x14ac:dyDescent="0.3">
      <c r="A110" s="5">
        <v>41577</v>
      </c>
      <c r="B110" s="11">
        <v>0</v>
      </c>
      <c r="C110" s="11">
        <v>46</v>
      </c>
      <c r="D110" s="11">
        <v>54.3</v>
      </c>
      <c r="E110" s="11">
        <v>63.7</v>
      </c>
      <c r="F110" s="11">
        <v>44</v>
      </c>
      <c r="G110" s="11">
        <v>54.7</v>
      </c>
      <c r="H110" s="11">
        <v>8.17</v>
      </c>
      <c r="I110" s="11">
        <v>3.46</v>
      </c>
      <c r="J110" s="11">
        <v>9.2200000000000006</v>
      </c>
      <c r="K110" s="11">
        <v>9.69</v>
      </c>
      <c r="L110" s="11">
        <v>17.8</v>
      </c>
      <c r="M110" s="11"/>
      <c r="N110" s="5">
        <v>41577</v>
      </c>
      <c r="O110" s="32">
        <f t="shared" si="37"/>
        <v>0</v>
      </c>
      <c r="P110" s="32">
        <f t="shared" si="38"/>
        <v>46</v>
      </c>
      <c r="Q110" s="32">
        <f t="shared" si="39"/>
        <v>54.3</v>
      </c>
      <c r="R110" s="32">
        <f t="shared" si="40"/>
        <v>63.7</v>
      </c>
      <c r="S110" s="32">
        <f t="shared" si="41"/>
        <v>44</v>
      </c>
      <c r="T110" s="32">
        <f t="shared" si="42"/>
        <v>54.7</v>
      </c>
      <c r="U110" s="32">
        <f t="shared" si="43"/>
        <v>0</v>
      </c>
      <c r="V110" s="32">
        <f t="shared" si="44"/>
        <v>0</v>
      </c>
      <c r="W110" s="32">
        <f t="shared" si="45"/>
        <v>0</v>
      </c>
      <c r="X110" s="32">
        <f t="shared" si="46"/>
        <v>0</v>
      </c>
      <c r="Y110" s="29">
        <f t="shared" si="47"/>
        <v>0</v>
      </c>
      <c r="Z110">
        <f t="shared" si="35"/>
        <v>262.7</v>
      </c>
      <c r="AA110">
        <f t="shared" si="36"/>
        <v>54.7</v>
      </c>
    </row>
    <row r="111" spans="1:27" x14ac:dyDescent="0.3">
      <c r="A111" s="5">
        <v>41578</v>
      </c>
      <c r="B111" s="11">
        <v>0</v>
      </c>
      <c r="C111" s="11">
        <v>34.9</v>
      </c>
      <c r="D111" s="11">
        <v>58.1</v>
      </c>
      <c r="E111" s="11">
        <v>79.099999999999994</v>
      </c>
      <c r="F111" s="11">
        <v>70.7</v>
      </c>
      <c r="G111" s="11">
        <v>44.8</v>
      </c>
      <c r="H111" s="11">
        <v>4.88</v>
      </c>
      <c r="I111" s="11">
        <v>0</v>
      </c>
      <c r="J111" s="11">
        <v>8.1300000000000008</v>
      </c>
      <c r="K111" s="11">
        <v>8.14</v>
      </c>
      <c r="L111" s="11">
        <v>10.7</v>
      </c>
      <c r="M111" s="11"/>
      <c r="N111" s="5">
        <v>41578</v>
      </c>
      <c r="O111" s="32">
        <f t="shared" si="37"/>
        <v>0</v>
      </c>
      <c r="P111" s="32">
        <f t="shared" si="38"/>
        <v>34.9</v>
      </c>
      <c r="Q111" s="32">
        <f t="shared" si="39"/>
        <v>58.1</v>
      </c>
      <c r="R111" s="32">
        <f t="shared" si="40"/>
        <v>79.099999999999994</v>
      </c>
      <c r="S111" s="32">
        <f t="shared" si="41"/>
        <v>70.7</v>
      </c>
      <c r="T111" s="32">
        <f t="shared" si="42"/>
        <v>44.8</v>
      </c>
      <c r="U111" s="32">
        <f t="shared" si="43"/>
        <v>0</v>
      </c>
      <c r="V111" s="32">
        <f t="shared" si="44"/>
        <v>0</v>
      </c>
      <c r="W111" s="32">
        <f t="shared" si="45"/>
        <v>0</v>
      </c>
      <c r="X111" s="32">
        <f t="shared" si="46"/>
        <v>0</v>
      </c>
      <c r="Y111" s="29">
        <f t="shared" si="47"/>
        <v>0</v>
      </c>
      <c r="Z111">
        <f t="shared" si="35"/>
        <v>287.60000000000002</v>
      </c>
      <c r="AA111">
        <f t="shared" si="36"/>
        <v>44.8</v>
      </c>
    </row>
    <row r="112" spans="1:27" x14ac:dyDescent="0.3">
      <c r="A112" s="5">
        <v>41579</v>
      </c>
      <c r="B112" s="11">
        <v>0</v>
      </c>
      <c r="C112" s="11">
        <v>62.6</v>
      </c>
      <c r="D112" s="11">
        <v>132.5</v>
      </c>
      <c r="E112" s="11">
        <v>203</v>
      </c>
      <c r="F112" s="11">
        <v>187.5</v>
      </c>
      <c r="G112" s="11">
        <v>79.05</v>
      </c>
      <c r="H112" s="11">
        <v>12.05</v>
      </c>
      <c r="I112" s="11">
        <v>3.1399999999999997</v>
      </c>
      <c r="J112" s="11">
        <v>11.1</v>
      </c>
      <c r="K112" s="11">
        <v>12.55</v>
      </c>
      <c r="L112" s="11">
        <v>29.200000000000003</v>
      </c>
      <c r="M112" s="11"/>
      <c r="N112" s="5">
        <v>41579</v>
      </c>
      <c r="O112" s="32">
        <f t="shared" si="37"/>
        <v>0</v>
      </c>
      <c r="P112" s="32">
        <f t="shared" si="38"/>
        <v>62.6</v>
      </c>
      <c r="Q112" s="32">
        <f t="shared" si="39"/>
        <v>132.5</v>
      </c>
      <c r="R112" s="32">
        <f t="shared" si="40"/>
        <v>203</v>
      </c>
      <c r="S112" s="32">
        <f t="shared" si="41"/>
        <v>187.5</v>
      </c>
      <c r="T112" s="32">
        <f t="shared" si="42"/>
        <v>79.05</v>
      </c>
      <c r="U112" s="32">
        <f t="shared" si="43"/>
        <v>12.05</v>
      </c>
      <c r="V112" s="32">
        <f t="shared" si="44"/>
        <v>0</v>
      </c>
      <c r="W112" s="32">
        <f t="shared" si="45"/>
        <v>11.1</v>
      </c>
      <c r="X112" s="32">
        <f t="shared" si="46"/>
        <v>12.55</v>
      </c>
      <c r="Y112" s="29">
        <f t="shared" si="47"/>
        <v>29.200000000000003</v>
      </c>
      <c r="Z112">
        <f t="shared" si="35"/>
        <v>729.55</v>
      </c>
      <c r="AA112">
        <f t="shared" si="36"/>
        <v>108.25</v>
      </c>
    </row>
    <row r="113" spans="1:27" x14ac:dyDescent="0.3">
      <c r="A113" s="5">
        <v>41580</v>
      </c>
      <c r="B113" s="11">
        <v>0</v>
      </c>
      <c r="C113" s="11">
        <v>66.7</v>
      </c>
      <c r="D113" s="11">
        <v>129</v>
      </c>
      <c r="E113" s="11">
        <v>201</v>
      </c>
      <c r="F113" s="11">
        <v>196</v>
      </c>
      <c r="G113" s="11">
        <v>69.2</v>
      </c>
      <c r="H113" s="11">
        <v>11</v>
      </c>
      <c r="I113" s="11">
        <v>0</v>
      </c>
      <c r="J113" s="11">
        <v>9.3699999999999992</v>
      </c>
      <c r="K113" s="11">
        <v>8.76</v>
      </c>
      <c r="L113" s="11">
        <v>18.100000000000001</v>
      </c>
      <c r="M113" s="11"/>
      <c r="N113" s="5">
        <v>41580</v>
      </c>
      <c r="O113" s="32">
        <f t="shared" si="37"/>
        <v>0</v>
      </c>
      <c r="P113" s="32">
        <f t="shared" si="38"/>
        <v>66.7</v>
      </c>
      <c r="Q113" s="32">
        <f t="shared" si="39"/>
        <v>129</v>
      </c>
      <c r="R113" s="32">
        <f t="shared" si="40"/>
        <v>201</v>
      </c>
      <c r="S113" s="32">
        <f t="shared" si="41"/>
        <v>196</v>
      </c>
      <c r="T113" s="32">
        <f t="shared" si="42"/>
        <v>69.2</v>
      </c>
      <c r="U113" s="32">
        <f t="shared" si="43"/>
        <v>11</v>
      </c>
      <c r="V113" s="32">
        <f t="shared" si="44"/>
        <v>0</v>
      </c>
      <c r="W113" s="32">
        <f t="shared" si="45"/>
        <v>0</v>
      </c>
      <c r="X113" s="32">
        <f t="shared" si="46"/>
        <v>0</v>
      </c>
      <c r="Y113" s="29">
        <f t="shared" si="47"/>
        <v>0</v>
      </c>
      <c r="Z113">
        <f t="shared" si="35"/>
        <v>672.90000000000009</v>
      </c>
      <c r="AA113">
        <f t="shared" si="36"/>
        <v>69.2</v>
      </c>
    </row>
    <row r="114" spans="1:27" x14ac:dyDescent="0.3">
      <c r="A114" s="5">
        <v>41581</v>
      </c>
      <c r="B114" s="11">
        <v>0</v>
      </c>
      <c r="C114" s="11">
        <v>65.5</v>
      </c>
      <c r="D114" s="11">
        <v>117</v>
      </c>
      <c r="E114" s="11">
        <v>185</v>
      </c>
      <c r="F114" s="11">
        <v>180</v>
      </c>
      <c r="G114" s="11">
        <v>74.099999999999994</v>
      </c>
      <c r="H114" s="11">
        <v>14.2</v>
      </c>
      <c r="I114" s="11">
        <v>1.9</v>
      </c>
      <c r="J114" s="11">
        <v>10</v>
      </c>
      <c r="K114" s="11">
        <v>9.0299999999999994</v>
      </c>
      <c r="L114" s="11">
        <v>19.600000000000001</v>
      </c>
      <c r="M114" s="11"/>
      <c r="N114" s="5">
        <v>41581</v>
      </c>
      <c r="O114" s="32">
        <f t="shared" si="37"/>
        <v>0</v>
      </c>
      <c r="P114" s="32">
        <f t="shared" si="38"/>
        <v>65.5</v>
      </c>
      <c r="Q114" s="32">
        <f t="shared" si="39"/>
        <v>117</v>
      </c>
      <c r="R114" s="32">
        <f t="shared" si="40"/>
        <v>185</v>
      </c>
      <c r="S114" s="32">
        <f t="shared" si="41"/>
        <v>180</v>
      </c>
      <c r="T114" s="32">
        <f t="shared" si="42"/>
        <v>74.099999999999994</v>
      </c>
      <c r="U114" s="32">
        <f t="shared" si="43"/>
        <v>14.2</v>
      </c>
      <c r="V114" s="32">
        <f t="shared" si="44"/>
        <v>0</v>
      </c>
      <c r="W114" s="32">
        <f t="shared" si="45"/>
        <v>10</v>
      </c>
      <c r="X114" s="32">
        <f t="shared" si="46"/>
        <v>0</v>
      </c>
      <c r="Y114" s="29">
        <f t="shared" si="47"/>
        <v>0</v>
      </c>
      <c r="Z114">
        <f t="shared" si="35"/>
        <v>645.80000000000007</v>
      </c>
      <c r="AA114">
        <f t="shared" si="36"/>
        <v>74.099999999999994</v>
      </c>
    </row>
    <row r="115" spans="1:27" x14ac:dyDescent="0.3">
      <c r="A115" s="5">
        <v>41582</v>
      </c>
      <c r="B115" s="11">
        <v>0</v>
      </c>
      <c r="C115" s="11">
        <v>49.3</v>
      </c>
      <c r="D115" s="11">
        <v>78.2</v>
      </c>
      <c r="E115" s="11">
        <v>103</v>
      </c>
      <c r="F115" s="11">
        <v>86.7</v>
      </c>
      <c r="G115" s="11">
        <v>65.599999999999994</v>
      </c>
      <c r="H115" s="11">
        <v>13.8</v>
      </c>
      <c r="I115" s="11">
        <v>8.25</v>
      </c>
      <c r="J115" s="11">
        <v>18.899999999999999</v>
      </c>
      <c r="K115" s="11">
        <v>14.2</v>
      </c>
      <c r="L115" s="11">
        <v>23.4</v>
      </c>
      <c r="M115" s="11"/>
      <c r="N115" s="5">
        <v>41582</v>
      </c>
      <c r="O115" s="32">
        <f t="shared" si="37"/>
        <v>0</v>
      </c>
      <c r="P115" s="32">
        <f t="shared" si="38"/>
        <v>49.3</v>
      </c>
      <c r="Q115" s="32">
        <f t="shared" si="39"/>
        <v>78.2</v>
      </c>
      <c r="R115" s="32">
        <f t="shared" si="40"/>
        <v>103</v>
      </c>
      <c r="S115" s="32">
        <f t="shared" si="41"/>
        <v>86.7</v>
      </c>
      <c r="T115" s="32">
        <f t="shared" si="42"/>
        <v>65.599999999999994</v>
      </c>
      <c r="U115" s="32">
        <f t="shared" si="43"/>
        <v>13.8</v>
      </c>
      <c r="V115" s="32">
        <f t="shared" si="44"/>
        <v>0</v>
      </c>
      <c r="W115" s="32">
        <f t="shared" si="45"/>
        <v>18.899999999999999</v>
      </c>
      <c r="X115" s="32">
        <f t="shared" si="46"/>
        <v>14.2</v>
      </c>
      <c r="Y115" s="29">
        <f t="shared" si="47"/>
        <v>0</v>
      </c>
      <c r="Z115">
        <f t="shared" si="35"/>
        <v>429.69999999999993</v>
      </c>
      <c r="AA115">
        <f t="shared" si="36"/>
        <v>65.599999999999994</v>
      </c>
    </row>
    <row r="116" spans="1:27" x14ac:dyDescent="0.3">
      <c r="A116" s="5">
        <v>41583</v>
      </c>
      <c r="B116" s="11">
        <v>0</v>
      </c>
      <c r="C116" s="11">
        <v>58</v>
      </c>
      <c r="D116" s="11">
        <v>101</v>
      </c>
      <c r="E116" s="11">
        <v>136</v>
      </c>
      <c r="F116" s="11">
        <v>120</v>
      </c>
      <c r="G116" s="11">
        <v>74.400000000000006</v>
      </c>
      <c r="H116" s="11">
        <v>12</v>
      </c>
      <c r="I116" s="11">
        <v>5.69</v>
      </c>
      <c r="J116" s="11">
        <v>40.799999999999997</v>
      </c>
      <c r="K116" s="11">
        <v>34.200000000000003</v>
      </c>
      <c r="L116" s="11">
        <v>59.5</v>
      </c>
      <c r="M116" s="11"/>
      <c r="N116" s="5">
        <v>41583</v>
      </c>
      <c r="O116" s="32">
        <f t="shared" si="37"/>
        <v>0</v>
      </c>
      <c r="P116" s="32">
        <f t="shared" si="38"/>
        <v>58</v>
      </c>
      <c r="Q116" s="32">
        <f t="shared" si="39"/>
        <v>101</v>
      </c>
      <c r="R116" s="32">
        <f t="shared" si="40"/>
        <v>136</v>
      </c>
      <c r="S116" s="32">
        <f t="shared" si="41"/>
        <v>120</v>
      </c>
      <c r="T116" s="32">
        <f t="shared" si="42"/>
        <v>74.400000000000006</v>
      </c>
      <c r="U116" s="32">
        <f t="shared" si="43"/>
        <v>12</v>
      </c>
      <c r="V116" s="32">
        <f t="shared" si="44"/>
        <v>0</v>
      </c>
      <c r="W116" s="32">
        <f t="shared" si="45"/>
        <v>40.799999999999997</v>
      </c>
      <c r="X116" s="32">
        <f t="shared" si="46"/>
        <v>34.200000000000003</v>
      </c>
      <c r="Y116" s="29">
        <f t="shared" si="47"/>
        <v>59.5</v>
      </c>
      <c r="Z116">
        <f t="shared" si="35"/>
        <v>635.9</v>
      </c>
      <c r="AA116">
        <f t="shared" si="36"/>
        <v>133.9</v>
      </c>
    </row>
    <row r="117" spans="1:27" x14ac:dyDescent="0.3">
      <c r="A117" s="5">
        <v>41584</v>
      </c>
      <c r="B117" s="11">
        <v>0</v>
      </c>
      <c r="C117" s="11">
        <v>88.8</v>
      </c>
      <c r="D117" s="11">
        <v>165</v>
      </c>
      <c r="E117" s="11">
        <v>257</v>
      </c>
      <c r="F117" s="11">
        <v>265</v>
      </c>
      <c r="G117" s="11">
        <v>107</v>
      </c>
      <c r="H117" s="11">
        <v>16.600000000000001</v>
      </c>
      <c r="I117" s="11">
        <v>12.6</v>
      </c>
      <c r="J117" s="11">
        <v>80.2</v>
      </c>
      <c r="K117" s="11">
        <v>120</v>
      </c>
      <c r="L117" s="11">
        <v>232</v>
      </c>
      <c r="M117" s="23"/>
      <c r="N117" s="5">
        <v>41584</v>
      </c>
      <c r="O117" s="32">
        <f t="shared" si="37"/>
        <v>0</v>
      </c>
      <c r="P117" s="32">
        <f t="shared" si="38"/>
        <v>88.8</v>
      </c>
      <c r="Q117" s="32">
        <f t="shared" si="39"/>
        <v>165</v>
      </c>
      <c r="R117" s="32">
        <f t="shared" si="40"/>
        <v>257</v>
      </c>
      <c r="S117" s="32">
        <f t="shared" si="41"/>
        <v>265</v>
      </c>
      <c r="T117" s="32">
        <f t="shared" si="42"/>
        <v>107</v>
      </c>
      <c r="U117" s="32">
        <f t="shared" si="43"/>
        <v>16.600000000000001</v>
      </c>
      <c r="V117" s="32">
        <f t="shared" si="44"/>
        <v>0</v>
      </c>
      <c r="W117" s="32">
        <f t="shared" si="45"/>
        <v>80.2</v>
      </c>
      <c r="X117" s="32">
        <f t="shared" si="46"/>
        <v>120</v>
      </c>
      <c r="Y117" s="29">
        <f t="shared" si="47"/>
        <v>232</v>
      </c>
      <c r="Z117">
        <f t="shared" si="35"/>
        <v>1331.6</v>
      </c>
      <c r="AA117">
        <f t="shared" si="36"/>
        <v>339</v>
      </c>
    </row>
    <row r="118" spans="1:27" x14ac:dyDescent="0.3">
      <c r="A118" s="5">
        <v>41585</v>
      </c>
      <c r="B118" s="11">
        <v>0</v>
      </c>
      <c r="C118" s="11">
        <v>87.8</v>
      </c>
      <c r="D118" s="11">
        <v>175</v>
      </c>
      <c r="E118" s="11">
        <v>308</v>
      </c>
      <c r="F118" s="11">
        <v>324</v>
      </c>
      <c r="G118" s="11">
        <v>97.2</v>
      </c>
      <c r="H118" s="11">
        <v>20.3</v>
      </c>
      <c r="I118" s="11">
        <v>11.9</v>
      </c>
      <c r="J118" s="11">
        <v>53.5</v>
      </c>
      <c r="K118" s="11">
        <v>128</v>
      </c>
      <c r="L118" s="11">
        <v>308</v>
      </c>
      <c r="M118" s="23"/>
      <c r="N118" s="5">
        <v>41585</v>
      </c>
      <c r="O118" s="32">
        <f t="shared" si="37"/>
        <v>0</v>
      </c>
      <c r="P118" s="32">
        <f t="shared" si="38"/>
        <v>87.8</v>
      </c>
      <c r="Q118" s="32">
        <f t="shared" si="39"/>
        <v>175</v>
      </c>
      <c r="R118" s="32">
        <f t="shared" si="40"/>
        <v>308</v>
      </c>
      <c r="S118" s="32">
        <f t="shared" si="41"/>
        <v>324</v>
      </c>
      <c r="T118" s="32">
        <f t="shared" si="42"/>
        <v>97.2</v>
      </c>
      <c r="U118" s="32">
        <f t="shared" si="43"/>
        <v>20.3</v>
      </c>
      <c r="V118" s="32">
        <f t="shared" si="44"/>
        <v>0</v>
      </c>
      <c r="W118" s="32">
        <f t="shared" si="45"/>
        <v>53.5</v>
      </c>
      <c r="X118" s="32">
        <f t="shared" si="46"/>
        <v>128</v>
      </c>
      <c r="Y118" s="29">
        <f t="shared" si="47"/>
        <v>308</v>
      </c>
      <c r="Z118">
        <f t="shared" si="35"/>
        <v>1501.8</v>
      </c>
      <c r="AA118">
        <f t="shared" si="36"/>
        <v>405.2</v>
      </c>
    </row>
    <row r="119" spans="1:27" x14ac:dyDescent="0.3">
      <c r="A119" s="5">
        <v>41586</v>
      </c>
      <c r="B119" s="11">
        <v>0</v>
      </c>
      <c r="C119" s="11">
        <v>94.1</v>
      </c>
      <c r="D119" s="11">
        <v>162</v>
      </c>
      <c r="E119" s="11">
        <v>298</v>
      </c>
      <c r="F119" s="11">
        <v>262</v>
      </c>
      <c r="G119" s="11">
        <v>101</v>
      </c>
      <c r="H119" s="11">
        <v>17.8</v>
      </c>
      <c r="I119" s="11">
        <v>10.199999999999999</v>
      </c>
      <c r="J119" s="11">
        <v>50.4</v>
      </c>
      <c r="K119" s="11">
        <v>113</v>
      </c>
      <c r="L119" s="11">
        <v>346</v>
      </c>
      <c r="M119" s="23"/>
      <c r="N119" s="5">
        <v>41586</v>
      </c>
      <c r="O119" s="32">
        <f t="shared" si="37"/>
        <v>0</v>
      </c>
      <c r="P119" s="32">
        <f t="shared" si="38"/>
        <v>94.1</v>
      </c>
      <c r="Q119" s="32">
        <f t="shared" si="39"/>
        <v>162</v>
      </c>
      <c r="R119" s="32">
        <f t="shared" si="40"/>
        <v>298</v>
      </c>
      <c r="S119" s="32">
        <f t="shared" si="41"/>
        <v>262</v>
      </c>
      <c r="T119" s="32">
        <f t="shared" si="42"/>
        <v>101</v>
      </c>
      <c r="U119" s="32">
        <f t="shared" si="43"/>
        <v>17.8</v>
      </c>
      <c r="V119" s="32">
        <f t="shared" si="44"/>
        <v>0</v>
      </c>
      <c r="W119" s="32">
        <f t="shared" si="45"/>
        <v>50.4</v>
      </c>
      <c r="X119" s="32">
        <f t="shared" si="46"/>
        <v>113</v>
      </c>
      <c r="Y119" s="29">
        <f t="shared" si="47"/>
        <v>346</v>
      </c>
      <c r="Z119">
        <f t="shared" si="35"/>
        <v>1444.3</v>
      </c>
      <c r="AA119">
        <f t="shared" si="36"/>
        <v>447</v>
      </c>
    </row>
    <row r="120" spans="1:27" x14ac:dyDescent="0.3">
      <c r="A120" s="5">
        <v>41587</v>
      </c>
      <c r="B120" s="11">
        <v>0</v>
      </c>
      <c r="C120" s="11">
        <v>95.2</v>
      </c>
      <c r="D120" s="11">
        <v>154</v>
      </c>
      <c r="E120" s="11">
        <v>223</v>
      </c>
      <c r="F120" s="11">
        <v>170</v>
      </c>
      <c r="G120" s="11">
        <v>91.9</v>
      </c>
      <c r="H120" s="11">
        <v>18</v>
      </c>
      <c r="I120" s="11">
        <v>12.5</v>
      </c>
      <c r="J120" s="11">
        <v>35.1</v>
      </c>
      <c r="K120" s="11">
        <v>84.6</v>
      </c>
      <c r="L120" s="11">
        <v>345</v>
      </c>
      <c r="M120" s="23"/>
      <c r="N120" s="5">
        <v>41587</v>
      </c>
      <c r="O120" s="32">
        <f t="shared" si="37"/>
        <v>0</v>
      </c>
      <c r="P120" s="32">
        <f t="shared" si="38"/>
        <v>95.2</v>
      </c>
      <c r="Q120" s="32">
        <f t="shared" si="39"/>
        <v>154</v>
      </c>
      <c r="R120" s="32">
        <f t="shared" si="40"/>
        <v>223</v>
      </c>
      <c r="S120" s="32">
        <f t="shared" si="41"/>
        <v>170</v>
      </c>
      <c r="T120" s="32">
        <f t="shared" si="42"/>
        <v>91.9</v>
      </c>
      <c r="U120" s="32">
        <f t="shared" si="43"/>
        <v>18</v>
      </c>
      <c r="V120" s="32">
        <f t="shared" si="44"/>
        <v>0</v>
      </c>
      <c r="W120" s="32">
        <f t="shared" si="45"/>
        <v>35.1</v>
      </c>
      <c r="X120" s="32">
        <f t="shared" si="46"/>
        <v>84.6</v>
      </c>
      <c r="Y120" s="29">
        <f t="shared" si="47"/>
        <v>345</v>
      </c>
      <c r="Z120">
        <f t="shared" si="35"/>
        <v>1216.8000000000002</v>
      </c>
      <c r="AA120">
        <f t="shared" si="36"/>
        <v>436.9</v>
      </c>
    </row>
    <row r="121" spans="1:27" x14ac:dyDescent="0.3">
      <c r="A121" s="5">
        <v>41589</v>
      </c>
      <c r="B121" s="11">
        <v>0</v>
      </c>
      <c r="C121" s="11">
        <v>67.150000000000006</v>
      </c>
      <c r="D121" s="11">
        <v>95.4</v>
      </c>
      <c r="E121" s="11">
        <v>117.5</v>
      </c>
      <c r="F121" s="11">
        <v>78.199999999999989</v>
      </c>
      <c r="G121" s="11">
        <v>70.949999999999989</v>
      </c>
      <c r="H121" s="11">
        <v>10.114999999999998</v>
      </c>
      <c r="I121" s="11">
        <v>8.5749999999999993</v>
      </c>
      <c r="J121" s="11">
        <v>23.1</v>
      </c>
      <c r="K121" s="11">
        <v>62.4</v>
      </c>
      <c r="L121" s="11">
        <v>309</v>
      </c>
      <c r="M121" s="23"/>
      <c r="N121" s="5">
        <v>41589</v>
      </c>
      <c r="O121" s="32">
        <f t="shared" si="37"/>
        <v>0</v>
      </c>
      <c r="P121" s="32">
        <f t="shared" si="38"/>
        <v>67.150000000000006</v>
      </c>
      <c r="Q121" s="32">
        <f t="shared" si="39"/>
        <v>95.4</v>
      </c>
      <c r="R121" s="32">
        <f t="shared" si="40"/>
        <v>117.5</v>
      </c>
      <c r="S121" s="32">
        <f t="shared" si="41"/>
        <v>78.199999999999989</v>
      </c>
      <c r="T121" s="32">
        <f t="shared" si="42"/>
        <v>70.949999999999989</v>
      </c>
      <c r="U121" s="32">
        <f t="shared" si="43"/>
        <v>10.114999999999998</v>
      </c>
      <c r="V121" s="32">
        <f t="shared" si="44"/>
        <v>0</v>
      </c>
      <c r="W121" s="32">
        <f t="shared" si="45"/>
        <v>23.1</v>
      </c>
      <c r="X121" s="32">
        <f t="shared" si="46"/>
        <v>62.4</v>
      </c>
      <c r="Y121" s="29">
        <f t="shared" si="47"/>
        <v>309</v>
      </c>
      <c r="Z121">
        <f t="shared" si="35"/>
        <v>833.81500000000005</v>
      </c>
      <c r="AA121">
        <f t="shared" si="36"/>
        <v>379.95</v>
      </c>
    </row>
    <row r="122" spans="1:27" x14ac:dyDescent="0.3">
      <c r="A122" s="5">
        <v>41590</v>
      </c>
      <c r="B122" s="10">
        <v>0</v>
      </c>
      <c r="C122" s="10">
        <v>48.2</v>
      </c>
      <c r="D122" s="10">
        <v>72.2</v>
      </c>
      <c r="E122" s="10">
        <v>89.3</v>
      </c>
      <c r="F122" s="10">
        <v>54.8</v>
      </c>
      <c r="G122" s="10">
        <v>20</v>
      </c>
      <c r="H122" s="10">
        <v>10.5</v>
      </c>
      <c r="I122" s="10">
        <v>9.1300000000000008</v>
      </c>
      <c r="J122" s="10">
        <v>10.6</v>
      </c>
      <c r="K122" s="10">
        <v>36.4</v>
      </c>
      <c r="L122" s="10">
        <v>206</v>
      </c>
      <c r="M122" s="24"/>
      <c r="N122" s="5">
        <v>41590</v>
      </c>
      <c r="O122" s="32">
        <f t="shared" si="37"/>
        <v>0</v>
      </c>
      <c r="P122" s="32">
        <f t="shared" si="38"/>
        <v>48.2</v>
      </c>
      <c r="Q122" s="32">
        <f t="shared" si="39"/>
        <v>72.2</v>
      </c>
      <c r="R122" s="32">
        <f t="shared" si="40"/>
        <v>89.3</v>
      </c>
      <c r="S122" s="32">
        <f t="shared" si="41"/>
        <v>54.8</v>
      </c>
      <c r="T122" s="32">
        <f t="shared" si="42"/>
        <v>20</v>
      </c>
      <c r="U122" s="32">
        <f t="shared" si="43"/>
        <v>10.5</v>
      </c>
      <c r="V122" s="32">
        <f t="shared" si="44"/>
        <v>0</v>
      </c>
      <c r="W122" s="32">
        <f t="shared" si="45"/>
        <v>10.6</v>
      </c>
      <c r="X122" s="32">
        <f t="shared" si="46"/>
        <v>36.4</v>
      </c>
      <c r="Y122" s="29">
        <f t="shared" si="47"/>
        <v>206</v>
      </c>
      <c r="Z122">
        <f t="shared" si="35"/>
        <v>548</v>
      </c>
      <c r="AA122">
        <f t="shared" si="36"/>
        <v>226</v>
      </c>
    </row>
    <row r="123" spans="1:27" x14ac:dyDescent="0.3">
      <c r="A123" s="5">
        <v>41591</v>
      </c>
      <c r="B123" s="10">
        <v>0</v>
      </c>
      <c r="C123" s="10">
        <v>43.7</v>
      </c>
      <c r="D123" s="10">
        <v>90.5</v>
      </c>
      <c r="E123" s="10">
        <v>100</v>
      </c>
      <c r="F123" s="10">
        <v>47.4</v>
      </c>
      <c r="G123" s="10">
        <v>29.1</v>
      </c>
      <c r="H123" s="10">
        <v>13</v>
      </c>
      <c r="I123" s="10">
        <v>10</v>
      </c>
      <c r="J123" s="10">
        <v>12.5</v>
      </c>
      <c r="K123" s="10">
        <v>31.6</v>
      </c>
      <c r="L123" s="10">
        <v>216</v>
      </c>
      <c r="M123" s="24"/>
      <c r="N123" s="5">
        <v>41591</v>
      </c>
      <c r="O123" s="32">
        <f t="shared" si="37"/>
        <v>0</v>
      </c>
      <c r="P123" s="32">
        <f t="shared" si="38"/>
        <v>43.7</v>
      </c>
      <c r="Q123" s="32">
        <f t="shared" si="39"/>
        <v>90.5</v>
      </c>
      <c r="R123" s="32">
        <f t="shared" si="40"/>
        <v>100</v>
      </c>
      <c r="S123" s="32">
        <f t="shared" si="41"/>
        <v>47.4</v>
      </c>
      <c r="T123" s="32">
        <f t="shared" si="42"/>
        <v>29.1</v>
      </c>
      <c r="U123" s="32">
        <f t="shared" si="43"/>
        <v>13</v>
      </c>
      <c r="V123" s="32">
        <f t="shared" si="44"/>
        <v>0</v>
      </c>
      <c r="W123" s="32">
        <f t="shared" si="45"/>
        <v>12.5</v>
      </c>
      <c r="X123" s="32">
        <f t="shared" si="46"/>
        <v>31.6</v>
      </c>
      <c r="Y123" s="29">
        <f t="shared" si="47"/>
        <v>216</v>
      </c>
      <c r="Z123">
        <f t="shared" si="35"/>
        <v>583.79999999999995</v>
      </c>
      <c r="AA123">
        <f t="shared" si="36"/>
        <v>245.1</v>
      </c>
    </row>
    <row r="124" spans="1:27" x14ac:dyDescent="0.3">
      <c r="A124" s="5">
        <v>41592</v>
      </c>
      <c r="B124" s="10">
        <v>0</v>
      </c>
      <c r="C124" s="10">
        <v>58.5</v>
      </c>
      <c r="D124" s="10">
        <v>109</v>
      </c>
      <c r="E124" s="10">
        <v>130</v>
      </c>
      <c r="F124" s="10">
        <v>51.6</v>
      </c>
      <c r="G124" s="10">
        <v>25.7</v>
      </c>
      <c r="H124" s="10">
        <v>11</v>
      </c>
      <c r="I124" s="10">
        <v>9.35</v>
      </c>
      <c r="J124" s="10">
        <v>6.94</v>
      </c>
      <c r="K124" s="10">
        <v>24.3</v>
      </c>
      <c r="L124" s="10">
        <v>177</v>
      </c>
      <c r="M124" s="24"/>
      <c r="N124" s="5">
        <v>41592</v>
      </c>
      <c r="O124" s="32">
        <f t="shared" si="37"/>
        <v>0</v>
      </c>
      <c r="P124" s="32">
        <f t="shared" si="38"/>
        <v>58.5</v>
      </c>
      <c r="Q124" s="32">
        <f t="shared" si="39"/>
        <v>109</v>
      </c>
      <c r="R124" s="32">
        <f t="shared" si="40"/>
        <v>130</v>
      </c>
      <c r="S124" s="32">
        <f t="shared" si="41"/>
        <v>51.6</v>
      </c>
      <c r="T124" s="32">
        <f t="shared" si="42"/>
        <v>25.7</v>
      </c>
      <c r="U124" s="32">
        <f t="shared" si="43"/>
        <v>11</v>
      </c>
      <c r="V124" s="32">
        <f t="shared" si="44"/>
        <v>0</v>
      </c>
      <c r="W124" s="32">
        <f t="shared" si="45"/>
        <v>0</v>
      </c>
      <c r="X124" s="32">
        <f t="shared" si="46"/>
        <v>24.3</v>
      </c>
      <c r="Y124" s="29">
        <f t="shared" si="47"/>
        <v>177</v>
      </c>
      <c r="Z124">
        <f t="shared" si="35"/>
        <v>587.1</v>
      </c>
      <c r="AA124">
        <f t="shared" si="36"/>
        <v>202.7</v>
      </c>
    </row>
    <row r="125" spans="1:27" x14ac:dyDescent="0.3">
      <c r="A125" s="5">
        <v>41593</v>
      </c>
      <c r="B125" s="10">
        <v>0</v>
      </c>
      <c r="C125" s="10">
        <v>55.1</v>
      </c>
      <c r="D125" s="10">
        <v>159</v>
      </c>
      <c r="E125" s="10">
        <v>148</v>
      </c>
      <c r="F125" s="10">
        <v>54.3</v>
      </c>
      <c r="G125" s="10">
        <v>30.2</v>
      </c>
      <c r="H125" s="10">
        <v>12.3</v>
      </c>
      <c r="I125" s="10">
        <v>11.6</v>
      </c>
      <c r="J125" s="10">
        <v>29.5</v>
      </c>
      <c r="K125" s="10">
        <v>88.3</v>
      </c>
      <c r="L125" s="10">
        <v>211</v>
      </c>
      <c r="M125" s="24"/>
      <c r="N125" s="5">
        <v>41593</v>
      </c>
      <c r="O125" s="32">
        <f t="shared" si="37"/>
        <v>0</v>
      </c>
      <c r="P125" s="32">
        <f t="shared" si="38"/>
        <v>55.1</v>
      </c>
      <c r="Q125" s="32">
        <f t="shared" si="39"/>
        <v>159</v>
      </c>
      <c r="R125" s="32">
        <f t="shared" si="40"/>
        <v>148</v>
      </c>
      <c r="S125" s="32">
        <f t="shared" si="41"/>
        <v>54.3</v>
      </c>
      <c r="T125" s="32">
        <f t="shared" si="42"/>
        <v>30.2</v>
      </c>
      <c r="U125" s="32">
        <f t="shared" si="43"/>
        <v>12.3</v>
      </c>
      <c r="V125" s="32">
        <f t="shared" si="44"/>
        <v>0</v>
      </c>
      <c r="W125" s="32">
        <f t="shared" si="45"/>
        <v>29.5</v>
      </c>
      <c r="X125" s="32">
        <f t="shared" si="46"/>
        <v>88.3</v>
      </c>
      <c r="Y125" s="29">
        <f t="shared" si="47"/>
        <v>211</v>
      </c>
      <c r="Z125">
        <f t="shared" si="35"/>
        <v>787.7</v>
      </c>
      <c r="AA125">
        <f t="shared" si="36"/>
        <v>241.2</v>
      </c>
    </row>
    <row r="126" spans="1:27" x14ac:dyDescent="0.3">
      <c r="A126" s="5">
        <v>41594</v>
      </c>
      <c r="B126" s="10">
        <v>0</v>
      </c>
      <c r="C126" s="10">
        <v>63.1</v>
      </c>
      <c r="D126" s="10">
        <v>191</v>
      </c>
      <c r="E126" s="10">
        <v>217</v>
      </c>
      <c r="F126" s="10">
        <v>70.599999999999994</v>
      </c>
      <c r="G126" s="10">
        <v>38</v>
      </c>
      <c r="H126" s="10">
        <v>11.4</v>
      </c>
      <c r="I126" s="10">
        <v>15.1</v>
      </c>
      <c r="J126" s="10">
        <v>52</v>
      </c>
      <c r="K126" s="10">
        <v>193</v>
      </c>
      <c r="L126" s="10">
        <v>296</v>
      </c>
      <c r="M126" s="24"/>
      <c r="N126" s="5">
        <v>41594</v>
      </c>
      <c r="O126" s="32">
        <f t="shared" si="37"/>
        <v>0</v>
      </c>
      <c r="P126" s="32">
        <f t="shared" si="38"/>
        <v>63.1</v>
      </c>
      <c r="Q126" s="32">
        <f t="shared" si="39"/>
        <v>191</v>
      </c>
      <c r="R126" s="32">
        <f t="shared" si="40"/>
        <v>217</v>
      </c>
      <c r="S126" s="32">
        <f t="shared" si="41"/>
        <v>70.599999999999994</v>
      </c>
      <c r="T126" s="32">
        <f t="shared" si="42"/>
        <v>38</v>
      </c>
      <c r="U126" s="32">
        <f t="shared" si="43"/>
        <v>11.4</v>
      </c>
      <c r="V126" s="32">
        <f t="shared" si="44"/>
        <v>0</v>
      </c>
      <c r="W126" s="32">
        <f t="shared" si="45"/>
        <v>52</v>
      </c>
      <c r="X126" s="32">
        <f t="shared" si="46"/>
        <v>193</v>
      </c>
      <c r="Y126" s="29">
        <f t="shared" si="47"/>
        <v>296</v>
      </c>
      <c r="Z126">
        <f t="shared" si="35"/>
        <v>1132.0999999999999</v>
      </c>
      <c r="AA126">
        <f t="shared" si="36"/>
        <v>334</v>
      </c>
    </row>
    <row r="127" spans="1:27" x14ac:dyDescent="0.3">
      <c r="A127" s="5">
        <v>41596</v>
      </c>
      <c r="B127" s="10">
        <v>0</v>
      </c>
      <c r="C127" s="10">
        <v>51.8</v>
      </c>
      <c r="D127" s="10">
        <v>140</v>
      </c>
      <c r="E127" s="10">
        <v>154</v>
      </c>
      <c r="F127" s="10">
        <v>44.4</v>
      </c>
      <c r="G127" s="10">
        <v>27.3</v>
      </c>
      <c r="H127" s="10">
        <v>12.2</v>
      </c>
      <c r="I127" s="10">
        <v>11.2</v>
      </c>
      <c r="J127" s="10">
        <v>28.7</v>
      </c>
      <c r="K127" s="10">
        <v>105</v>
      </c>
      <c r="L127" s="10">
        <v>284</v>
      </c>
      <c r="M127" s="24"/>
      <c r="N127" s="5">
        <v>41596</v>
      </c>
      <c r="O127" s="32">
        <f t="shared" si="37"/>
        <v>0</v>
      </c>
      <c r="P127" s="32">
        <f t="shared" si="38"/>
        <v>51.8</v>
      </c>
      <c r="Q127" s="32">
        <f t="shared" si="39"/>
        <v>140</v>
      </c>
      <c r="R127" s="32">
        <f t="shared" si="40"/>
        <v>154</v>
      </c>
      <c r="S127" s="32">
        <f t="shared" si="41"/>
        <v>44.4</v>
      </c>
      <c r="T127" s="32">
        <f t="shared" si="42"/>
        <v>27.3</v>
      </c>
      <c r="U127" s="32">
        <f t="shared" si="43"/>
        <v>12.2</v>
      </c>
      <c r="V127" s="32">
        <f t="shared" si="44"/>
        <v>0</v>
      </c>
      <c r="W127" s="32">
        <f t="shared" si="45"/>
        <v>28.7</v>
      </c>
      <c r="X127" s="32">
        <f t="shared" si="46"/>
        <v>105</v>
      </c>
      <c r="Y127" s="29">
        <f t="shared" si="47"/>
        <v>284</v>
      </c>
      <c r="Z127">
        <f t="shared" si="35"/>
        <v>847.4</v>
      </c>
      <c r="AA127">
        <f t="shared" si="36"/>
        <v>311.3</v>
      </c>
    </row>
    <row r="128" spans="1:27" ht="15" thickBot="1" x14ac:dyDescent="0.35">
      <c r="A128" s="21">
        <v>41597</v>
      </c>
      <c r="B128" s="17">
        <v>0</v>
      </c>
      <c r="C128" s="17">
        <v>42.3</v>
      </c>
      <c r="D128" s="17">
        <v>115.5</v>
      </c>
      <c r="E128" s="17">
        <v>130</v>
      </c>
      <c r="F128" s="17">
        <v>28.7</v>
      </c>
      <c r="G128" s="17">
        <v>19.350000000000001</v>
      </c>
      <c r="H128" s="17">
        <v>10.19</v>
      </c>
      <c r="I128" s="17">
        <v>13.4</v>
      </c>
      <c r="J128" s="17">
        <v>20.25</v>
      </c>
      <c r="K128" s="17">
        <v>64.900000000000006</v>
      </c>
      <c r="L128" s="17">
        <v>244.5</v>
      </c>
      <c r="M128" s="24"/>
      <c r="N128" s="21">
        <v>41597</v>
      </c>
      <c r="O128" s="35">
        <f t="shared" si="37"/>
        <v>0</v>
      </c>
      <c r="P128" s="35">
        <f t="shared" si="38"/>
        <v>42.3</v>
      </c>
      <c r="Q128" s="35">
        <f t="shared" si="39"/>
        <v>115.5</v>
      </c>
      <c r="R128" s="35">
        <f t="shared" si="40"/>
        <v>130</v>
      </c>
      <c r="S128" s="35">
        <f t="shared" si="41"/>
        <v>28.7</v>
      </c>
      <c r="T128" s="35">
        <f t="shared" si="42"/>
        <v>19.350000000000001</v>
      </c>
      <c r="U128" s="35">
        <f t="shared" si="43"/>
        <v>10.19</v>
      </c>
      <c r="V128" s="35">
        <f t="shared" si="44"/>
        <v>0</v>
      </c>
      <c r="W128" s="35">
        <f t="shared" si="45"/>
        <v>20.25</v>
      </c>
      <c r="X128" s="35">
        <f t="shared" si="46"/>
        <v>64.900000000000006</v>
      </c>
      <c r="Y128" s="56">
        <f t="shared" si="47"/>
        <v>244.5</v>
      </c>
      <c r="Z128">
        <f t="shared" si="35"/>
        <v>675.69</v>
      </c>
      <c r="AA128">
        <f t="shared" si="36"/>
        <v>263.85000000000002</v>
      </c>
    </row>
    <row r="129" spans="1:27" x14ac:dyDescent="0.3">
      <c r="A129" s="1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9" t="s">
        <v>12</v>
      </c>
      <c r="O129" s="6" t="str">
        <f>IF(MAX(O2:O128)&lt;10, "&lt;10", MAX(O2:O128))</f>
        <v>&lt;10</v>
      </c>
      <c r="P129" s="6">
        <f t="shared" ref="P129:X129" si="48">IF(MAX(P2:P128)&lt;10, "&lt;10", MAX(P2:P128))</f>
        <v>99.4</v>
      </c>
      <c r="Q129" s="6">
        <f t="shared" si="48"/>
        <v>191</v>
      </c>
      <c r="R129" s="6">
        <f t="shared" si="48"/>
        <v>318</v>
      </c>
      <c r="S129" s="6">
        <f t="shared" si="48"/>
        <v>324</v>
      </c>
      <c r="T129" s="6">
        <f t="shared" si="48"/>
        <v>137</v>
      </c>
      <c r="U129" s="6">
        <f t="shared" si="48"/>
        <v>37.6</v>
      </c>
      <c r="V129" s="6">
        <f>IF(MAX(V2:V128)&lt;25, "&lt;25", MAX(V2:V128))</f>
        <v>34.75</v>
      </c>
      <c r="W129" s="6">
        <f t="shared" si="48"/>
        <v>80.2</v>
      </c>
      <c r="X129" s="6">
        <f t="shared" si="48"/>
        <v>193</v>
      </c>
      <c r="Y129" s="6">
        <f>IF(MAX(Y2:Y128)&lt;25, "&lt;25", MAX(Y2:Y128))</f>
        <v>346</v>
      </c>
      <c r="Z129" s="6">
        <f>MAX(Z2:Z128)</f>
        <v>1501.8</v>
      </c>
    </row>
    <row r="130" spans="1:27" x14ac:dyDescent="0.3">
      <c r="A130" s="19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9" t="s">
        <v>13</v>
      </c>
      <c r="O130" s="6" t="str">
        <f>IF(MIN(O2:O128)&lt;10, "&lt;10", MIN(O2:O128))</f>
        <v>&lt;10</v>
      </c>
      <c r="P130" s="6" t="str">
        <f t="shared" ref="P130:X130" si="49">IF(MIN(P2:P128)&lt;10, "&lt;10", MIN(P2:P128))</f>
        <v>&lt;10</v>
      </c>
      <c r="Q130" s="6">
        <f t="shared" si="49"/>
        <v>13.9</v>
      </c>
      <c r="R130" s="6" t="str">
        <f t="shared" si="49"/>
        <v>&lt;10</v>
      </c>
      <c r="S130" s="6" t="str">
        <f t="shared" si="49"/>
        <v>&lt;10</v>
      </c>
      <c r="T130" s="6" t="str">
        <f t="shared" si="49"/>
        <v>&lt;10</v>
      </c>
      <c r="U130" s="6" t="str">
        <f t="shared" si="49"/>
        <v>&lt;10</v>
      </c>
      <c r="V130" s="6" t="str">
        <f>IF(MIN(V2:V128)&lt;25, "&lt;25", MIN(V2:V128))</f>
        <v>&lt;25</v>
      </c>
      <c r="W130" s="6" t="str">
        <f t="shared" si="49"/>
        <v>&lt;10</v>
      </c>
      <c r="X130" s="6" t="str">
        <f t="shared" si="49"/>
        <v>&lt;10</v>
      </c>
      <c r="Y130" s="6" t="str">
        <f>IF(MIN(Y2:Y128)&lt;25, "&lt;25", MIN(Y2:Y128))</f>
        <v>&lt;25</v>
      </c>
      <c r="Z130" s="6">
        <f>MIN(Z2:Z128)</f>
        <v>17.5</v>
      </c>
    </row>
    <row r="131" spans="1:27" x14ac:dyDescent="0.3">
      <c r="A131" s="1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9" t="s">
        <v>39</v>
      </c>
      <c r="O131" s="6" t="str">
        <f>IF(MEDIAN(O2:O128)&lt;10, "&lt;10", MEDIAN(O2:O128))</f>
        <v>&lt;10</v>
      </c>
      <c r="P131" s="6">
        <f t="shared" ref="P131:X131" si="50">IF(MEDIAN(P2:P128)&lt;10, "&lt;10", MEDIAN(P2:P128))</f>
        <v>26.25</v>
      </c>
      <c r="Q131" s="6">
        <f t="shared" si="50"/>
        <v>43.7</v>
      </c>
      <c r="R131" s="6">
        <f t="shared" si="50"/>
        <v>48.1</v>
      </c>
      <c r="S131" s="6">
        <f t="shared" si="50"/>
        <v>38.9</v>
      </c>
      <c r="T131" s="6">
        <f t="shared" si="50"/>
        <v>33.5</v>
      </c>
      <c r="U131" s="6" t="str">
        <f t="shared" si="50"/>
        <v>&lt;10</v>
      </c>
      <c r="V131" s="6" t="str">
        <f>IF(MEDIAN(V2:V128)&lt;25, "&lt;25", MEDIAN(V2:V128))</f>
        <v>&lt;25</v>
      </c>
      <c r="W131" s="6" t="str">
        <f t="shared" si="50"/>
        <v>&lt;10</v>
      </c>
      <c r="X131" s="6">
        <f t="shared" si="50"/>
        <v>10.3</v>
      </c>
      <c r="Y131" s="6">
        <f>IF(MEDIAN(Y2:Y128)&lt;25, "&lt;25", MEDIAN(Y2:Y128))</f>
        <v>29.1</v>
      </c>
      <c r="Z131" s="30">
        <f>MEDIAN(Z2:Z128)</f>
        <v>212.29999999999998</v>
      </c>
      <c r="AA131" s="68"/>
    </row>
    <row r="132" spans="1:27" x14ac:dyDescent="0.3">
      <c r="A132" s="1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9" t="s">
        <v>14</v>
      </c>
      <c r="O132" s="30" t="str">
        <f>IF(AVERAGE(O2:O128)&lt;10, "&lt;10", AVERAGE(O2:O128))</f>
        <v>&lt;10</v>
      </c>
      <c r="P132" s="30">
        <f t="shared" ref="P132:X132" si="51">IF(AVERAGE(P2:P128)&lt;10, "&lt;10", AVERAGE(P2:P128))</f>
        <v>32.92303149606299</v>
      </c>
      <c r="Q132" s="30">
        <f t="shared" si="51"/>
        <v>61.953346456692913</v>
      </c>
      <c r="R132" s="30">
        <f t="shared" si="51"/>
        <v>78.035551181102363</v>
      </c>
      <c r="S132" s="30">
        <f t="shared" si="51"/>
        <v>66.968110236220483</v>
      </c>
      <c r="T132" s="30">
        <f t="shared" si="51"/>
        <v>46.30374015748032</v>
      </c>
      <c r="U132" s="30" t="str">
        <f t="shared" si="51"/>
        <v>&lt;10</v>
      </c>
      <c r="V132" s="30" t="str">
        <f>IF(AVERAGE(V2:V128)&lt;25, "&lt;25", AVERAGE(V2:V128))</f>
        <v>&lt;25</v>
      </c>
      <c r="W132" s="30" t="str">
        <f t="shared" si="51"/>
        <v>&lt;10</v>
      </c>
      <c r="X132" s="30">
        <f t="shared" si="51"/>
        <v>13.793661417322836</v>
      </c>
      <c r="Y132" s="30">
        <f>IF(AVERAGE(Y2:Y128)&lt;25, "&lt;25", AVERAGE(Y2:Y128))</f>
        <v>44.124409448818895</v>
      </c>
      <c r="Z132" s="30">
        <f>AVERAGE(Z2:Z128)</f>
        <v>354.77551181102359</v>
      </c>
    </row>
    <row r="134" spans="1:27" x14ac:dyDescent="0.3">
      <c r="A134" s="19"/>
      <c r="M134" s="33"/>
      <c r="N134" s="19"/>
    </row>
    <row r="135" spans="1:27" x14ac:dyDescent="0.3">
      <c r="A135" s="19"/>
      <c r="N135" s="69"/>
      <c r="O135" s="68"/>
      <c r="P135" s="68"/>
      <c r="Q135" s="68"/>
      <c r="R135" s="68"/>
      <c r="S135" s="68"/>
      <c r="T135" s="68"/>
      <c r="U135" s="68"/>
      <c r="V135" s="68"/>
      <c r="W135" s="68"/>
    </row>
    <row r="136" spans="1:27" x14ac:dyDescent="0.3">
      <c r="A136" s="19"/>
      <c r="M136" s="33"/>
      <c r="N136" s="19"/>
    </row>
    <row r="137" spans="1:27" x14ac:dyDescent="0.3">
      <c r="A137" s="19"/>
      <c r="M137" s="33"/>
      <c r="N137" s="19"/>
    </row>
    <row r="140" spans="1:27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27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3"/>
    </row>
  </sheetData>
  <conditionalFormatting sqref="C1:L1048576">
    <cfRule type="cellIs" dxfId="3" priority="3" operator="greaterThan">
      <formula>200</formula>
    </cfRule>
  </conditionalFormatting>
  <conditionalFormatting sqref="AA2:AA128">
    <cfRule type="cellIs" dxfId="2" priority="1" operator="greaterThan">
      <formula>70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opLeftCell="K1" workbookViewId="0">
      <pane ySplit="1" topLeftCell="A53" activePane="bottomLeft" state="frozen"/>
      <selection pane="bottomLeft" activeCell="AB74" sqref="AB2:AB74"/>
    </sheetView>
  </sheetViews>
  <sheetFormatPr defaultRowHeight="14.4" x14ac:dyDescent="0.3"/>
  <sheetData>
    <row r="1" spans="1:28" x14ac:dyDescent="0.3">
      <c r="A1" s="2" t="s">
        <v>11</v>
      </c>
      <c r="B1" s="3" t="s">
        <v>10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O1" s="2" t="s">
        <v>11</v>
      </c>
      <c r="P1" s="3" t="s">
        <v>10</v>
      </c>
      <c r="Q1" s="3" t="s">
        <v>0</v>
      </c>
      <c r="R1" s="3" t="s">
        <v>1</v>
      </c>
      <c r="S1" s="3" t="s">
        <v>2</v>
      </c>
      <c r="T1" s="3" t="s">
        <v>3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4" t="s">
        <v>9</v>
      </c>
      <c r="AA1" s="48" t="s">
        <v>41</v>
      </c>
      <c r="AB1" s="48" t="s">
        <v>55</v>
      </c>
    </row>
    <row r="2" spans="1:28" x14ac:dyDescent="0.3">
      <c r="A2" s="5">
        <v>41440</v>
      </c>
      <c r="B2" s="7">
        <v>0</v>
      </c>
      <c r="C2" s="7">
        <v>0</v>
      </c>
      <c r="D2" s="7">
        <v>9.93</v>
      </c>
      <c r="E2" s="7">
        <v>3.41</v>
      </c>
      <c r="F2" s="7">
        <v>0</v>
      </c>
      <c r="G2" s="7">
        <v>7.49</v>
      </c>
      <c r="H2" s="7">
        <v>0</v>
      </c>
      <c r="I2" s="7">
        <v>0</v>
      </c>
      <c r="J2" s="7">
        <v>9.5799999999999996E-2</v>
      </c>
      <c r="K2" s="7">
        <v>0</v>
      </c>
      <c r="L2" s="8">
        <v>10.274999999999999</v>
      </c>
      <c r="O2" s="5">
        <v>41440</v>
      </c>
      <c r="P2" s="32">
        <f t="shared" ref="P2:P33" si="0" xml:space="preserve"> IF(B2&lt;10,0,B2)</f>
        <v>0</v>
      </c>
      <c r="Q2" s="32">
        <f t="shared" ref="Q2:Q33" si="1" xml:space="preserve"> IF(C2&lt;10,0,C2)</f>
        <v>0</v>
      </c>
      <c r="R2" s="32">
        <f t="shared" ref="R2:R33" si="2" xml:space="preserve"> IF(D2&lt;10,0,D2)</f>
        <v>0</v>
      </c>
      <c r="S2" s="32">
        <f t="shared" ref="S2:S33" si="3" xml:space="preserve"> IF(E2&lt;10,0,E2)</f>
        <v>0</v>
      </c>
      <c r="T2" s="32">
        <f t="shared" ref="T2:T33" si="4" xml:space="preserve"> IF(F2&lt;10,0,F2)</f>
        <v>0</v>
      </c>
      <c r="U2" s="32">
        <f t="shared" ref="U2:U33" si="5" xml:space="preserve"> IF(G2&lt;10,0,G2)</f>
        <v>0</v>
      </c>
      <c r="V2" s="32">
        <f t="shared" ref="V2:V33" si="6" xml:space="preserve"> IF(H2&lt;10,0,H2)</f>
        <v>0</v>
      </c>
      <c r="W2" s="32">
        <f t="shared" ref="W2:W33" si="7" xml:space="preserve"> IF(I2&lt;25,0,I2)</f>
        <v>0</v>
      </c>
      <c r="X2" s="32">
        <f t="shared" ref="X2:X33" si="8" xml:space="preserve"> IF(J2&lt;10,0,J2)</f>
        <v>0</v>
      </c>
      <c r="Y2" s="32">
        <f t="shared" ref="Y2:Y33" si="9" xml:space="preserve"> IF(K2&lt;10,0,K2)</f>
        <v>0</v>
      </c>
      <c r="Z2" s="29">
        <f t="shared" ref="Z2:Z33" si="10" xml:space="preserve"> IF(L2&lt;25,0,L2)</f>
        <v>0</v>
      </c>
      <c r="AA2">
        <f>SUM(P2:Z2)</f>
        <v>0</v>
      </c>
      <c r="AB2">
        <f>U2+Z2</f>
        <v>0</v>
      </c>
    </row>
    <row r="3" spans="1:28" x14ac:dyDescent="0.3">
      <c r="A3" s="5">
        <v>41441</v>
      </c>
      <c r="B3" s="7">
        <v>0</v>
      </c>
      <c r="C3" s="7">
        <v>2.0699999999999998</v>
      </c>
      <c r="D3" s="7">
        <v>11.7</v>
      </c>
      <c r="E3" s="7">
        <v>6.22</v>
      </c>
      <c r="F3" s="7">
        <v>0</v>
      </c>
      <c r="G3" s="7">
        <v>10.95</v>
      </c>
      <c r="H3" s="7">
        <v>0</v>
      </c>
      <c r="I3" s="7">
        <v>0</v>
      </c>
      <c r="J3" s="7">
        <v>0.45849999999999996</v>
      </c>
      <c r="K3" s="7">
        <v>0.104</v>
      </c>
      <c r="L3" s="8">
        <v>16.850000000000001</v>
      </c>
      <c r="O3" s="5">
        <v>41441</v>
      </c>
      <c r="P3" s="32">
        <f t="shared" si="0"/>
        <v>0</v>
      </c>
      <c r="Q3" s="32">
        <f t="shared" si="1"/>
        <v>0</v>
      </c>
      <c r="R3" s="32">
        <f t="shared" si="2"/>
        <v>11.7</v>
      </c>
      <c r="S3" s="32">
        <f t="shared" si="3"/>
        <v>0</v>
      </c>
      <c r="T3" s="32">
        <f t="shared" si="4"/>
        <v>0</v>
      </c>
      <c r="U3" s="32">
        <f t="shared" si="5"/>
        <v>10.95</v>
      </c>
      <c r="V3" s="32">
        <f t="shared" si="6"/>
        <v>0</v>
      </c>
      <c r="W3" s="32">
        <f t="shared" si="7"/>
        <v>0</v>
      </c>
      <c r="X3" s="32">
        <f t="shared" si="8"/>
        <v>0</v>
      </c>
      <c r="Y3" s="32">
        <f t="shared" si="9"/>
        <v>0</v>
      </c>
      <c r="Z3" s="29">
        <f t="shared" si="10"/>
        <v>0</v>
      </c>
      <c r="AA3">
        <f t="shared" ref="AA3:AA66" si="11">SUM(P3:Z3)</f>
        <v>22.65</v>
      </c>
      <c r="AB3">
        <f t="shared" ref="AB3:AB66" si="12">U3+Z3</f>
        <v>10.95</v>
      </c>
    </row>
    <row r="4" spans="1:28" x14ac:dyDescent="0.3">
      <c r="A4" s="5">
        <v>41449</v>
      </c>
      <c r="B4" s="7">
        <v>0</v>
      </c>
      <c r="C4" s="7">
        <v>11.905000000000001</v>
      </c>
      <c r="D4" s="7">
        <v>7.85</v>
      </c>
      <c r="E4" s="7">
        <v>1.3180000000000001</v>
      </c>
      <c r="F4" s="7">
        <v>0</v>
      </c>
      <c r="G4" s="7">
        <v>1.595</v>
      </c>
      <c r="H4" s="7">
        <v>0</v>
      </c>
      <c r="I4" s="7">
        <v>0</v>
      </c>
      <c r="J4" s="7">
        <v>0</v>
      </c>
      <c r="K4" s="7">
        <v>0.72250000000000003</v>
      </c>
      <c r="L4" s="8">
        <v>8.0249999999999986</v>
      </c>
      <c r="O4" s="5">
        <v>41449</v>
      </c>
      <c r="P4" s="32">
        <f t="shared" si="0"/>
        <v>0</v>
      </c>
      <c r="Q4" s="32">
        <f t="shared" si="1"/>
        <v>11.905000000000001</v>
      </c>
      <c r="R4" s="32">
        <f t="shared" si="2"/>
        <v>0</v>
      </c>
      <c r="S4" s="32">
        <f t="shared" si="3"/>
        <v>0</v>
      </c>
      <c r="T4" s="32">
        <f t="shared" si="4"/>
        <v>0</v>
      </c>
      <c r="U4" s="32">
        <f t="shared" si="5"/>
        <v>0</v>
      </c>
      <c r="V4" s="32">
        <f t="shared" si="6"/>
        <v>0</v>
      </c>
      <c r="W4" s="32">
        <f t="shared" si="7"/>
        <v>0</v>
      </c>
      <c r="X4" s="32">
        <f t="shared" si="8"/>
        <v>0</v>
      </c>
      <c r="Y4" s="32">
        <f t="shared" si="9"/>
        <v>0</v>
      </c>
      <c r="Z4" s="29">
        <f t="shared" si="10"/>
        <v>0</v>
      </c>
      <c r="AA4">
        <f t="shared" si="11"/>
        <v>11.905000000000001</v>
      </c>
      <c r="AB4">
        <f t="shared" si="12"/>
        <v>0</v>
      </c>
    </row>
    <row r="5" spans="1:28" x14ac:dyDescent="0.3">
      <c r="A5" s="5">
        <v>41450</v>
      </c>
      <c r="B5" s="7">
        <v>0</v>
      </c>
      <c r="C5" s="7">
        <v>0</v>
      </c>
      <c r="D5" s="7">
        <v>1.2025000000000001</v>
      </c>
      <c r="E5" s="7">
        <v>1.2204999999999999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2.9649999999999999</v>
      </c>
      <c r="L5" s="8">
        <v>8.66</v>
      </c>
      <c r="O5" s="5">
        <v>41450</v>
      </c>
      <c r="P5" s="32">
        <f t="shared" si="0"/>
        <v>0</v>
      </c>
      <c r="Q5" s="32">
        <f t="shared" si="1"/>
        <v>0</v>
      </c>
      <c r="R5" s="32">
        <f t="shared" si="2"/>
        <v>0</v>
      </c>
      <c r="S5" s="32">
        <f t="shared" si="3"/>
        <v>0</v>
      </c>
      <c r="T5" s="32">
        <f t="shared" si="4"/>
        <v>0</v>
      </c>
      <c r="U5" s="32">
        <f t="shared" si="5"/>
        <v>0</v>
      </c>
      <c r="V5" s="32">
        <f t="shared" si="6"/>
        <v>0</v>
      </c>
      <c r="W5" s="32">
        <f t="shared" si="7"/>
        <v>0</v>
      </c>
      <c r="X5" s="32">
        <f t="shared" si="8"/>
        <v>0</v>
      </c>
      <c r="Y5" s="32">
        <f t="shared" si="9"/>
        <v>0</v>
      </c>
      <c r="Z5" s="29">
        <f t="shared" si="10"/>
        <v>0</v>
      </c>
      <c r="AA5">
        <f t="shared" si="11"/>
        <v>0</v>
      </c>
      <c r="AB5">
        <f t="shared" si="12"/>
        <v>0</v>
      </c>
    </row>
    <row r="6" spans="1:28" x14ac:dyDescent="0.3">
      <c r="A6" s="5">
        <v>41451</v>
      </c>
      <c r="B6" s="7">
        <v>0</v>
      </c>
      <c r="C6" s="7">
        <v>1.2355</v>
      </c>
      <c r="D6" s="7">
        <v>5.59</v>
      </c>
      <c r="E6" s="7">
        <v>8.77E-2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8">
        <v>6.61</v>
      </c>
      <c r="O6" s="5">
        <v>41451</v>
      </c>
      <c r="P6" s="32">
        <f t="shared" si="0"/>
        <v>0</v>
      </c>
      <c r="Q6" s="32">
        <f t="shared" si="1"/>
        <v>0</v>
      </c>
      <c r="R6" s="32">
        <f t="shared" si="2"/>
        <v>0</v>
      </c>
      <c r="S6" s="32">
        <f t="shared" si="3"/>
        <v>0</v>
      </c>
      <c r="T6" s="32">
        <f t="shared" si="4"/>
        <v>0</v>
      </c>
      <c r="U6" s="32">
        <f t="shared" si="5"/>
        <v>0</v>
      </c>
      <c r="V6" s="32">
        <f t="shared" si="6"/>
        <v>0</v>
      </c>
      <c r="W6" s="32">
        <f t="shared" si="7"/>
        <v>0</v>
      </c>
      <c r="X6" s="32">
        <f t="shared" si="8"/>
        <v>0</v>
      </c>
      <c r="Y6" s="32">
        <f t="shared" si="9"/>
        <v>0</v>
      </c>
      <c r="Z6" s="29">
        <f t="shared" si="10"/>
        <v>0</v>
      </c>
      <c r="AA6">
        <f t="shared" si="11"/>
        <v>0</v>
      </c>
      <c r="AB6">
        <f t="shared" si="12"/>
        <v>0</v>
      </c>
    </row>
    <row r="7" spans="1:28" x14ac:dyDescent="0.3">
      <c r="A7" s="5">
        <v>41452</v>
      </c>
      <c r="B7" s="7">
        <v>0</v>
      </c>
      <c r="C7" s="7">
        <v>0</v>
      </c>
      <c r="D7" s="7">
        <v>6.6449999999999996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">
        <v>3.4</v>
      </c>
      <c r="O7" s="5">
        <v>41452</v>
      </c>
      <c r="P7" s="32">
        <f t="shared" si="0"/>
        <v>0</v>
      </c>
      <c r="Q7" s="32">
        <f t="shared" si="1"/>
        <v>0</v>
      </c>
      <c r="R7" s="32">
        <f t="shared" si="2"/>
        <v>0</v>
      </c>
      <c r="S7" s="32">
        <f t="shared" si="3"/>
        <v>0</v>
      </c>
      <c r="T7" s="32">
        <f t="shared" si="4"/>
        <v>0</v>
      </c>
      <c r="U7" s="32">
        <f t="shared" si="5"/>
        <v>0</v>
      </c>
      <c r="V7" s="32">
        <f t="shared" si="6"/>
        <v>0</v>
      </c>
      <c r="W7" s="32">
        <f t="shared" si="7"/>
        <v>0</v>
      </c>
      <c r="X7" s="32">
        <f t="shared" si="8"/>
        <v>0</v>
      </c>
      <c r="Y7" s="32">
        <f t="shared" si="9"/>
        <v>0</v>
      </c>
      <c r="Z7" s="29">
        <f t="shared" si="10"/>
        <v>0</v>
      </c>
      <c r="AA7">
        <f t="shared" si="11"/>
        <v>0</v>
      </c>
      <c r="AB7">
        <f t="shared" si="12"/>
        <v>0</v>
      </c>
    </row>
    <row r="8" spans="1:28" x14ac:dyDescent="0.3">
      <c r="A8" s="5">
        <v>41453</v>
      </c>
      <c r="B8" s="7">
        <v>0</v>
      </c>
      <c r="C8" s="7">
        <v>17.950000000000003</v>
      </c>
      <c r="D8" s="7">
        <v>6.57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0.55800000000000005</v>
      </c>
      <c r="L8" s="8">
        <v>4.9400000000000004</v>
      </c>
      <c r="O8" s="5">
        <v>41453</v>
      </c>
      <c r="P8" s="32">
        <f t="shared" si="0"/>
        <v>0</v>
      </c>
      <c r="Q8" s="32">
        <f t="shared" si="1"/>
        <v>17.950000000000003</v>
      </c>
      <c r="R8" s="32">
        <f t="shared" si="2"/>
        <v>0</v>
      </c>
      <c r="S8" s="32">
        <f t="shared" si="3"/>
        <v>0</v>
      </c>
      <c r="T8" s="32">
        <f t="shared" si="4"/>
        <v>0</v>
      </c>
      <c r="U8" s="32">
        <f t="shared" si="5"/>
        <v>0</v>
      </c>
      <c r="V8" s="32">
        <f t="shared" si="6"/>
        <v>0</v>
      </c>
      <c r="W8" s="32">
        <f t="shared" si="7"/>
        <v>0</v>
      </c>
      <c r="X8" s="32">
        <f t="shared" si="8"/>
        <v>0</v>
      </c>
      <c r="Y8" s="32">
        <f t="shared" si="9"/>
        <v>0</v>
      </c>
      <c r="Z8" s="29">
        <f t="shared" si="10"/>
        <v>0</v>
      </c>
      <c r="AA8">
        <f t="shared" si="11"/>
        <v>17.950000000000003</v>
      </c>
      <c r="AB8">
        <f t="shared" si="12"/>
        <v>0</v>
      </c>
    </row>
    <row r="9" spans="1:28" x14ac:dyDescent="0.3">
      <c r="A9" s="5">
        <v>41454</v>
      </c>
      <c r="B9" s="7">
        <v>0</v>
      </c>
      <c r="C9" s="7">
        <v>11.95</v>
      </c>
      <c r="D9" s="7">
        <v>6.4850000000000003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8">
        <v>0.28900000000000003</v>
      </c>
      <c r="O9" s="5">
        <v>41454</v>
      </c>
      <c r="P9" s="32">
        <f t="shared" si="0"/>
        <v>0</v>
      </c>
      <c r="Q9" s="32">
        <f t="shared" si="1"/>
        <v>11.95</v>
      </c>
      <c r="R9" s="32">
        <f t="shared" si="2"/>
        <v>0</v>
      </c>
      <c r="S9" s="32">
        <f t="shared" si="3"/>
        <v>0</v>
      </c>
      <c r="T9" s="32">
        <f t="shared" si="4"/>
        <v>0</v>
      </c>
      <c r="U9" s="32">
        <f t="shared" si="5"/>
        <v>0</v>
      </c>
      <c r="V9" s="32">
        <f t="shared" si="6"/>
        <v>0</v>
      </c>
      <c r="W9" s="32">
        <f t="shared" si="7"/>
        <v>0</v>
      </c>
      <c r="X9" s="32">
        <f t="shared" si="8"/>
        <v>0</v>
      </c>
      <c r="Y9" s="32">
        <f t="shared" si="9"/>
        <v>0</v>
      </c>
      <c r="Z9" s="29">
        <f t="shared" si="10"/>
        <v>0</v>
      </c>
      <c r="AA9">
        <f t="shared" si="11"/>
        <v>11.95</v>
      </c>
      <c r="AB9">
        <f t="shared" si="12"/>
        <v>0</v>
      </c>
    </row>
    <row r="10" spans="1:28" x14ac:dyDescent="0.3">
      <c r="A10" s="5">
        <v>41455</v>
      </c>
      <c r="B10" s="7">
        <v>0</v>
      </c>
      <c r="C10" s="7">
        <v>8.75</v>
      </c>
      <c r="D10" s="7">
        <v>7.16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v>3.6</v>
      </c>
      <c r="O10" s="5">
        <v>41455</v>
      </c>
      <c r="P10" s="32">
        <f t="shared" si="0"/>
        <v>0</v>
      </c>
      <c r="Q10" s="32">
        <f t="shared" si="1"/>
        <v>0</v>
      </c>
      <c r="R10" s="32">
        <f t="shared" si="2"/>
        <v>0</v>
      </c>
      <c r="S10" s="32">
        <f t="shared" si="3"/>
        <v>0</v>
      </c>
      <c r="T10" s="32">
        <f t="shared" si="4"/>
        <v>0</v>
      </c>
      <c r="U10" s="32">
        <f t="shared" si="5"/>
        <v>0</v>
      </c>
      <c r="V10" s="32">
        <f t="shared" si="6"/>
        <v>0</v>
      </c>
      <c r="W10" s="32">
        <f t="shared" si="7"/>
        <v>0</v>
      </c>
      <c r="X10" s="32">
        <f t="shared" si="8"/>
        <v>0</v>
      </c>
      <c r="Y10" s="32">
        <f t="shared" si="9"/>
        <v>0</v>
      </c>
      <c r="Z10" s="29">
        <f t="shared" si="10"/>
        <v>0</v>
      </c>
      <c r="AA10">
        <f t="shared" si="11"/>
        <v>0</v>
      </c>
      <c r="AB10">
        <f t="shared" si="12"/>
        <v>0</v>
      </c>
    </row>
    <row r="11" spans="1:28" x14ac:dyDescent="0.3">
      <c r="A11" s="5">
        <v>41456</v>
      </c>
      <c r="B11" s="7">
        <v>0</v>
      </c>
      <c r="C11" s="7">
        <v>12.95</v>
      </c>
      <c r="D11" s="7">
        <v>16.25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O11" s="5">
        <v>41456</v>
      </c>
      <c r="P11" s="32">
        <f t="shared" si="0"/>
        <v>0</v>
      </c>
      <c r="Q11" s="32">
        <f t="shared" si="1"/>
        <v>12.95</v>
      </c>
      <c r="R11" s="32">
        <f t="shared" si="2"/>
        <v>16.25</v>
      </c>
      <c r="S11" s="32">
        <f t="shared" si="3"/>
        <v>0</v>
      </c>
      <c r="T11" s="32">
        <f t="shared" si="4"/>
        <v>0</v>
      </c>
      <c r="U11" s="32">
        <f t="shared" si="5"/>
        <v>0</v>
      </c>
      <c r="V11" s="32">
        <f t="shared" si="6"/>
        <v>0</v>
      </c>
      <c r="W11" s="32">
        <f t="shared" si="7"/>
        <v>0</v>
      </c>
      <c r="X11" s="32">
        <f t="shared" si="8"/>
        <v>0</v>
      </c>
      <c r="Y11" s="32">
        <f t="shared" si="9"/>
        <v>0</v>
      </c>
      <c r="Z11" s="29">
        <f t="shared" si="10"/>
        <v>0</v>
      </c>
      <c r="AA11">
        <f t="shared" si="11"/>
        <v>29.2</v>
      </c>
      <c r="AB11">
        <f t="shared" si="12"/>
        <v>0</v>
      </c>
    </row>
    <row r="12" spans="1:28" x14ac:dyDescent="0.3">
      <c r="A12" s="5">
        <v>41457</v>
      </c>
      <c r="B12" s="7">
        <v>0</v>
      </c>
      <c r="C12" s="7">
        <v>10.55</v>
      </c>
      <c r="D12" s="7">
        <v>14.850000000000001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>
        <v>0</v>
      </c>
      <c r="O12" s="5">
        <v>41457</v>
      </c>
      <c r="P12" s="32">
        <f t="shared" si="0"/>
        <v>0</v>
      </c>
      <c r="Q12" s="32">
        <f t="shared" si="1"/>
        <v>10.55</v>
      </c>
      <c r="R12" s="32">
        <f t="shared" si="2"/>
        <v>14.850000000000001</v>
      </c>
      <c r="S12" s="32">
        <f t="shared" si="3"/>
        <v>0</v>
      </c>
      <c r="T12" s="32">
        <f t="shared" si="4"/>
        <v>0</v>
      </c>
      <c r="U12" s="32">
        <f t="shared" si="5"/>
        <v>0</v>
      </c>
      <c r="V12" s="32">
        <f t="shared" si="6"/>
        <v>0</v>
      </c>
      <c r="W12" s="32">
        <f t="shared" si="7"/>
        <v>0</v>
      </c>
      <c r="X12" s="32">
        <f t="shared" si="8"/>
        <v>0</v>
      </c>
      <c r="Y12" s="32">
        <f t="shared" si="9"/>
        <v>0</v>
      </c>
      <c r="Z12" s="29">
        <f t="shared" si="10"/>
        <v>0</v>
      </c>
      <c r="AA12">
        <f t="shared" si="11"/>
        <v>25.400000000000002</v>
      </c>
      <c r="AB12">
        <f t="shared" si="12"/>
        <v>0</v>
      </c>
    </row>
    <row r="13" spans="1:28" x14ac:dyDescent="0.3">
      <c r="A13" s="5">
        <v>41458</v>
      </c>
      <c r="B13" s="7">
        <v>0</v>
      </c>
      <c r="C13" s="7">
        <v>6.4249999999999998</v>
      </c>
      <c r="D13" s="7">
        <v>11.3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>
        <v>0</v>
      </c>
      <c r="O13" s="5">
        <v>41458</v>
      </c>
      <c r="P13" s="32">
        <f t="shared" si="0"/>
        <v>0</v>
      </c>
      <c r="Q13" s="32">
        <f t="shared" si="1"/>
        <v>0</v>
      </c>
      <c r="R13" s="32">
        <f t="shared" si="2"/>
        <v>11.3</v>
      </c>
      <c r="S13" s="32">
        <f t="shared" si="3"/>
        <v>0</v>
      </c>
      <c r="T13" s="32">
        <f t="shared" si="4"/>
        <v>0</v>
      </c>
      <c r="U13" s="32">
        <f t="shared" si="5"/>
        <v>0</v>
      </c>
      <c r="V13" s="32">
        <f t="shared" si="6"/>
        <v>0</v>
      </c>
      <c r="W13" s="32">
        <f t="shared" si="7"/>
        <v>0</v>
      </c>
      <c r="X13" s="32">
        <f t="shared" si="8"/>
        <v>0</v>
      </c>
      <c r="Y13" s="32">
        <f t="shared" si="9"/>
        <v>0</v>
      </c>
      <c r="Z13" s="29">
        <f t="shared" si="10"/>
        <v>0</v>
      </c>
      <c r="AA13">
        <f t="shared" si="11"/>
        <v>11.3</v>
      </c>
      <c r="AB13">
        <f t="shared" si="12"/>
        <v>0</v>
      </c>
    </row>
    <row r="14" spans="1:28" x14ac:dyDescent="0.3">
      <c r="A14" s="5">
        <v>41459</v>
      </c>
      <c r="B14" s="7">
        <v>0</v>
      </c>
      <c r="C14" s="7">
        <v>7.4499999999999993</v>
      </c>
      <c r="D14" s="7">
        <v>12.2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8">
        <v>0</v>
      </c>
      <c r="O14" s="5">
        <v>41459</v>
      </c>
      <c r="P14" s="32">
        <f t="shared" si="0"/>
        <v>0</v>
      </c>
      <c r="Q14" s="32">
        <f t="shared" si="1"/>
        <v>0</v>
      </c>
      <c r="R14" s="32">
        <f t="shared" si="2"/>
        <v>12.2</v>
      </c>
      <c r="S14" s="32">
        <f t="shared" si="3"/>
        <v>0</v>
      </c>
      <c r="T14" s="32">
        <f t="shared" si="4"/>
        <v>0</v>
      </c>
      <c r="U14" s="32">
        <f t="shared" si="5"/>
        <v>0</v>
      </c>
      <c r="V14" s="32">
        <f t="shared" si="6"/>
        <v>0</v>
      </c>
      <c r="W14" s="32">
        <f t="shared" si="7"/>
        <v>0</v>
      </c>
      <c r="X14" s="32">
        <f t="shared" si="8"/>
        <v>0</v>
      </c>
      <c r="Y14" s="32">
        <f t="shared" si="9"/>
        <v>0</v>
      </c>
      <c r="Z14" s="29">
        <f t="shared" si="10"/>
        <v>0</v>
      </c>
      <c r="AA14">
        <f t="shared" si="11"/>
        <v>12.2</v>
      </c>
      <c r="AB14">
        <f t="shared" si="12"/>
        <v>0</v>
      </c>
    </row>
    <row r="15" spans="1:28" x14ac:dyDescent="0.3">
      <c r="A15" s="5">
        <v>41460</v>
      </c>
      <c r="B15" s="7">
        <v>0</v>
      </c>
      <c r="C15" s="7">
        <v>12.05</v>
      </c>
      <c r="D15" s="7">
        <v>14.1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8">
        <v>0</v>
      </c>
      <c r="O15" s="5">
        <v>41460</v>
      </c>
      <c r="P15" s="32">
        <f t="shared" si="0"/>
        <v>0</v>
      </c>
      <c r="Q15" s="32">
        <f t="shared" si="1"/>
        <v>12.05</v>
      </c>
      <c r="R15" s="32">
        <f t="shared" si="2"/>
        <v>14.1</v>
      </c>
      <c r="S15" s="32">
        <f t="shared" si="3"/>
        <v>0</v>
      </c>
      <c r="T15" s="32">
        <f t="shared" si="4"/>
        <v>0</v>
      </c>
      <c r="U15" s="32">
        <f t="shared" si="5"/>
        <v>0</v>
      </c>
      <c r="V15" s="32">
        <f t="shared" si="6"/>
        <v>0</v>
      </c>
      <c r="W15" s="32">
        <f t="shared" si="7"/>
        <v>0</v>
      </c>
      <c r="X15" s="32">
        <f t="shared" si="8"/>
        <v>0</v>
      </c>
      <c r="Y15" s="32">
        <f t="shared" si="9"/>
        <v>0</v>
      </c>
      <c r="Z15" s="29">
        <f t="shared" si="10"/>
        <v>0</v>
      </c>
      <c r="AA15">
        <f t="shared" si="11"/>
        <v>26.15</v>
      </c>
      <c r="AB15">
        <f t="shared" si="12"/>
        <v>0</v>
      </c>
    </row>
    <row r="16" spans="1:28" x14ac:dyDescent="0.3">
      <c r="A16" s="5">
        <v>41461</v>
      </c>
      <c r="B16" s="7">
        <v>0</v>
      </c>
      <c r="C16" s="7">
        <v>5.68</v>
      </c>
      <c r="D16" s="7">
        <v>14.95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O16" s="5">
        <v>41461</v>
      </c>
      <c r="P16" s="32">
        <f t="shared" si="0"/>
        <v>0</v>
      </c>
      <c r="Q16" s="32">
        <f t="shared" si="1"/>
        <v>0</v>
      </c>
      <c r="R16" s="32">
        <f t="shared" si="2"/>
        <v>14.95</v>
      </c>
      <c r="S16" s="32">
        <f t="shared" si="3"/>
        <v>0</v>
      </c>
      <c r="T16" s="32">
        <f t="shared" si="4"/>
        <v>0</v>
      </c>
      <c r="U16" s="32">
        <f t="shared" si="5"/>
        <v>0</v>
      </c>
      <c r="V16" s="32">
        <f t="shared" si="6"/>
        <v>0</v>
      </c>
      <c r="W16" s="32">
        <f t="shared" si="7"/>
        <v>0</v>
      </c>
      <c r="X16" s="32">
        <f t="shared" si="8"/>
        <v>0</v>
      </c>
      <c r="Y16" s="32">
        <f t="shared" si="9"/>
        <v>0</v>
      </c>
      <c r="Z16" s="29">
        <f t="shared" si="10"/>
        <v>0</v>
      </c>
      <c r="AA16">
        <f t="shared" si="11"/>
        <v>14.95</v>
      </c>
      <c r="AB16">
        <f t="shared" si="12"/>
        <v>0</v>
      </c>
    </row>
    <row r="17" spans="1:28" x14ac:dyDescent="0.3">
      <c r="A17" s="5">
        <v>41462</v>
      </c>
      <c r="B17" s="7">
        <v>0</v>
      </c>
      <c r="C17" s="7">
        <v>12.399999999999999</v>
      </c>
      <c r="D17" s="7">
        <v>18.100000000000001</v>
      </c>
      <c r="E17" s="7">
        <v>1.42</v>
      </c>
      <c r="F17" s="7">
        <v>0.45700000000000002</v>
      </c>
      <c r="G17" s="7">
        <v>3.5199999999999996</v>
      </c>
      <c r="H17" s="7">
        <v>0</v>
      </c>
      <c r="I17" s="7">
        <v>0</v>
      </c>
      <c r="J17" s="7">
        <v>0</v>
      </c>
      <c r="K17" s="7">
        <v>0.124</v>
      </c>
      <c r="L17" s="8">
        <v>8.4600000000000009</v>
      </c>
      <c r="O17" s="5">
        <v>41462</v>
      </c>
      <c r="P17" s="32">
        <f t="shared" si="0"/>
        <v>0</v>
      </c>
      <c r="Q17" s="32">
        <f t="shared" si="1"/>
        <v>12.399999999999999</v>
      </c>
      <c r="R17" s="32">
        <f t="shared" si="2"/>
        <v>18.100000000000001</v>
      </c>
      <c r="S17" s="32">
        <f t="shared" si="3"/>
        <v>0</v>
      </c>
      <c r="T17" s="32">
        <f t="shared" si="4"/>
        <v>0</v>
      </c>
      <c r="U17" s="32">
        <f t="shared" si="5"/>
        <v>0</v>
      </c>
      <c r="V17" s="32">
        <f t="shared" si="6"/>
        <v>0</v>
      </c>
      <c r="W17" s="32">
        <f t="shared" si="7"/>
        <v>0</v>
      </c>
      <c r="X17" s="32">
        <f t="shared" si="8"/>
        <v>0</v>
      </c>
      <c r="Y17" s="32">
        <f t="shared" si="9"/>
        <v>0</v>
      </c>
      <c r="Z17" s="29">
        <f t="shared" si="10"/>
        <v>0</v>
      </c>
      <c r="AA17">
        <f t="shared" si="11"/>
        <v>30.5</v>
      </c>
      <c r="AB17">
        <f t="shared" si="12"/>
        <v>0</v>
      </c>
    </row>
    <row r="18" spans="1:28" x14ac:dyDescent="0.3">
      <c r="A18" s="5">
        <v>41463</v>
      </c>
      <c r="B18" s="7">
        <v>2.1615000000000002</v>
      </c>
      <c r="C18" s="7">
        <v>11.094999999999999</v>
      </c>
      <c r="D18" s="7">
        <v>20.674999999999997</v>
      </c>
      <c r="E18" s="7">
        <v>3.7874999999999996</v>
      </c>
      <c r="F18" s="7">
        <v>4.3149999999999995</v>
      </c>
      <c r="G18" s="7">
        <v>7.8050000000000006</v>
      </c>
      <c r="H18" s="7">
        <v>0</v>
      </c>
      <c r="I18" s="7">
        <v>0</v>
      </c>
      <c r="J18" s="7">
        <v>2.06</v>
      </c>
      <c r="K18" s="7">
        <v>3.105</v>
      </c>
      <c r="L18" s="8">
        <v>8.2649999999999988</v>
      </c>
      <c r="O18" s="5">
        <v>41463</v>
      </c>
      <c r="P18" s="32">
        <f t="shared" si="0"/>
        <v>0</v>
      </c>
      <c r="Q18" s="32">
        <f t="shared" si="1"/>
        <v>11.094999999999999</v>
      </c>
      <c r="R18" s="32">
        <f t="shared" si="2"/>
        <v>20.674999999999997</v>
      </c>
      <c r="S18" s="32">
        <f t="shared" si="3"/>
        <v>0</v>
      </c>
      <c r="T18" s="32">
        <f t="shared" si="4"/>
        <v>0</v>
      </c>
      <c r="U18" s="32">
        <f t="shared" si="5"/>
        <v>0</v>
      </c>
      <c r="V18" s="32">
        <f t="shared" si="6"/>
        <v>0</v>
      </c>
      <c r="W18" s="32">
        <f t="shared" si="7"/>
        <v>0</v>
      </c>
      <c r="X18" s="32">
        <f t="shared" si="8"/>
        <v>0</v>
      </c>
      <c r="Y18" s="32">
        <f t="shared" si="9"/>
        <v>0</v>
      </c>
      <c r="Z18" s="29">
        <f t="shared" si="10"/>
        <v>0</v>
      </c>
      <c r="AA18">
        <f t="shared" si="11"/>
        <v>31.769999999999996</v>
      </c>
      <c r="AB18">
        <f t="shared" si="12"/>
        <v>0</v>
      </c>
    </row>
    <row r="19" spans="1:28" x14ac:dyDescent="0.3">
      <c r="A19" s="5">
        <v>41464</v>
      </c>
      <c r="B19" s="7">
        <v>0.65600000000000003</v>
      </c>
      <c r="C19" s="7">
        <v>7.42</v>
      </c>
      <c r="D19" s="7">
        <v>19.549999999999997</v>
      </c>
      <c r="E19" s="7">
        <v>3.6599999999999997</v>
      </c>
      <c r="F19" s="7">
        <v>6.7750000000000004</v>
      </c>
      <c r="G19" s="7">
        <v>9.58</v>
      </c>
      <c r="H19" s="7">
        <v>0</v>
      </c>
      <c r="I19" s="7">
        <v>0</v>
      </c>
      <c r="J19" s="7">
        <v>1.58</v>
      </c>
      <c r="K19" s="7">
        <v>1.635</v>
      </c>
      <c r="L19" s="8">
        <v>3.2749999999999999</v>
      </c>
      <c r="O19" s="5">
        <v>41464</v>
      </c>
      <c r="P19" s="32">
        <f t="shared" si="0"/>
        <v>0</v>
      </c>
      <c r="Q19" s="32">
        <f t="shared" si="1"/>
        <v>0</v>
      </c>
      <c r="R19" s="32">
        <f t="shared" si="2"/>
        <v>19.549999999999997</v>
      </c>
      <c r="S19" s="32">
        <f t="shared" si="3"/>
        <v>0</v>
      </c>
      <c r="T19" s="32">
        <f t="shared" si="4"/>
        <v>0</v>
      </c>
      <c r="U19" s="32">
        <f t="shared" si="5"/>
        <v>0</v>
      </c>
      <c r="V19" s="32">
        <f t="shared" si="6"/>
        <v>0</v>
      </c>
      <c r="W19" s="32">
        <f t="shared" si="7"/>
        <v>0</v>
      </c>
      <c r="X19" s="32">
        <f t="shared" si="8"/>
        <v>0</v>
      </c>
      <c r="Y19" s="32">
        <f t="shared" si="9"/>
        <v>0</v>
      </c>
      <c r="Z19" s="29">
        <f t="shared" si="10"/>
        <v>0</v>
      </c>
      <c r="AA19">
        <f t="shared" si="11"/>
        <v>19.549999999999997</v>
      </c>
      <c r="AB19">
        <f t="shared" si="12"/>
        <v>0</v>
      </c>
    </row>
    <row r="20" spans="1:28" x14ac:dyDescent="0.3">
      <c r="A20" s="5">
        <v>41465</v>
      </c>
      <c r="B20" s="7">
        <v>2.41</v>
      </c>
      <c r="C20" s="7">
        <v>13.25</v>
      </c>
      <c r="D20" s="7">
        <v>23.200000000000003</v>
      </c>
      <c r="E20" s="7">
        <v>5.3900000000000006</v>
      </c>
      <c r="F20" s="7">
        <v>6.63</v>
      </c>
      <c r="G20" s="7">
        <v>11.05</v>
      </c>
      <c r="H20" s="7">
        <v>0</v>
      </c>
      <c r="I20" s="7">
        <v>0</v>
      </c>
      <c r="J20" s="7">
        <v>1.72</v>
      </c>
      <c r="K20" s="7">
        <v>3.42</v>
      </c>
      <c r="L20" s="8">
        <v>6.8900000000000006</v>
      </c>
      <c r="O20" s="5">
        <v>41465</v>
      </c>
      <c r="P20" s="32">
        <f t="shared" si="0"/>
        <v>0</v>
      </c>
      <c r="Q20" s="32">
        <f t="shared" si="1"/>
        <v>13.25</v>
      </c>
      <c r="R20" s="32">
        <f t="shared" si="2"/>
        <v>23.200000000000003</v>
      </c>
      <c r="S20" s="32">
        <f t="shared" si="3"/>
        <v>0</v>
      </c>
      <c r="T20" s="32">
        <f t="shared" si="4"/>
        <v>0</v>
      </c>
      <c r="U20" s="32">
        <f t="shared" si="5"/>
        <v>11.05</v>
      </c>
      <c r="V20" s="32">
        <f t="shared" si="6"/>
        <v>0</v>
      </c>
      <c r="W20" s="32">
        <f t="shared" si="7"/>
        <v>0</v>
      </c>
      <c r="X20" s="32">
        <f t="shared" si="8"/>
        <v>0</v>
      </c>
      <c r="Y20" s="32">
        <f t="shared" si="9"/>
        <v>0</v>
      </c>
      <c r="Z20" s="29">
        <f t="shared" si="10"/>
        <v>0</v>
      </c>
      <c r="AA20">
        <f t="shared" si="11"/>
        <v>47.5</v>
      </c>
      <c r="AB20">
        <f t="shared" si="12"/>
        <v>11.05</v>
      </c>
    </row>
    <row r="21" spans="1:28" x14ac:dyDescent="0.3">
      <c r="A21" s="5">
        <v>41466</v>
      </c>
      <c r="B21" s="7">
        <v>1.97</v>
      </c>
      <c r="C21" s="7">
        <v>8.0399999999999991</v>
      </c>
      <c r="D21" s="7">
        <v>22.6</v>
      </c>
      <c r="E21" s="7">
        <v>3.4450000000000003</v>
      </c>
      <c r="F21" s="7">
        <v>5.2350000000000003</v>
      </c>
      <c r="G21" s="7">
        <v>9.6550000000000011</v>
      </c>
      <c r="H21" s="7">
        <v>0</v>
      </c>
      <c r="I21" s="7">
        <v>0</v>
      </c>
      <c r="J21" s="7">
        <v>2</v>
      </c>
      <c r="K21" s="7">
        <v>2.7</v>
      </c>
      <c r="L21" s="8">
        <v>3.58</v>
      </c>
      <c r="O21" s="5">
        <v>41466</v>
      </c>
      <c r="P21" s="32">
        <f t="shared" si="0"/>
        <v>0</v>
      </c>
      <c r="Q21" s="32">
        <f t="shared" si="1"/>
        <v>0</v>
      </c>
      <c r="R21" s="32">
        <f t="shared" si="2"/>
        <v>22.6</v>
      </c>
      <c r="S21" s="32">
        <f t="shared" si="3"/>
        <v>0</v>
      </c>
      <c r="T21" s="32">
        <f t="shared" si="4"/>
        <v>0</v>
      </c>
      <c r="U21" s="32">
        <f t="shared" si="5"/>
        <v>0</v>
      </c>
      <c r="V21" s="32">
        <f t="shared" si="6"/>
        <v>0</v>
      </c>
      <c r="W21" s="32">
        <f t="shared" si="7"/>
        <v>0</v>
      </c>
      <c r="X21" s="32">
        <f t="shared" si="8"/>
        <v>0</v>
      </c>
      <c r="Y21" s="32">
        <f t="shared" si="9"/>
        <v>0</v>
      </c>
      <c r="Z21" s="29">
        <f t="shared" si="10"/>
        <v>0</v>
      </c>
      <c r="AA21">
        <f t="shared" si="11"/>
        <v>22.6</v>
      </c>
      <c r="AB21">
        <f t="shared" si="12"/>
        <v>0</v>
      </c>
    </row>
    <row r="22" spans="1:28" x14ac:dyDescent="0.3">
      <c r="A22" s="5">
        <v>41467</v>
      </c>
      <c r="B22" s="7">
        <v>3.085</v>
      </c>
      <c r="C22" s="7">
        <v>10.780000000000001</v>
      </c>
      <c r="D22" s="7">
        <v>20.9</v>
      </c>
      <c r="E22" s="7">
        <v>1.77</v>
      </c>
      <c r="F22" s="7">
        <v>4.3849999999999998</v>
      </c>
      <c r="G22" s="7">
        <v>7.0549999999999997</v>
      </c>
      <c r="H22" s="7">
        <v>0</v>
      </c>
      <c r="I22" s="7">
        <v>0</v>
      </c>
      <c r="J22" s="7">
        <v>1.7799999999999998</v>
      </c>
      <c r="K22" s="7">
        <v>1.9</v>
      </c>
      <c r="L22" s="8">
        <v>4.5149999999999997</v>
      </c>
      <c r="O22" s="5">
        <v>41467</v>
      </c>
      <c r="P22" s="32">
        <f t="shared" si="0"/>
        <v>0</v>
      </c>
      <c r="Q22" s="32">
        <f t="shared" si="1"/>
        <v>10.780000000000001</v>
      </c>
      <c r="R22" s="32">
        <f t="shared" si="2"/>
        <v>20.9</v>
      </c>
      <c r="S22" s="32">
        <f t="shared" si="3"/>
        <v>0</v>
      </c>
      <c r="T22" s="32">
        <f t="shared" si="4"/>
        <v>0</v>
      </c>
      <c r="U22" s="32">
        <f t="shared" si="5"/>
        <v>0</v>
      </c>
      <c r="V22" s="32">
        <f t="shared" si="6"/>
        <v>0</v>
      </c>
      <c r="W22" s="32">
        <f t="shared" si="7"/>
        <v>0</v>
      </c>
      <c r="X22" s="32">
        <f t="shared" si="8"/>
        <v>0</v>
      </c>
      <c r="Y22" s="32">
        <f t="shared" si="9"/>
        <v>0</v>
      </c>
      <c r="Z22" s="29">
        <f t="shared" si="10"/>
        <v>0</v>
      </c>
      <c r="AA22">
        <f t="shared" si="11"/>
        <v>31.68</v>
      </c>
      <c r="AB22">
        <f t="shared" si="12"/>
        <v>0</v>
      </c>
    </row>
    <row r="23" spans="1:28" x14ac:dyDescent="0.3">
      <c r="A23" s="5">
        <v>41468</v>
      </c>
      <c r="B23" s="7">
        <v>3.83</v>
      </c>
      <c r="C23" s="7">
        <v>12.8</v>
      </c>
      <c r="D23" s="7">
        <v>20.2</v>
      </c>
      <c r="E23" s="7">
        <v>0.28399999999999997</v>
      </c>
      <c r="F23" s="7">
        <v>3.2800000000000002</v>
      </c>
      <c r="G23" s="7">
        <v>4.2050000000000001</v>
      </c>
      <c r="H23" s="7">
        <v>0</v>
      </c>
      <c r="I23" s="7">
        <v>0</v>
      </c>
      <c r="J23" s="7">
        <v>1.27</v>
      </c>
      <c r="K23" s="7">
        <v>1.2765</v>
      </c>
      <c r="L23" s="8">
        <v>0.53600000000000003</v>
      </c>
      <c r="O23" s="5">
        <v>41468</v>
      </c>
      <c r="P23" s="32">
        <f t="shared" si="0"/>
        <v>0</v>
      </c>
      <c r="Q23" s="32">
        <f t="shared" si="1"/>
        <v>12.8</v>
      </c>
      <c r="R23" s="32">
        <f t="shared" si="2"/>
        <v>20.2</v>
      </c>
      <c r="S23" s="32">
        <f t="shared" si="3"/>
        <v>0</v>
      </c>
      <c r="T23" s="32">
        <f t="shared" si="4"/>
        <v>0</v>
      </c>
      <c r="U23" s="32">
        <f t="shared" si="5"/>
        <v>0</v>
      </c>
      <c r="V23" s="32">
        <f t="shared" si="6"/>
        <v>0</v>
      </c>
      <c r="W23" s="32">
        <f t="shared" si="7"/>
        <v>0</v>
      </c>
      <c r="X23" s="32">
        <f t="shared" si="8"/>
        <v>0</v>
      </c>
      <c r="Y23" s="32">
        <f t="shared" si="9"/>
        <v>0</v>
      </c>
      <c r="Z23" s="29">
        <f t="shared" si="10"/>
        <v>0</v>
      </c>
      <c r="AA23">
        <f t="shared" si="11"/>
        <v>33</v>
      </c>
      <c r="AB23">
        <f t="shared" si="12"/>
        <v>0</v>
      </c>
    </row>
    <row r="24" spans="1:28" x14ac:dyDescent="0.3">
      <c r="A24" s="5">
        <v>41469</v>
      </c>
      <c r="B24" s="7">
        <v>0.98199999999999998</v>
      </c>
      <c r="C24" s="7">
        <v>10.395</v>
      </c>
      <c r="D24" s="7">
        <v>17.600000000000001</v>
      </c>
      <c r="E24" s="7">
        <v>0</v>
      </c>
      <c r="F24" s="7">
        <v>2.1150000000000002</v>
      </c>
      <c r="G24" s="7">
        <v>3.665</v>
      </c>
      <c r="H24" s="7">
        <v>0</v>
      </c>
      <c r="I24" s="7">
        <v>0</v>
      </c>
      <c r="J24" s="7">
        <v>1.42</v>
      </c>
      <c r="K24" s="7">
        <v>1.4504999999999999</v>
      </c>
      <c r="L24" s="8">
        <v>0</v>
      </c>
      <c r="O24" s="5">
        <v>41469</v>
      </c>
      <c r="P24" s="32">
        <f t="shared" si="0"/>
        <v>0</v>
      </c>
      <c r="Q24" s="32">
        <f t="shared" si="1"/>
        <v>10.395</v>
      </c>
      <c r="R24" s="32">
        <f t="shared" si="2"/>
        <v>17.600000000000001</v>
      </c>
      <c r="S24" s="32">
        <f t="shared" si="3"/>
        <v>0</v>
      </c>
      <c r="T24" s="32">
        <f t="shared" si="4"/>
        <v>0</v>
      </c>
      <c r="U24" s="32">
        <f t="shared" si="5"/>
        <v>0</v>
      </c>
      <c r="V24" s="32">
        <f t="shared" si="6"/>
        <v>0</v>
      </c>
      <c r="W24" s="32">
        <f t="shared" si="7"/>
        <v>0</v>
      </c>
      <c r="X24" s="32">
        <f t="shared" si="8"/>
        <v>0</v>
      </c>
      <c r="Y24" s="32">
        <f t="shared" si="9"/>
        <v>0</v>
      </c>
      <c r="Z24" s="29">
        <f t="shared" si="10"/>
        <v>0</v>
      </c>
      <c r="AA24">
        <f t="shared" si="11"/>
        <v>27.995000000000001</v>
      </c>
      <c r="AB24">
        <f t="shared" si="12"/>
        <v>0</v>
      </c>
    </row>
    <row r="25" spans="1:28" x14ac:dyDescent="0.3">
      <c r="A25" s="9">
        <v>41540</v>
      </c>
      <c r="B25" s="7">
        <v>0</v>
      </c>
      <c r="C25" s="7">
        <v>33.4</v>
      </c>
      <c r="D25" s="7">
        <v>28.7</v>
      </c>
      <c r="E25" s="7">
        <v>19.100000000000001</v>
      </c>
      <c r="F25" s="7">
        <v>13.5</v>
      </c>
      <c r="G25" s="7">
        <v>19.3</v>
      </c>
      <c r="H25" s="7">
        <v>0</v>
      </c>
      <c r="I25" s="7">
        <v>1.38</v>
      </c>
      <c r="J25" s="7">
        <v>0</v>
      </c>
      <c r="K25" s="7">
        <v>9.5500000000000007</v>
      </c>
      <c r="L25" s="8">
        <v>32</v>
      </c>
      <c r="O25" s="9">
        <v>41540</v>
      </c>
      <c r="P25" s="32">
        <f t="shared" si="0"/>
        <v>0</v>
      </c>
      <c r="Q25" s="32">
        <f t="shared" si="1"/>
        <v>33.4</v>
      </c>
      <c r="R25" s="32">
        <f t="shared" si="2"/>
        <v>28.7</v>
      </c>
      <c r="S25" s="32">
        <f t="shared" si="3"/>
        <v>19.100000000000001</v>
      </c>
      <c r="T25" s="32">
        <f t="shared" si="4"/>
        <v>13.5</v>
      </c>
      <c r="U25" s="32">
        <f t="shared" si="5"/>
        <v>19.3</v>
      </c>
      <c r="V25" s="32">
        <f t="shared" si="6"/>
        <v>0</v>
      </c>
      <c r="W25" s="32">
        <f t="shared" si="7"/>
        <v>0</v>
      </c>
      <c r="X25" s="32">
        <f t="shared" si="8"/>
        <v>0</v>
      </c>
      <c r="Y25" s="32">
        <f t="shared" si="9"/>
        <v>0</v>
      </c>
      <c r="Z25" s="29">
        <f t="shared" si="10"/>
        <v>32</v>
      </c>
      <c r="AA25">
        <f t="shared" si="11"/>
        <v>146</v>
      </c>
      <c r="AB25">
        <f t="shared" si="12"/>
        <v>51.3</v>
      </c>
    </row>
    <row r="26" spans="1:28" x14ac:dyDescent="0.3">
      <c r="A26" s="9">
        <v>41541</v>
      </c>
      <c r="B26" s="7">
        <v>1.62</v>
      </c>
      <c r="C26" s="7">
        <v>21.1</v>
      </c>
      <c r="D26" s="7">
        <v>20.100000000000001</v>
      </c>
      <c r="E26" s="7">
        <v>7.77</v>
      </c>
      <c r="F26" s="7">
        <v>3.76</v>
      </c>
      <c r="G26" s="7">
        <v>11.5</v>
      </c>
      <c r="H26" s="7">
        <v>0</v>
      </c>
      <c r="I26" s="7">
        <v>0</v>
      </c>
      <c r="J26" s="7">
        <v>0</v>
      </c>
      <c r="K26" s="7">
        <v>13.9</v>
      </c>
      <c r="L26" s="8">
        <v>18.8</v>
      </c>
      <c r="O26" s="9">
        <v>41541</v>
      </c>
      <c r="P26" s="32">
        <f t="shared" si="0"/>
        <v>0</v>
      </c>
      <c r="Q26" s="32">
        <f t="shared" si="1"/>
        <v>21.1</v>
      </c>
      <c r="R26" s="32">
        <f t="shared" si="2"/>
        <v>20.100000000000001</v>
      </c>
      <c r="S26" s="32">
        <f t="shared" si="3"/>
        <v>0</v>
      </c>
      <c r="T26" s="32">
        <f t="shared" si="4"/>
        <v>0</v>
      </c>
      <c r="U26" s="32">
        <f t="shared" si="5"/>
        <v>11.5</v>
      </c>
      <c r="V26" s="32">
        <f t="shared" si="6"/>
        <v>0</v>
      </c>
      <c r="W26" s="32">
        <f t="shared" si="7"/>
        <v>0</v>
      </c>
      <c r="X26" s="32">
        <f t="shared" si="8"/>
        <v>0</v>
      </c>
      <c r="Y26" s="32">
        <f t="shared" si="9"/>
        <v>13.9</v>
      </c>
      <c r="Z26" s="29">
        <f t="shared" si="10"/>
        <v>0</v>
      </c>
      <c r="AA26">
        <f t="shared" si="11"/>
        <v>66.600000000000009</v>
      </c>
      <c r="AB26">
        <f t="shared" si="12"/>
        <v>11.5</v>
      </c>
    </row>
    <row r="27" spans="1:28" x14ac:dyDescent="0.3">
      <c r="A27" s="9">
        <v>41542</v>
      </c>
      <c r="B27" s="7">
        <v>0</v>
      </c>
      <c r="C27" s="7">
        <v>24</v>
      </c>
      <c r="D27" s="7">
        <v>16.8</v>
      </c>
      <c r="E27" s="7">
        <v>2.5099999999999998</v>
      </c>
      <c r="F27" s="7">
        <v>2.78</v>
      </c>
      <c r="G27" s="7">
        <v>6.08</v>
      </c>
      <c r="H27" s="7">
        <v>0</v>
      </c>
      <c r="I27" s="7">
        <v>0</v>
      </c>
      <c r="J27" s="7">
        <v>0</v>
      </c>
      <c r="K27" s="7">
        <v>0</v>
      </c>
      <c r="L27" s="8">
        <v>7.32</v>
      </c>
      <c r="O27" s="9">
        <v>41542</v>
      </c>
      <c r="P27" s="32">
        <f t="shared" si="0"/>
        <v>0</v>
      </c>
      <c r="Q27" s="32">
        <f t="shared" si="1"/>
        <v>24</v>
      </c>
      <c r="R27" s="32">
        <f t="shared" si="2"/>
        <v>16.8</v>
      </c>
      <c r="S27" s="32">
        <f t="shared" si="3"/>
        <v>0</v>
      </c>
      <c r="T27" s="32">
        <f t="shared" si="4"/>
        <v>0</v>
      </c>
      <c r="U27" s="32">
        <f t="shared" si="5"/>
        <v>0</v>
      </c>
      <c r="V27" s="32">
        <f t="shared" si="6"/>
        <v>0</v>
      </c>
      <c r="W27" s="32">
        <f t="shared" si="7"/>
        <v>0</v>
      </c>
      <c r="X27" s="32">
        <f t="shared" si="8"/>
        <v>0</v>
      </c>
      <c r="Y27" s="32">
        <f t="shared" si="9"/>
        <v>0</v>
      </c>
      <c r="Z27" s="29">
        <f t="shared" si="10"/>
        <v>0</v>
      </c>
      <c r="AA27">
        <f t="shared" si="11"/>
        <v>40.799999999999997</v>
      </c>
      <c r="AB27">
        <f t="shared" si="12"/>
        <v>0</v>
      </c>
    </row>
    <row r="28" spans="1:28" x14ac:dyDescent="0.3">
      <c r="A28" s="9">
        <v>41543</v>
      </c>
      <c r="B28" s="7">
        <v>0</v>
      </c>
      <c r="C28" s="7">
        <v>38.299999999999997</v>
      </c>
      <c r="D28" s="7">
        <v>19</v>
      </c>
      <c r="E28" s="7">
        <v>6.38</v>
      </c>
      <c r="F28" s="7">
        <v>3.28</v>
      </c>
      <c r="G28" s="7">
        <v>7.71</v>
      </c>
      <c r="H28" s="7">
        <v>0</v>
      </c>
      <c r="I28" s="7">
        <v>0</v>
      </c>
      <c r="J28" s="7">
        <v>0</v>
      </c>
      <c r="K28" s="7">
        <v>8.42</v>
      </c>
      <c r="L28" s="8">
        <v>0</v>
      </c>
      <c r="O28" s="9">
        <v>41543</v>
      </c>
      <c r="P28" s="32">
        <f t="shared" si="0"/>
        <v>0</v>
      </c>
      <c r="Q28" s="32">
        <f t="shared" si="1"/>
        <v>38.299999999999997</v>
      </c>
      <c r="R28" s="32">
        <f t="shared" si="2"/>
        <v>19</v>
      </c>
      <c r="S28" s="32">
        <f t="shared" si="3"/>
        <v>0</v>
      </c>
      <c r="T28" s="32">
        <f t="shared" si="4"/>
        <v>0</v>
      </c>
      <c r="U28" s="32">
        <f t="shared" si="5"/>
        <v>0</v>
      </c>
      <c r="V28" s="32">
        <f t="shared" si="6"/>
        <v>0</v>
      </c>
      <c r="W28" s="32">
        <f t="shared" si="7"/>
        <v>0</v>
      </c>
      <c r="X28" s="32">
        <f t="shared" si="8"/>
        <v>0</v>
      </c>
      <c r="Y28" s="32">
        <f t="shared" si="9"/>
        <v>0</v>
      </c>
      <c r="Z28" s="29">
        <f t="shared" si="10"/>
        <v>0</v>
      </c>
      <c r="AA28">
        <f t="shared" si="11"/>
        <v>57.3</v>
      </c>
      <c r="AB28">
        <f t="shared" si="12"/>
        <v>0</v>
      </c>
    </row>
    <row r="29" spans="1:28" x14ac:dyDescent="0.3">
      <c r="A29" s="9">
        <v>41544</v>
      </c>
      <c r="B29" s="7">
        <v>0</v>
      </c>
      <c r="C29" s="7">
        <v>29.2</v>
      </c>
      <c r="D29" s="7">
        <v>17</v>
      </c>
      <c r="E29" s="7">
        <v>8.0299999999999994</v>
      </c>
      <c r="F29" s="7">
        <v>3.51</v>
      </c>
      <c r="G29" s="7">
        <v>10.9</v>
      </c>
      <c r="H29" s="7">
        <v>0</v>
      </c>
      <c r="I29" s="7">
        <v>0</v>
      </c>
      <c r="J29" s="7">
        <v>0</v>
      </c>
      <c r="K29" s="7">
        <v>0</v>
      </c>
      <c r="L29" s="8">
        <v>4.96</v>
      </c>
      <c r="O29" s="9">
        <v>41544</v>
      </c>
      <c r="P29" s="32">
        <f t="shared" si="0"/>
        <v>0</v>
      </c>
      <c r="Q29" s="32">
        <f t="shared" si="1"/>
        <v>29.2</v>
      </c>
      <c r="R29" s="32">
        <f t="shared" si="2"/>
        <v>17</v>
      </c>
      <c r="S29" s="32">
        <f t="shared" si="3"/>
        <v>0</v>
      </c>
      <c r="T29" s="32">
        <f t="shared" si="4"/>
        <v>0</v>
      </c>
      <c r="U29" s="32">
        <f t="shared" si="5"/>
        <v>10.9</v>
      </c>
      <c r="V29" s="32">
        <f t="shared" si="6"/>
        <v>0</v>
      </c>
      <c r="W29" s="32">
        <f t="shared" si="7"/>
        <v>0</v>
      </c>
      <c r="X29" s="32">
        <f t="shared" si="8"/>
        <v>0</v>
      </c>
      <c r="Y29" s="32">
        <f t="shared" si="9"/>
        <v>0</v>
      </c>
      <c r="Z29" s="29">
        <f t="shared" si="10"/>
        <v>0</v>
      </c>
      <c r="AA29">
        <f t="shared" si="11"/>
        <v>57.1</v>
      </c>
      <c r="AB29">
        <f t="shared" si="12"/>
        <v>10.9</v>
      </c>
    </row>
    <row r="30" spans="1:28" x14ac:dyDescent="0.3">
      <c r="A30" s="9">
        <v>41545</v>
      </c>
      <c r="B30" s="7">
        <v>0</v>
      </c>
      <c r="C30" s="7">
        <v>19</v>
      </c>
      <c r="D30" s="7">
        <v>15.9</v>
      </c>
      <c r="E30" s="7">
        <v>10.7</v>
      </c>
      <c r="F30" s="7">
        <v>5.66</v>
      </c>
      <c r="G30" s="7">
        <v>9.1300000000000008</v>
      </c>
      <c r="H30" s="7">
        <v>0</v>
      </c>
      <c r="I30" s="7">
        <v>0</v>
      </c>
      <c r="J30" s="7">
        <v>0</v>
      </c>
      <c r="K30" s="7">
        <v>5.1100000000000003</v>
      </c>
      <c r="L30" s="8">
        <v>6.91</v>
      </c>
      <c r="O30" s="9">
        <v>41545</v>
      </c>
      <c r="P30" s="32">
        <f t="shared" si="0"/>
        <v>0</v>
      </c>
      <c r="Q30" s="32">
        <f t="shared" si="1"/>
        <v>19</v>
      </c>
      <c r="R30" s="32">
        <f t="shared" si="2"/>
        <v>15.9</v>
      </c>
      <c r="S30" s="32">
        <f t="shared" si="3"/>
        <v>10.7</v>
      </c>
      <c r="T30" s="32">
        <f t="shared" si="4"/>
        <v>0</v>
      </c>
      <c r="U30" s="32">
        <f t="shared" si="5"/>
        <v>0</v>
      </c>
      <c r="V30" s="32">
        <f t="shared" si="6"/>
        <v>0</v>
      </c>
      <c r="W30" s="32">
        <f t="shared" si="7"/>
        <v>0</v>
      </c>
      <c r="X30" s="32">
        <f t="shared" si="8"/>
        <v>0</v>
      </c>
      <c r="Y30" s="32">
        <f t="shared" si="9"/>
        <v>0</v>
      </c>
      <c r="Z30" s="29">
        <f t="shared" si="10"/>
        <v>0</v>
      </c>
      <c r="AA30">
        <f t="shared" si="11"/>
        <v>45.599999999999994</v>
      </c>
      <c r="AB30">
        <f t="shared" si="12"/>
        <v>0</v>
      </c>
    </row>
    <row r="31" spans="1:28" x14ac:dyDescent="0.3">
      <c r="A31" s="9">
        <v>41546</v>
      </c>
      <c r="B31" s="7">
        <v>0</v>
      </c>
      <c r="C31" s="7">
        <v>29.4</v>
      </c>
      <c r="D31" s="7">
        <v>17.100000000000001</v>
      </c>
      <c r="E31" s="7">
        <v>6.92</v>
      </c>
      <c r="F31" s="7">
        <v>9.99</v>
      </c>
      <c r="G31" s="7">
        <v>9.1199999999999992</v>
      </c>
      <c r="H31" s="7">
        <v>0</v>
      </c>
      <c r="I31" s="7">
        <v>19.399999999999999</v>
      </c>
      <c r="J31" s="7">
        <v>0</v>
      </c>
      <c r="K31" s="7">
        <v>0</v>
      </c>
      <c r="L31" s="8">
        <v>22.9</v>
      </c>
      <c r="O31" s="9">
        <v>41546</v>
      </c>
      <c r="P31" s="32">
        <f t="shared" si="0"/>
        <v>0</v>
      </c>
      <c r="Q31" s="32">
        <f t="shared" si="1"/>
        <v>29.4</v>
      </c>
      <c r="R31" s="32">
        <f t="shared" si="2"/>
        <v>17.100000000000001</v>
      </c>
      <c r="S31" s="32">
        <f t="shared" si="3"/>
        <v>0</v>
      </c>
      <c r="T31" s="32">
        <f t="shared" si="4"/>
        <v>0</v>
      </c>
      <c r="U31" s="32">
        <f t="shared" si="5"/>
        <v>0</v>
      </c>
      <c r="V31" s="32">
        <f t="shared" si="6"/>
        <v>0</v>
      </c>
      <c r="W31" s="32">
        <f t="shared" si="7"/>
        <v>0</v>
      </c>
      <c r="X31" s="32">
        <f t="shared" si="8"/>
        <v>0</v>
      </c>
      <c r="Y31" s="32">
        <f t="shared" si="9"/>
        <v>0</v>
      </c>
      <c r="Z31" s="29">
        <f t="shared" si="10"/>
        <v>0</v>
      </c>
      <c r="AA31">
        <f t="shared" si="11"/>
        <v>46.5</v>
      </c>
      <c r="AB31">
        <f t="shared" si="12"/>
        <v>0</v>
      </c>
    </row>
    <row r="32" spans="1:28" x14ac:dyDescent="0.3">
      <c r="A32" s="9">
        <v>41547</v>
      </c>
      <c r="B32" s="7">
        <v>0</v>
      </c>
      <c r="C32" s="7">
        <v>13.5</v>
      </c>
      <c r="D32" s="7">
        <v>16.75</v>
      </c>
      <c r="E32" s="7">
        <v>6.5549999999999997</v>
      </c>
      <c r="F32" s="7">
        <v>3.2949999999999999</v>
      </c>
      <c r="G32" s="7">
        <v>5.4550000000000001</v>
      </c>
      <c r="H32" s="7">
        <v>0</v>
      </c>
      <c r="I32" s="7">
        <v>0</v>
      </c>
      <c r="J32" s="7">
        <v>0</v>
      </c>
      <c r="K32" s="7">
        <v>2.165</v>
      </c>
      <c r="L32" s="8">
        <v>3.9350000000000001</v>
      </c>
      <c r="O32" s="9">
        <v>41547</v>
      </c>
      <c r="P32" s="32">
        <f t="shared" si="0"/>
        <v>0</v>
      </c>
      <c r="Q32" s="32">
        <f t="shared" si="1"/>
        <v>13.5</v>
      </c>
      <c r="R32" s="32">
        <f t="shared" si="2"/>
        <v>16.75</v>
      </c>
      <c r="S32" s="32">
        <f t="shared" si="3"/>
        <v>0</v>
      </c>
      <c r="T32" s="32">
        <f t="shared" si="4"/>
        <v>0</v>
      </c>
      <c r="U32" s="32">
        <f t="shared" si="5"/>
        <v>0</v>
      </c>
      <c r="V32" s="32">
        <f t="shared" si="6"/>
        <v>0</v>
      </c>
      <c r="W32" s="32">
        <f t="shared" si="7"/>
        <v>0</v>
      </c>
      <c r="X32" s="32">
        <f t="shared" si="8"/>
        <v>0</v>
      </c>
      <c r="Y32" s="32">
        <f t="shared" si="9"/>
        <v>0</v>
      </c>
      <c r="Z32" s="29">
        <f t="shared" si="10"/>
        <v>0</v>
      </c>
      <c r="AA32">
        <f t="shared" si="11"/>
        <v>30.25</v>
      </c>
      <c r="AB32">
        <f t="shared" si="12"/>
        <v>0</v>
      </c>
    </row>
    <row r="33" spans="1:28" x14ac:dyDescent="0.3">
      <c r="A33" s="9">
        <v>41548</v>
      </c>
      <c r="B33" s="7">
        <v>0</v>
      </c>
      <c r="C33" s="7">
        <v>16.600000000000001</v>
      </c>
      <c r="D33" s="7">
        <v>14.1</v>
      </c>
      <c r="E33" s="7">
        <v>8.2100000000000009</v>
      </c>
      <c r="F33" s="7">
        <v>5.72</v>
      </c>
      <c r="G33" s="7">
        <v>7.24</v>
      </c>
      <c r="H33" s="7">
        <v>0</v>
      </c>
      <c r="I33" s="7">
        <v>0</v>
      </c>
      <c r="J33" s="7">
        <v>0</v>
      </c>
      <c r="K33" s="7">
        <v>2.23</v>
      </c>
      <c r="L33" s="8">
        <v>4.49</v>
      </c>
      <c r="O33" s="9">
        <v>41548</v>
      </c>
      <c r="P33" s="32">
        <f t="shared" si="0"/>
        <v>0</v>
      </c>
      <c r="Q33" s="32">
        <f t="shared" si="1"/>
        <v>16.600000000000001</v>
      </c>
      <c r="R33" s="32">
        <f t="shared" si="2"/>
        <v>14.1</v>
      </c>
      <c r="S33" s="32">
        <f t="shared" si="3"/>
        <v>0</v>
      </c>
      <c r="T33" s="32">
        <f t="shared" si="4"/>
        <v>0</v>
      </c>
      <c r="U33" s="32">
        <f t="shared" si="5"/>
        <v>0</v>
      </c>
      <c r="V33" s="32">
        <f t="shared" si="6"/>
        <v>0</v>
      </c>
      <c r="W33" s="32">
        <f t="shared" si="7"/>
        <v>0</v>
      </c>
      <c r="X33" s="32">
        <f t="shared" si="8"/>
        <v>0</v>
      </c>
      <c r="Y33" s="32">
        <f t="shared" si="9"/>
        <v>0</v>
      </c>
      <c r="Z33" s="29">
        <f t="shared" si="10"/>
        <v>0</v>
      </c>
      <c r="AA33">
        <f t="shared" si="11"/>
        <v>30.700000000000003</v>
      </c>
      <c r="AB33">
        <f t="shared" si="12"/>
        <v>0</v>
      </c>
    </row>
    <row r="34" spans="1:28" x14ac:dyDescent="0.3">
      <c r="A34" s="9">
        <v>41549</v>
      </c>
      <c r="B34" s="7">
        <v>0</v>
      </c>
      <c r="C34" s="7">
        <v>16.600000000000001</v>
      </c>
      <c r="D34" s="7">
        <v>14.1</v>
      </c>
      <c r="E34" s="7">
        <v>8.14</v>
      </c>
      <c r="F34" s="7">
        <v>4.91</v>
      </c>
      <c r="G34" s="7">
        <v>6.66</v>
      </c>
      <c r="H34" s="7">
        <v>0</v>
      </c>
      <c r="I34" s="7">
        <v>0</v>
      </c>
      <c r="J34" s="7">
        <v>0</v>
      </c>
      <c r="K34" s="7">
        <v>4.6100000000000003</v>
      </c>
      <c r="L34" s="8">
        <v>11.8</v>
      </c>
      <c r="O34" s="9">
        <v>41549</v>
      </c>
      <c r="P34" s="32">
        <f t="shared" ref="P34:P65" si="13" xml:space="preserve"> IF(B34&lt;10,0,B34)</f>
        <v>0</v>
      </c>
      <c r="Q34" s="32">
        <f t="shared" ref="Q34:Q65" si="14" xml:space="preserve"> IF(C34&lt;10,0,C34)</f>
        <v>16.600000000000001</v>
      </c>
      <c r="R34" s="32">
        <f t="shared" ref="R34:R65" si="15" xml:space="preserve"> IF(D34&lt;10,0,D34)</f>
        <v>14.1</v>
      </c>
      <c r="S34" s="32">
        <f t="shared" ref="S34:S65" si="16" xml:space="preserve"> IF(E34&lt;10,0,E34)</f>
        <v>0</v>
      </c>
      <c r="T34" s="32">
        <f t="shared" ref="T34:T65" si="17" xml:space="preserve"> IF(F34&lt;10,0,F34)</f>
        <v>0</v>
      </c>
      <c r="U34" s="32">
        <f t="shared" ref="U34:U65" si="18" xml:space="preserve"> IF(G34&lt;10,0,G34)</f>
        <v>0</v>
      </c>
      <c r="V34" s="32">
        <f t="shared" ref="V34:V65" si="19" xml:space="preserve"> IF(H34&lt;10,0,H34)</f>
        <v>0</v>
      </c>
      <c r="W34" s="32">
        <f t="shared" ref="W34:W65" si="20" xml:space="preserve"> IF(I34&lt;25,0,I34)</f>
        <v>0</v>
      </c>
      <c r="X34" s="32">
        <f t="shared" ref="X34:X65" si="21" xml:space="preserve"> IF(J34&lt;10,0,J34)</f>
        <v>0</v>
      </c>
      <c r="Y34" s="32">
        <f t="shared" ref="Y34:Y65" si="22" xml:space="preserve"> IF(K34&lt;10,0,K34)</f>
        <v>0</v>
      </c>
      <c r="Z34" s="29">
        <f t="shared" ref="Z34:Z65" si="23" xml:space="preserve"> IF(L34&lt;25,0,L34)</f>
        <v>0</v>
      </c>
      <c r="AA34">
        <f t="shared" si="11"/>
        <v>30.700000000000003</v>
      </c>
      <c r="AB34">
        <f t="shared" si="12"/>
        <v>0</v>
      </c>
    </row>
    <row r="35" spans="1:28" x14ac:dyDescent="0.3">
      <c r="A35" s="9">
        <v>41550</v>
      </c>
      <c r="B35" s="7">
        <v>0</v>
      </c>
      <c r="C35" s="7">
        <v>22.8</v>
      </c>
      <c r="D35" s="7">
        <v>14.2</v>
      </c>
      <c r="E35" s="7">
        <v>6.45</v>
      </c>
      <c r="F35" s="7">
        <v>3.53</v>
      </c>
      <c r="G35" s="7">
        <v>6.8</v>
      </c>
      <c r="H35" s="7">
        <v>0</v>
      </c>
      <c r="I35" s="7">
        <v>0</v>
      </c>
      <c r="J35" s="7">
        <v>0</v>
      </c>
      <c r="K35" s="7">
        <v>5.75</v>
      </c>
      <c r="L35" s="8">
        <v>15</v>
      </c>
      <c r="O35" s="9">
        <v>41550</v>
      </c>
      <c r="P35" s="32">
        <f t="shared" si="13"/>
        <v>0</v>
      </c>
      <c r="Q35" s="32">
        <f t="shared" si="14"/>
        <v>22.8</v>
      </c>
      <c r="R35" s="32">
        <f t="shared" si="15"/>
        <v>14.2</v>
      </c>
      <c r="S35" s="32">
        <f t="shared" si="16"/>
        <v>0</v>
      </c>
      <c r="T35" s="32">
        <f t="shared" si="17"/>
        <v>0</v>
      </c>
      <c r="U35" s="32">
        <f t="shared" si="18"/>
        <v>0</v>
      </c>
      <c r="V35" s="32">
        <f t="shared" si="19"/>
        <v>0</v>
      </c>
      <c r="W35" s="32">
        <f t="shared" si="20"/>
        <v>0</v>
      </c>
      <c r="X35" s="32">
        <f t="shared" si="21"/>
        <v>0</v>
      </c>
      <c r="Y35" s="32">
        <f t="shared" si="22"/>
        <v>0</v>
      </c>
      <c r="Z35" s="29">
        <f t="shared" si="23"/>
        <v>0</v>
      </c>
      <c r="AA35">
        <f t="shared" si="11"/>
        <v>37</v>
      </c>
      <c r="AB35">
        <f t="shared" si="12"/>
        <v>0</v>
      </c>
    </row>
    <row r="36" spans="1:28" x14ac:dyDescent="0.3">
      <c r="A36" s="9">
        <v>41551</v>
      </c>
      <c r="B36" s="7">
        <v>0</v>
      </c>
      <c r="C36" s="7">
        <v>26.7</v>
      </c>
      <c r="D36" s="7">
        <v>13.3</v>
      </c>
      <c r="E36" s="7">
        <v>5.31</v>
      </c>
      <c r="F36" s="7">
        <v>2.5099999999999998</v>
      </c>
      <c r="G36" s="7">
        <v>3.99</v>
      </c>
      <c r="H36" s="7">
        <v>0</v>
      </c>
      <c r="I36" s="7">
        <v>0</v>
      </c>
      <c r="J36" s="7">
        <v>0</v>
      </c>
      <c r="K36" s="7">
        <v>4.26</v>
      </c>
      <c r="L36" s="8">
        <v>18.399999999999999</v>
      </c>
      <c r="O36" s="9">
        <v>41551</v>
      </c>
      <c r="P36" s="32">
        <f t="shared" si="13"/>
        <v>0</v>
      </c>
      <c r="Q36" s="32">
        <f t="shared" si="14"/>
        <v>26.7</v>
      </c>
      <c r="R36" s="32">
        <f t="shared" si="15"/>
        <v>13.3</v>
      </c>
      <c r="S36" s="32">
        <f t="shared" si="16"/>
        <v>0</v>
      </c>
      <c r="T36" s="32">
        <f t="shared" si="17"/>
        <v>0</v>
      </c>
      <c r="U36" s="32">
        <f t="shared" si="18"/>
        <v>0</v>
      </c>
      <c r="V36" s="32">
        <f t="shared" si="19"/>
        <v>0</v>
      </c>
      <c r="W36" s="32">
        <f t="shared" si="20"/>
        <v>0</v>
      </c>
      <c r="X36" s="32">
        <f t="shared" si="21"/>
        <v>0</v>
      </c>
      <c r="Y36" s="32">
        <f t="shared" si="22"/>
        <v>0</v>
      </c>
      <c r="Z36" s="29">
        <f t="shared" si="23"/>
        <v>0</v>
      </c>
      <c r="AA36">
        <f t="shared" si="11"/>
        <v>40</v>
      </c>
      <c r="AB36">
        <f t="shared" si="12"/>
        <v>0</v>
      </c>
    </row>
    <row r="37" spans="1:28" x14ac:dyDescent="0.3">
      <c r="A37" s="9">
        <v>41552</v>
      </c>
      <c r="B37" s="7">
        <v>0</v>
      </c>
      <c r="C37" s="7">
        <v>27.9</v>
      </c>
      <c r="D37" s="7">
        <v>14.9</v>
      </c>
      <c r="E37" s="7">
        <v>13.7</v>
      </c>
      <c r="F37" s="7">
        <v>6.34</v>
      </c>
      <c r="G37" s="7">
        <v>11</v>
      </c>
      <c r="H37" s="7">
        <v>0</v>
      </c>
      <c r="I37" s="7">
        <v>0</v>
      </c>
      <c r="J37" s="7">
        <v>0</v>
      </c>
      <c r="K37" s="7">
        <v>7.85</v>
      </c>
      <c r="L37" s="8">
        <v>42.5</v>
      </c>
      <c r="O37" s="9">
        <v>41552</v>
      </c>
      <c r="P37" s="32">
        <f t="shared" si="13"/>
        <v>0</v>
      </c>
      <c r="Q37" s="32">
        <f t="shared" si="14"/>
        <v>27.9</v>
      </c>
      <c r="R37" s="32">
        <f t="shared" si="15"/>
        <v>14.9</v>
      </c>
      <c r="S37" s="32">
        <f t="shared" si="16"/>
        <v>13.7</v>
      </c>
      <c r="T37" s="32">
        <f t="shared" si="17"/>
        <v>0</v>
      </c>
      <c r="U37" s="32">
        <f t="shared" si="18"/>
        <v>11</v>
      </c>
      <c r="V37" s="32">
        <f t="shared" si="19"/>
        <v>0</v>
      </c>
      <c r="W37" s="32">
        <f t="shared" si="20"/>
        <v>0</v>
      </c>
      <c r="X37" s="32">
        <f t="shared" si="21"/>
        <v>0</v>
      </c>
      <c r="Y37" s="32">
        <f t="shared" si="22"/>
        <v>0</v>
      </c>
      <c r="Z37" s="29">
        <f t="shared" si="23"/>
        <v>42.5</v>
      </c>
      <c r="AA37">
        <f t="shared" si="11"/>
        <v>110</v>
      </c>
      <c r="AB37">
        <f t="shared" si="12"/>
        <v>53.5</v>
      </c>
    </row>
    <row r="38" spans="1:28" x14ac:dyDescent="0.3">
      <c r="A38" s="9">
        <v>41553</v>
      </c>
      <c r="B38" s="7">
        <v>0</v>
      </c>
      <c r="C38" s="7">
        <v>19.95</v>
      </c>
      <c r="D38" s="7">
        <v>14.1</v>
      </c>
      <c r="E38" s="7">
        <v>9.18</v>
      </c>
      <c r="F38" s="7">
        <v>5.92</v>
      </c>
      <c r="G38" s="7">
        <v>6.0150000000000006</v>
      </c>
      <c r="H38" s="7">
        <v>0</v>
      </c>
      <c r="I38" s="7">
        <v>0</v>
      </c>
      <c r="J38" s="7">
        <v>0</v>
      </c>
      <c r="K38" s="7">
        <v>3.8149999999999999</v>
      </c>
      <c r="L38" s="8">
        <v>21.65</v>
      </c>
      <c r="O38" s="9">
        <v>41553</v>
      </c>
      <c r="P38" s="32">
        <f t="shared" si="13"/>
        <v>0</v>
      </c>
      <c r="Q38" s="32">
        <f t="shared" si="14"/>
        <v>19.95</v>
      </c>
      <c r="R38" s="32">
        <f t="shared" si="15"/>
        <v>14.1</v>
      </c>
      <c r="S38" s="32">
        <f t="shared" si="16"/>
        <v>0</v>
      </c>
      <c r="T38" s="32">
        <f t="shared" si="17"/>
        <v>0</v>
      </c>
      <c r="U38" s="32">
        <f t="shared" si="18"/>
        <v>0</v>
      </c>
      <c r="V38" s="32">
        <f t="shared" si="19"/>
        <v>0</v>
      </c>
      <c r="W38" s="32">
        <f t="shared" si="20"/>
        <v>0</v>
      </c>
      <c r="X38" s="32">
        <f t="shared" si="21"/>
        <v>0</v>
      </c>
      <c r="Y38" s="32">
        <f t="shared" si="22"/>
        <v>0</v>
      </c>
      <c r="Z38" s="29">
        <f t="shared" si="23"/>
        <v>0</v>
      </c>
      <c r="AA38">
        <f t="shared" si="11"/>
        <v>34.049999999999997</v>
      </c>
      <c r="AB38">
        <f t="shared" si="12"/>
        <v>0</v>
      </c>
    </row>
    <row r="39" spans="1:28" x14ac:dyDescent="0.3">
      <c r="A39" s="9">
        <v>41554</v>
      </c>
      <c r="B39" s="7">
        <v>0</v>
      </c>
      <c r="C39" s="7">
        <v>18.5</v>
      </c>
      <c r="D39" s="7">
        <v>18.7</v>
      </c>
      <c r="E39" s="7">
        <v>9.9</v>
      </c>
      <c r="F39" s="7">
        <v>7.42</v>
      </c>
      <c r="G39" s="7">
        <v>10</v>
      </c>
      <c r="H39" s="7">
        <v>0</v>
      </c>
      <c r="I39" s="7">
        <v>0</v>
      </c>
      <c r="J39" s="7">
        <v>0</v>
      </c>
      <c r="K39" s="7">
        <v>3.28</v>
      </c>
      <c r="L39" s="8">
        <v>11.5</v>
      </c>
      <c r="O39" s="9">
        <v>41554</v>
      </c>
      <c r="P39" s="32">
        <f t="shared" si="13"/>
        <v>0</v>
      </c>
      <c r="Q39" s="32">
        <f t="shared" si="14"/>
        <v>18.5</v>
      </c>
      <c r="R39" s="32">
        <f t="shared" si="15"/>
        <v>18.7</v>
      </c>
      <c r="S39" s="32">
        <f t="shared" si="16"/>
        <v>0</v>
      </c>
      <c r="T39" s="32">
        <f t="shared" si="17"/>
        <v>0</v>
      </c>
      <c r="U39" s="32">
        <f t="shared" si="18"/>
        <v>10</v>
      </c>
      <c r="V39" s="32">
        <f t="shared" si="19"/>
        <v>0</v>
      </c>
      <c r="W39" s="32">
        <f t="shared" si="20"/>
        <v>0</v>
      </c>
      <c r="X39" s="32">
        <f t="shared" si="21"/>
        <v>0</v>
      </c>
      <c r="Y39" s="32">
        <f t="shared" si="22"/>
        <v>0</v>
      </c>
      <c r="Z39" s="29">
        <f t="shared" si="23"/>
        <v>0</v>
      </c>
      <c r="AA39">
        <f t="shared" si="11"/>
        <v>47.2</v>
      </c>
      <c r="AB39">
        <f t="shared" si="12"/>
        <v>10</v>
      </c>
    </row>
    <row r="40" spans="1:28" x14ac:dyDescent="0.3">
      <c r="A40" s="9">
        <v>41561</v>
      </c>
      <c r="B40" s="11">
        <v>0</v>
      </c>
      <c r="C40" s="11">
        <v>5.16</v>
      </c>
      <c r="D40" s="11">
        <v>20.049999999999997</v>
      </c>
      <c r="E40" s="11">
        <v>15.85</v>
      </c>
      <c r="F40" s="11">
        <v>14.55</v>
      </c>
      <c r="G40" s="11">
        <v>12.649999999999999</v>
      </c>
      <c r="H40" s="11">
        <v>0</v>
      </c>
      <c r="I40" s="11">
        <v>0</v>
      </c>
      <c r="J40" s="11">
        <v>6.7450000000000001</v>
      </c>
      <c r="K40" s="11">
        <v>7.4</v>
      </c>
      <c r="L40" s="12">
        <v>16.7</v>
      </c>
      <c r="O40" s="9">
        <v>41561</v>
      </c>
      <c r="P40" s="32">
        <f t="shared" si="13"/>
        <v>0</v>
      </c>
      <c r="Q40" s="32">
        <f t="shared" si="14"/>
        <v>0</v>
      </c>
      <c r="R40" s="32">
        <f t="shared" si="15"/>
        <v>20.049999999999997</v>
      </c>
      <c r="S40" s="32">
        <f t="shared" si="16"/>
        <v>15.85</v>
      </c>
      <c r="T40" s="32">
        <f t="shared" si="17"/>
        <v>14.55</v>
      </c>
      <c r="U40" s="32">
        <f t="shared" si="18"/>
        <v>12.649999999999999</v>
      </c>
      <c r="V40" s="32">
        <f t="shared" si="19"/>
        <v>0</v>
      </c>
      <c r="W40" s="32">
        <f t="shared" si="20"/>
        <v>0</v>
      </c>
      <c r="X40" s="32">
        <f t="shared" si="21"/>
        <v>0</v>
      </c>
      <c r="Y40" s="32">
        <f t="shared" si="22"/>
        <v>0</v>
      </c>
      <c r="Z40" s="29">
        <f t="shared" si="23"/>
        <v>0</v>
      </c>
      <c r="AA40">
        <f t="shared" si="11"/>
        <v>63.1</v>
      </c>
      <c r="AB40">
        <f t="shared" si="12"/>
        <v>12.649999999999999</v>
      </c>
    </row>
    <row r="41" spans="1:28" x14ac:dyDescent="0.3">
      <c r="A41" s="9">
        <v>41562</v>
      </c>
      <c r="B41" s="11">
        <v>0</v>
      </c>
      <c r="C41" s="11">
        <v>0.153</v>
      </c>
      <c r="D41" s="11">
        <v>15.7</v>
      </c>
      <c r="E41" s="11">
        <v>8.89</v>
      </c>
      <c r="F41" s="11">
        <v>9.76</v>
      </c>
      <c r="G41" s="11">
        <v>5.88</v>
      </c>
      <c r="H41" s="11">
        <v>0</v>
      </c>
      <c r="I41" s="11">
        <v>0</v>
      </c>
      <c r="J41" s="11">
        <v>6.06</v>
      </c>
      <c r="K41" s="11">
        <v>6.3</v>
      </c>
      <c r="L41" s="12">
        <v>17.399999999999999</v>
      </c>
      <c r="O41" s="9">
        <v>41562</v>
      </c>
      <c r="P41" s="32">
        <f t="shared" si="13"/>
        <v>0</v>
      </c>
      <c r="Q41" s="32">
        <f t="shared" si="14"/>
        <v>0</v>
      </c>
      <c r="R41" s="32">
        <f t="shared" si="15"/>
        <v>15.7</v>
      </c>
      <c r="S41" s="32">
        <f t="shared" si="16"/>
        <v>0</v>
      </c>
      <c r="T41" s="32">
        <f t="shared" si="17"/>
        <v>0</v>
      </c>
      <c r="U41" s="32">
        <f t="shared" si="18"/>
        <v>0</v>
      </c>
      <c r="V41" s="32">
        <f t="shared" si="19"/>
        <v>0</v>
      </c>
      <c r="W41" s="32">
        <f t="shared" si="20"/>
        <v>0</v>
      </c>
      <c r="X41" s="32">
        <f t="shared" si="21"/>
        <v>0</v>
      </c>
      <c r="Y41" s="32">
        <f t="shared" si="22"/>
        <v>0</v>
      </c>
      <c r="Z41" s="29">
        <f t="shared" si="23"/>
        <v>0</v>
      </c>
      <c r="AA41">
        <f t="shared" si="11"/>
        <v>15.7</v>
      </c>
      <c r="AB41">
        <f t="shared" si="12"/>
        <v>0</v>
      </c>
    </row>
    <row r="42" spans="1:28" x14ac:dyDescent="0.3">
      <c r="A42" s="9">
        <v>41563</v>
      </c>
      <c r="B42" s="11">
        <v>0</v>
      </c>
      <c r="C42" s="11">
        <v>4.92</v>
      </c>
      <c r="D42" s="11">
        <v>18.7</v>
      </c>
      <c r="E42" s="11">
        <v>11.6</v>
      </c>
      <c r="F42" s="11">
        <v>14</v>
      </c>
      <c r="G42" s="11">
        <v>11.6</v>
      </c>
      <c r="H42" s="11">
        <v>0</v>
      </c>
      <c r="I42" s="11">
        <v>0</v>
      </c>
      <c r="J42" s="11">
        <v>7.75</v>
      </c>
      <c r="K42" s="11">
        <v>7.3</v>
      </c>
      <c r="L42" s="12">
        <v>14.4</v>
      </c>
      <c r="O42" s="9">
        <v>41563</v>
      </c>
      <c r="P42" s="32">
        <f t="shared" si="13"/>
        <v>0</v>
      </c>
      <c r="Q42" s="32">
        <f t="shared" si="14"/>
        <v>0</v>
      </c>
      <c r="R42" s="32">
        <f t="shared" si="15"/>
        <v>18.7</v>
      </c>
      <c r="S42" s="32">
        <f t="shared" si="16"/>
        <v>11.6</v>
      </c>
      <c r="T42" s="32">
        <f t="shared" si="17"/>
        <v>14</v>
      </c>
      <c r="U42" s="32">
        <f t="shared" si="18"/>
        <v>11.6</v>
      </c>
      <c r="V42" s="32">
        <f t="shared" si="19"/>
        <v>0</v>
      </c>
      <c r="W42" s="32">
        <f t="shared" si="20"/>
        <v>0</v>
      </c>
      <c r="X42" s="32">
        <f t="shared" si="21"/>
        <v>0</v>
      </c>
      <c r="Y42" s="32">
        <f t="shared" si="22"/>
        <v>0</v>
      </c>
      <c r="Z42" s="29">
        <f t="shared" si="23"/>
        <v>0</v>
      </c>
      <c r="AA42">
        <f t="shared" si="11"/>
        <v>55.9</v>
      </c>
      <c r="AB42">
        <f t="shared" si="12"/>
        <v>11.6</v>
      </c>
    </row>
    <row r="43" spans="1:28" x14ac:dyDescent="0.3">
      <c r="A43" s="9">
        <v>41564</v>
      </c>
      <c r="B43" s="11">
        <v>0</v>
      </c>
      <c r="C43" s="11">
        <v>1.07</v>
      </c>
      <c r="D43" s="11">
        <v>14.2</v>
      </c>
      <c r="E43" s="11">
        <v>7.74</v>
      </c>
      <c r="F43" s="11">
        <v>10.199999999999999</v>
      </c>
      <c r="G43" s="11">
        <v>8.14</v>
      </c>
      <c r="H43" s="11">
        <v>0</v>
      </c>
      <c r="I43" s="11">
        <v>0</v>
      </c>
      <c r="J43" s="11">
        <v>6</v>
      </c>
      <c r="K43" s="11">
        <v>7.53</v>
      </c>
      <c r="L43" s="12">
        <v>18.2</v>
      </c>
      <c r="O43" s="9">
        <v>41564</v>
      </c>
      <c r="P43" s="32">
        <f t="shared" si="13"/>
        <v>0</v>
      </c>
      <c r="Q43" s="32">
        <f t="shared" si="14"/>
        <v>0</v>
      </c>
      <c r="R43" s="32">
        <f t="shared" si="15"/>
        <v>14.2</v>
      </c>
      <c r="S43" s="32">
        <f t="shared" si="16"/>
        <v>0</v>
      </c>
      <c r="T43" s="32">
        <f t="shared" si="17"/>
        <v>10.199999999999999</v>
      </c>
      <c r="U43" s="32">
        <f t="shared" si="18"/>
        <v>0</v>
      </c>
      <c r="V43" s="32">
        <f t="shared" si="19"/>
        <v>0</v>
      </c>
      <c r="W43" s="32">
        <f t="shared" si="20"/>
        <v>0</v>
      </c>
      <c r="X43" s="32">
        <f t="shared" si="21"/>
        <v>0</v>
      </c>
      <c r="Y43" s="32">
        <f t="shared" si="22"/>
        <v>0</v>
      </c>
      <c r="Z43" s="29">
        <f t="shared" si="23"/>
        <v>0</v>
      </c>
      <c r="AA43">
        <f t="shared" si="11"/>
        <v>24.4</v>
      </c>
      <c r="AB43">
        <f t="shared" si="12"/>
        <v>0</v>
      </c>
    </row>
    <row r="44" spans="1:28" x14ac:dyDescent="0.3">
      <c r="A44" s="9">
        <v>41565</v>
      </c>
      <c r="B44" s="11">
        <v>0</v>
      </c>
      <c r="C44" s="11">
        <v>6.39</v>
      </c>
      <c r="D44" s="11">
        <v>15.2</v>
      </c>
      <c r="E44" s="11">
        <v>10.5</v>
      </c>
      <c r="F44" s="11">
        <v>8.9700000000000006</v>
      </c>
      <c r="G44" s="11">
        <v>7.72</v>
      </c>
      <c r="H44" s="11">
        <v>0</v>
      </c>
      <c r="I44" s="11">
        <v>0</v>
      </c>
      <c r="J44" s="11">
        <v>6.3</v>
      </c>
      <c r="K44" s="11">
        <v>6.22</v>
      </c>
      <c r="L44" s="12">
        <v>13</v>
      </c>
      <c r="O44" s="9">
        <v>41565</v>
      </c>
      <c r="P44" s="32">
        <f t="shared" si="13"/>
        <v>0</v>
      </c>
      <c r="Q44" s="32">
        <f t="shared" si="14"/>
        <v>0</v>
      </c>
      <c r="R44" s="32">
        <f t="shared" si="15"/>
        <v>15.2</v>
      </c>
      <c r="S44" s="32">
        <f t="shared" si="16"/>
        <v>10.5</v>
      </c>
      <c r="T44" s="32">
        <f t="shared" si="17"/>
        <v>0</v>
      </c>
      <c r="U44" s="32">
        <f t="shared" si="18"/>
        <v>0</v>
      </c>
      <c r="V44" s="32">
        <f t="shared" si="19"/>
        <v>0</v>
      </c>
      <c r="W44" s="32">
        <f t="shared" si="20"/>
        <v>0</v>
      </c>
      <c r="X44" s="32">
        <f t="shared" si="21"/>
        <v>0</v>
      </c>
      <c r="Y44" s="32">
        <f t="shared" si="22"/>
        <v>0</v>
      </c>
      <c r="Z44" s="29">
        <f t="shared" si="23"/>
        <v>0</v>
      </c>
      <c r="AA44">
        <f t="shared" si="11"/>
        <v>25.7</v>
      </c>
      <c r="AB44">
        <f t="shared" si="12"/>
        <v>0</v>
      </c>
    </row>
    <row r="45" spans="1:28" x14ac:dyDescent="0.3">
      <c r="A45" s="9">
        <v>41566</v>
      </c>
      <c r="B45" s="11">
        <v>0.95399999999999996</v>
      </c>
      <c r="C45" s="11">
        <v>8.5299999999999994</v>
      </c>
      <c r="D45" s="11">
        <v>19</v>
      </c>
      <c r="E45" s="11">
        <v>14.5</v>
      </c>
      <c r="F45" s="11">
        <v>13.4</v>
      </c>
      <c r="G45" s="11">
        <v>11.3</v>
      </c>
      <c r="H45" s="11">
        <v>0</v>
      </c>
      <c r="I45" s="11">
        <v>0</v>
      </c>
      <c r="J45" s="11">
        <v>6.7</v>
      </c>
      <c r="K45" s="11">
        <v>11.5</v>
      </c>
      <c r="L45" s="12">
        <v>20.7</v>
      </c>
      <c r="O45" s="9">
        <v>41566</v>
      </c>
      <c r="P45" s="32">
        <f t="shared" si="13"/>
        <v>0</v>
      </c>
      <c r="Q45" s="32">
        <f t="shared" si="14"/>
        <v>0</v>
      </c>
      <c r="R45" s="32">
        <f t="shared" si="15"/>
        <v>19</v>
      </c>
      <c r="S45" s="32">
        <f t="shared" si="16"/>
        <v>14.5</v>
      </c>
      <c r="T45" s="32">
        <f t="shared" si="17"/>
        <v>13.4</v>
      </c>
      <c r="U45" s="32">
        <f t="shared" si="18"/>
        <v>11.3</v>
      </c>
      <c r="V45" s="32">
        <f t="shared" si="19"/>
        <v>0</v>
      </c>
      <c r="W45" s="32">
        <f t="shared" si="20"/>
        <v>0</v>
      </c>
      <c r="X45" s="32">
        <f t="shared" si="21"/>
        <v>0</v>
      </c>
      <c r="Y45" s="32">
        <f t="shared" si="22"/>
        <v>11.5</v>
      </c>
      <c r="Z45" s="29">
        <f t="shared" si="23"/>
        <v>0</v>
      </c>
      <c r="AA45">
        <f t="shared" si="11"/>
        <v>69.7</v>
      </c>
      <c r="AB45">
        <f t="shared" si="12"/>
        <v>11.3</v>
      </c>
    </row>
    <row r="46" spans="1:28" x14ac:dyDescent="0.3">
      <c r="A46" s="9">
        <v>41567</v>
      </c>
      <c r="B46" s="11">
        <v>0</v>
      </c>
      <c r="C46" s="11">
        <v>5.0199999999999996</v>
      </c>
      <c r="D46" s="11">
        <v>11.2</v>
      </c>
      <c r="E46" s="11">
        <v>8.92</v>
      </c>
      <c r="F46" s="11">
        <v>10.7</v>
      </c>
      <c r="G46" s="11">
        <v>8.76</v>
      </c>
      <c r="H46" s="11">
        <v>0</v>
      </c>
      <c r="I46" s="11">
        <v>0</v>
      </c>
      <c r="J46" s="11">
        <v>5.79</v>
      </c>
      <c r="K46" s="11">
        <v>5.96</v>
      </c>
      <c r="L46" s="12">
        <v>9.51</v>
      </c>
      <c r="O46" s="9">
        <v>41567</v>
      </c>
      <c r="P46" s="32">
        <f t="shared" si="13"/>
        <v>0</v>
      </c>
      <c r="Q46" s="32">
        <f t="shared" si="14"/>
        <v>0</v>
      </c>
      <c r="R46" s="32">
        <f t="shared" si="15"/>
        <v>11.2</v>
      </c>
      <c r="S46" s="32">
        <f t="shared" si="16"/>
        <v>0</v>
      </c>
      <c r="T46" s="32">
        <f t="shared" si="17"/>
        <v>10.7</v>
      </c>
      <c r="U46" s="32">
        <f t="shared" si="18"/>
        <v>0</v>
      </c>
      <c r="V46" s="32">
        <f t="shared" si="19"/>
        <v>0</v>
      </c>
      <c r="W46" s="32">
        <f t="shared" si="20"/>
        <v>0</v>
      </c>
      <c r="X46" s="32">
        <f t="shared" si="21"/>
        <v>0</v>
      </c>
      <c r="Y46" s="32">
        <f t="shared" si="22"/>
        <v>0</v>
      </c>
      <c r="Z46" s="29">
        <f t="shared" si="23"/>
        <v>0</v>
      </c>
      <c r="AA46">
        <f t="shared" si="11"/>
        <v>21.9</v>
      </c>
      <c r="AB46">
        <f t="shared" si="12"/>
        <v>0</v>
      </c>
    </row>
    <row r="47" spans="1:28" x14ac:dyDescent="0.3">
      <c r="A47" s="9">
        <v>41568</v>
      </c>
      <c r="B47" s="11">
        <v>0</v>
      </c>
      <c r="C47" s="11">
        <v>3.05</v>
      </c>
      <c r="D47" s="11">
        <v>15</v>
      </c>
      <c r="E47" s="11">
        <v>11.6</v>
      </c>
      <c r="F47" s="11">
        <v>12.6</v>
      </c>
      <c r="G47" s="11">
        <v>11.4</v>
      </c>
      <c r="H47" s="11">
        <v>0</v>
      </c>
      <c r="I47" s="11">
        <v>0</v>
      </c>
      <c r="J47" s="11">
        <v>5.57</v>
      </c>
      <c r="K47" s="11">
        <v>6.91</v>
      </c>
      <c r="L47" s="12">
        <v>14</v>
      </c>
      <c r="O47" s="9">
        <v>41568</v>
      </c>
      <c r="P47" s="32">
        <f t="shared" si="13"/>
        <v>0</v>
      </c>
      <c r="Q47" s="32">
        <f t="shared" si="14"/>
        <v>0</v>
      </c>
      <c r="R47" s="32">
        <f t="shared" si="15"/>
        <v>15</v>
      </c>
      <c r="S47" s="32">
        <f t="shared" si="16"/>
        <v>11.6</v>
      </c>
      <c r="T47" s="32">
        <f t="shared" si="17"/>
        <v>12.6</v>
      </c>
      <c r="U47" s="32">
        <f t="shared" si="18"/>
        <v>11.4</v>
      </c>
      <c r="V47" s="32">
        <f t="shared" si="19"/>
        <v>0</v>
      </c>
      <c r="W47" s="32">
        <f t="shared" si="20"/>
        <v>0</v>
      </c>
      <c r="X47" s="32">
        <f t="shared" si="21"/>
        <v>0</v>
      </c>
      <c r="Y47" s="32">
        <f t="shared" si="22"/>
        <v>0</v>
      </c>
      <c r="Z47" s="29">
        <f t="shared" si="23"/>
        <v>0</v>
      </c>
      <c r="AA47">
        <f t="shared" si="11"/>
        <v>50.6</v>
      </c>
      <c r="AB47">
        <f t="shared" si="12"/>
        <v>11.4</v>
      </c>
    </row>
    <row r="48" spans="1:28" x14ac:dyDescent="0.3">
      <c r="A48" s="9">
        <v>41569</v>
      </c>
      <c r="B48" s="11">
        <v>4.3499999999999996</v>
      </c>
      <c r="C48" s="11">
        <v>11.98</v>
      </c>
      <c r="D48" s="11">
        <v>23.35</v>
      </c>
      <c r="E48" s="11">
        <v>10.745000000000001</v>
      </c>
      <c r="F48" s="11">
        <v>16</v>
      </c>
      <c r="G48" s="11">
        <v>11.85</v>
      </c>
      <c r="H48" s="11">
        <v>0</v>
      </c>
      <c r="I48" s="11">
        <v>0</v>
      </c>
      <c r="J48" s="11">
        <v>8.9849999999999994</v>
      </c>
      <c r="K48" s="11">
        <v>8.11</v>
      </c>
      <c r="L48" s="12">
        <v>41.95</v>
      </c>
      <c r="O48" s="9">
        <v>41569</v>
      </c>
      <c r="P48" s="32">
        <f t="shared" si="13"/>
        <v>0</v>
      </c>
      <c r="Q48" s="32">
        <f t="shared" si="14"/>
        <v>11.98</v>
      </c>
      <c r="R48" s="32">
        <f t="shared" si="15"/>
        <v>23.35</v>
      </c>
      <c r="S48" s="32">
        <f t="shared" si="16"/>
        <v>10.745000000000001</v>
      </c>
      <c r="T48" s="32">
        <f t="shared" si="17"/>
        <v>16</v>
      </c>
      <c r="U48" s="32">
        <f t="shared" si="18"/>
        <v>11.85</v>
      </c>
      <c r="V48" s="32">
        <f t="shared" si="19"/>
        <v>0</v>
      </c>
      <c r="W48" s="32">
        <f t="shared" si="20"/>
        <v>0</v>
      </c>
      <c r="X48" s="32">
        <f t="shared" si="21"/>
        <v>0</v>
      </c>
      <c r="Y48" s="32">
        <f t="shared" si="22"/>
        <v>0</v>
      </c>
      <c r="Z48" s="29">
        <f t="shared" si="23"/>
        <v>41.95</v>
      </c>
      <c r="AA48">
        <f t="shared" si="11"/>
        <v>115.875</v>
      </c>
      <c r="AB48">
        <f t="shared" si="12"/>
        <v>53.800000000000004</v>
      </c>
    </row>
    <row r="49" spans="1:28" x14ac:dyDescent="0.3">
      <c r="A49" s="9">
        <v>41570</v>
      </c>
      <c r="B49" s="11">
        <v>4.8899999999999997</v>
      </c>
      <c r="C49" s="11">
        <v>10.3</v>
      </c>
      <c r="D49" s="11">
        <v>22.8</v>
      </c>
      <c r="E49" s="11">
        <v>15.2</v>
      </c>
      <c r="F49" s="11">
        <v>18</v>
      </c>
      <c r="G49" s="11">
        <v>16.7</v>
      </c>
      <c r="H49" s="11">
        <v>0</v>
      </c>
      <c r="I49" s="11">
        <v>0</v>
      </c>
      <c r="J49" s="11">
        <v>8.41</v>
      </c>
      <c r="K49" s="11">
        <v>7.9</v>
      </c>
      <c r="L49" s="12">
        <v>13.8</v>
      </c>
      <c r="O49" s="9">
        <v>41570</v>
      </c>
      <c r="P49" s="32">
        <f t="shared" si="13"/>
        <v>0</v>
      </c>
      <c r="Q49" s="32">
        <f t="shared" si="14"/>
        <v>10.3</v>
      </c>
      <c r="R49" s="32">
        <f t="shared" si="15"/>
        <v>22.8</v>
      </c>
      <c r="S49" s="32">
        <f t="shared" si="16"/>
        <v>15.2</v>
      </c>
      <c r="T49" s="32">
        <f t="shared" si="17"/>
        <v>18</v>
      </c>
      <c r="U49" s="32">
        <f t="shared" si="18"/>
        <v>16.7</v>
      </c>
      <c r="V49" s="32">
        <f t="shared" si="19"/>
        <v>0</v>
      </c>
      <c r="W49" s="32">
        <f t="shared" si="20"/>
        <v>0</v>
      </c>
      <c r="X49" s="32">
        <f t="shared" si="21"/>
        <v>0</v>
      </c>
      <c r="Y49" s="32">
        <f t="shared" si="22"/>
        <v>0</v>
      </c>
      <c r="Z49" s="29">
        <f t="shared" si="23"/>
        <v>0</v>
      </c>
      <c r="AA49">
        <f t="shared" si="11"/>
        <v>83</v>
      </c>
      <c r="AB49">
        <f t="shared" si="12"/>
        <v>16.7</v>
      </c>
    </row>
    <row r="50" spans="1:28" x14ac:dyDescent="0.3">
      <c r="A50" s="9">
        <v>41571</v>
      </c>
      <c r="B50" s="11">
        <v>9.86</v>
      </c>
      <c r="C50" s="11">
        <v>9.42</v>
      </c>
      <c r="D50" s="11">
        <v>24.4</v>
      </c>
      <c r="E50" s="11">
        <v>14.4</v>
      </c>
      <c r="F50" s="11">
        <v>22.4</v>
      </c>
      <c r="G50" s="11">
        <v>11.7</v>
      </c>
      <c r="H50" s="11">
        <v>0</v>
      </c>
      <c r="I50" s="11">
        <v>0</v>
      </c>
      <c r="J50" s="11">
        <v>6.69</v>
      </c>
      <c r="K50" s="11">
        <v>4.95</v>
      </c>
      <c r="L50" s="12">
        <v>5.14</v>
      </c>
      <c r="O50" s="9">
        <v>41571</v>
      </c>
      <c r="P50" s="32">
        <f t="shared" si="13"/>
        <v>0</v>
      </c>
      <c r="Q50" s="32">
        <f t="shared" si="14"/>
        <v>0</v>
      </c>
      <c r="R50" s="32">
        <f t="shared" si="15"/>
        <v>24.4</v>
      </c>
      <c r="S50" s="32">
        <f t="shared" si="16"/>
        <v>14.4</v>
      </c>
      <c r="T50" s="32">
        <f t="shared" si="17"/>
        <v>22.4</v>
      </c>
      <c r="U50" s="32">
        <f t="shared" si="18"/>
        <v>11.7</v>
      </c>
      <c r="V50" s="32">
        <f t="shared" si="19"/>
        <v>0</v>
      </c>
      <c r="W50" s="32">
        <f t="shared" si="20"/>
        <v>0</v>
      </c>
      <c r="X50" s="32">
        <f t="shared" si="21"/>
        <v>0</v>
      </c>
      <c r="Y50" s="32">
        <f t="shared" si="22"/>
        <v>0</v>
      </c>
      <c r="Z50" s="29">
        <f t="shared" si="23"/>
        <v>0</v>
      </c>
      <c r="AA50">
        <f t="shared" si="11"/>
        <v>72.899999999999991</v>
      </c>
      <c r="AB50">
        <f t="shared" si="12"/>
        <v>11.7</v>
      </c>
    </row>
    <row r="51" spans="1:28" x14ac:dyDescent="0.3">
      <c r="A51" s="9">
        <v>41572</v>
      </c>
      <c r="B51" s="11">
        <v>7.07</v>
      </c>
      <c r="C51" s="11">
        <v>8.83</v>
      </c>
      <c r="D51" s="11">
        <v>22.6</v>
      </c>
      <c r="E51" s="11">
        <v>14.7</v>
      </c>
      <c r="F51" s="11">
        <v>18.100000000000001</v>
      </c>
      <c r="G51" s="11">
        <v>14.5</v>
      </c>
      <c r="H51" s="11">
        <v>0</v>
      </c>
      <c r="I51" s="11">
        <v>0</v>
      </c>
      <c r="J51" s="11">
        <v>6.71</v>
      </c>
      <c r="K51" s="11">
        <v>4.9400000000000004</v>
      </c>
      <c r="L51" s="12">
        <v>10</v>
      </c>
      <c r="O51" s="9">
        <v>41572</v>
      </c>
      <c r="P51" s="32">
        <f t="shared" si="13"/>
        <v>0</v>
      </c>
      <c r="Q51" s="32">
        <f t="shared" si="14"/>
        <v>0</v>
      </c>
      <c r="R51" s="32">
        <f t="shared" si="15"/>
        <v>22.6</v>
      </c>
      <c r="S51" s="32">
        <f t="shared" si="16"/>
        <v>14.7</v>
      </c>
      <c r="T51" s="32">
        <f t="shared" si="17"/>
        <v>18.100000000000001</v>
      </c>
      <c r="U51" s="32">
        <f t="shared" si="18"/>
        <v>14.5</v>
      </c>
      <c r="V51" s="32">
        <f t="shared" si="19"/>
        <v>0</v>
      </c>
      <c r="W51" s="32">
        <f t="shared" si="20"/>
        <v>0</v>
      </c>
      <c r="X51" s="32">
        <f t="shared" si="21"/>
        <v>0</v>
      </c>
      <c r="Y51" s="32">
        <f t="shared" si="22"/>
        <v>0</v>
      </c>
      <c r="Z51" s="29">
        <f t="shared" si="23"/>
        <v>0</v>
      </c>
      <c r="AA51">
        <f t="shared" si="11"/>
        <v>69.900000000000006</v>
      </c>
      <c r="AB51">
        <f t="shared" si="12"/>
        <v>14.5</v>
      </c>
    </row>
    <row r="52" spans="1:28" x14ac:dyDescent="0.3">
      <c r="A52" s="9">
        <v>41573</v>
      </c>
      <c r="B52" s="11">
        <v>10.4</v>
      </c>
      <c r="C52" s="11">
        <v>7.2</v>
      </c>
      <c r="D52" s="11">
        <v>22.3</v>
      </c>
      <c r="E52" s="11">
        <v>21</v>
      </c>
      <c r="F52" s="11">
        <v>84.5</v>
      </c>
      <c r="G52" s="11">
        <v>20.100000000000001</v>
      </c>
      <c r="H52" s="11">
        <v>0</v>
      </c>
      <c r="I52" s="11">
        <v>23.2</v>
      </c>
      <c r="J52" s="11">
        <v>7.74</v>
      </c>
      <c r="K52" s="11">
        <v>8.7899999999999991</v>
      </c>
      <c r="L52" s="12">
        <v>9.4499999999999993</v>
      </c>
      <c r="O52" s="9">
        <v>41573</v>
      </c>
      <c r="P52" s="32">
        <f t="shared" si="13"/>
        <v>10.4</v>
      </c>
      <c r="Q52" s="32">
        <f t="shared" si="14"/>
        <v>0</v>
      </c>
      <c r="R52" s="32">
        <f t="shared" si="15"/>
        <v>22.3</v>
      </c>
      <c r="S52" s="32">
        <f t="shared" si="16"/>
        <v>21</v>
      </c>
      <c r="T52" s="32">
        <f t="shared" si="17"/>
        <v>84.5</v>
      </c>
      <c r="U52" s="32">
        <f t="shared" si="18"/>
        <v>20.100000000000001</v>
      </c>
      <c r="V52" s="32">
        <f t="shared" si="19"/>
        <v>0</v>
      </c>
      <c r="W52" s="32">
        <f t="shared" si="20"/>
        <v>0</v>
      </c>
      <c r="X52" s="32">
        <f t="shared" si="21"/>
        <v>0</v>
      </c>
      <c r="Y52" s="32">
        <f t="shared" si="22"/>
        <v>0</v>
      </c>
      <c r="Z52" s="29">
        <f t="shared" si="23"/>
        <v>0</v>
      </c>
      <c r="AA52">
        <f t="shared" si="11"/>
        <v>158.29999999999998</v>
      </c>
      <c r="AB52">
        <f t="shared" si="12"/>
        <v>20.100000000000001</v>
      </c>
    </row>
    <row r="53" spans="1:28" x14ac:dyDescent="0.3">
      <c r="A53" s="9">
        <v>41574</v>
      </c>
      <c r="B53" s="11">
        <v>8.3800000000000008</v>
      </c>
      <c r="C53" s="11">
        <v>7.75</v>
      </c>
      <c r="D53" s="11">
        <v>26</v>
      </c>
      <c r="E53" s="11">
        <v>20.3</v>
      </c>
      <c r="F53" s="11">
        <v>21</v>
      </c>
      <c r="G53" s="11">
        <v>17.899999999999999</v>
      </c>
      <c r="H53" s="11">
        <v>0</v>
      </c>
      <c r="I53" s="11">
        <v>0</v>
      </c>
      <c r="J53" s="11">
        <v>8.0399999999999991</v>
      </c>
      <c r="K53" s="11">
        <v>8.16</v>
      </c>
      <c r="L53" s="12">
        <v>8.9</v>
      </c>
      <c r="O53" s="9">
        <v>41574</v>
      </c>
      <c r="P53" s="32">
        <f t="shared" si="13"/>
        <v>0</v>
      </c>
      <c r="Q53" s="32">
        <f t="shared" si="14"/>
        <v>0</v>
      </c>
      <c r="R53" s="32">
        <f t="shared" si="15"/>
        <v>26</v>
      </c>
      <c r="S53" s="32">
        <f t="shared" si="16"/>
        <v>20.3</v>
      </c>
      <c r="T53" s="32">
        <f t="shared" si="17"/>
        <v>21</v>
      </c>
      <c r="U53" s="32">
        <f t="shared" si="18"/>
        <v>17.899999999999999</v>
      </c>
      <c r="V53" s="32">
        <f t="shared" si="19"/>
        <v>0</v>
      </c>
      <c r="W53" s="32">
        <f t="shared" si="20"/>
        <v>0</v>
      </c>
      <c r="X53" s="32">
        <f t="shared" si="21"/>
        <v>0</v>
      </c>
      <c r="Y53" s="32">
        <f t="shared" si="22"/>
        <v>0</v>
      </c>
      <c r="Z53" s="29">
        <f t="shared" si="23"/>
        <v>0</v>
      </c>
      <c r="AA53">
        <f t="shared" si="11"/>
        <v>85.199999999999989</v>
      </c>
      <c r="AB53">
        <f t="shared" si="12"/>
        <v>17.899999999999999</v>
      </c>
    </row>
    <row r="54" spans="1:28" x14ac:dyDescent="0.3">
      <c r="A54" s="9">
        <v>41576</v>
      </c>
      <c r="B54" s="11">
        <v>8.65</v>
      </c>
      <c r="C54" s="11">
        <v>17.100000000000001</v>
      </c>
      <c r="D54" s="11">
        <v>32.5</v>
      </c>
      <c r="E54" s="11">
        <v>27.8</v>
      </c>
      <c r="F54" s="11">
        <v>29.2</v>
      </c>
      <c r="G54" s="11">
        <v>22.1</v>
      </c>
      <c r="H54" s="11">
        <v>0</v>
      </c>
      <c r="I54" s="11">
        <v>0</v>
      </c>
      <c r="J54" s="11">
        <v>8.93</v>
      </c>
      <c r="K54" s="11">
        <v>8.18</v>
      </c>
      <c r="L54" s="12">
        <v>16.3</v>
      </c>
      <c r="O54" s="9">
        <v>41576</v>
      </c>
      <c r="P54" s="32">
        <f t="shared" si="13"/>
        <v>0</v>
      </c>
      <c r="Q54" s="32">
        <f t="shared" si="14"/>
        <v>17.100000000000001</v>
      </c>
      <c r="R54" s="32">
        <f t="shared" si="15"/>
        <v>32.5</v>
      </c>
      <c r="S54" s="32">
        <f t="shared" si="16"/>
        <v>27.8</v>
      </c>
      <c r="T54" s="32">
        <f t="shared" si="17"/>
        <v>29.2</v>
      </c>
      <c r="U54" s="32">
        <f t="shared" si="18"/>
        <v>22.1</v>
      </c>
      <c r="V54" s="32">
        <f t="shared" si="19"/>
        <v>0</v>
      </c>
      <c r="W54" s="32">
        <f t="shared" si="20"/>
        <v>0</v>
      </c>
      <c r="X54" s="32">
        <f t="shared" si="21"/>
        <v>0</v>
      </c>
      <c r="Y54" s="32">
        <f t="shared" si="22"/>
        <v>0</v>
      </c>
      <c r="Z54" s="29">
        <f t="shared" si="23"/>
        <v>0</v>
      </c>
      <c r="AA54">
        <f t="shared" si="11"/>
        <v>128.70000000000002</v>
      </c>
      <c r="AB54">
        <f t="shared" si="12"/>
        <v>22.1</v>
      </c>
    </row>
    <row r="55" spans="1:28" x14ac:dyDescent="0.3">
      <c r="A55" s="9">
        <v>41582</v>
      </c>
      <c r="B55" s="11">
        <v>5.99</v>
      </c>
      <c r="C55" s="11">
        <v>9.51</v>
      </c>
      <c r="D55" s="11">
        <v>27.5</v>
      </c>
      <c r="E55" s="11">
        <v>26.6</v>
      </c>
      <c r="F55" s="11">
        <v>26</v>
      </c>
      <c r="G55" s="11">
        <v>21.5</v>
      </c>
      <c r="H55" s="11">
        <v>0.77</v>
      </c>
      <c r="I55" s="11">
        <v>0</v>
      </c>
      <c r="J55" s="11">
        <v>8.34</v>
      </c>
      <c r="K55" s="11">
        <v>11.6</v>
      </c>
      <c r="L55" s="12">
        <v>22.9</v>
      </c>
      <c r="O55" s="9">
        <v>41582</v>
      </c>
      <c r="P55" s="32">
        <f t="shared" si="13"/>
        <v>0</v>
      </c>
      <c r="Q55" s="32">
        <f t="shared" si="14"/>
        <v>0</v>
      </c>
      <c r="R55" s="32">
        <f t="shared" si="15"/>
        <v>27.5</v>
      </c>
      <c r="S55" s="32">
        <f t="shared" si="16"/>
        <v>26.6</v>
      </c>
      <c r="T55" s="32">
        <f t="shared" si="17"/>
        <v>26</v>
      </c>
      <c r="U55" s="32">
        <f t="shared" si="18"/>
        <v>21.5</v>
      </c>
      <c r="V55" s="32">
        <f t="shared" si="19"/>
        <v>0</v>
      </c>
      <c r="W55" s="32">
        <f t="shared" si="20"/>
        <v>0</v>
      </c>
      <c r="X55" s="32">
        <f t="shared" si="21"/>
        <v>0</v>
      </c>
      <c r="Y55" s="32">
        <f t="shared" si="22"/>
        <v>11.6</v>
      </c>
      <c r="Z55" s="29">
        <f t="shared" si="23"/>
        <v>0</v>
      </c>
      <c r="AA55">
        <f t="shared" si="11"/>
        <v>113.19999999999999</v>
      </c>
      <c r="AB55">
        <f t="shared" si="12"/>
        <v>21.5</v>
      </c>
    </row>
    <row r="56" spans="1:28" x14ac:dyDescent="0.3">
      <c r="A56" s="9">
        <v>41583</v>
      </c>
      <c r="B56" s="11">
        <v>9.66</v>
      </c>
      <c r="C56" s="11">
        <v>13.9</v>
      </c>
      <c r="D56" s="11">
        <v>28.5</v>
      </c>
      <c r="E56" s="11">
        <v>29.7</v>
      </c>
      <c r="F56" s="11">
        <v>32.700000000000003</v>
      </c>
      <c r="G56" s="11">
        <v>29</v>
      </c>
      <c r="H56" s="11">
        <v>1.27</v>
      </c>
      <c r="I56" s="11">
        <v>0</v>
      </c>
      <c r="J56" s="11">
        <v>7.42</v>
      </c>
      <c r="K56" s="11">
        <v>13.8</v>
      </c>
      <c r="L56" s="12">
        <v>15.3</v>
      </c>
      <c r="O56" s="9">
        <v>41583</v>
      </c>
      <c r="P56" s="32">
        <f t="shared" si="13"/>
        <v>0</v>
      </c>
      <c r="Q56" s="32">
        <f t="shared" si="14"/>
        <v>13.9</v>
      </c>
      <c r="R56" s="32">
        <f t="shared" si="15"/>
        <v>28.5</v>
      </c>
      <c r="S56" s="32">
        <f t="shared" si="16"/>
        <v>29.7</v>
      </c>
      <c r="T56" s="32">
        <f t="shared" si="17"/>
        <v>32.700000000000003</v>
      </c>
      <c r="U56" s="32">
        <f t="shared" si="18"/>
        <v>29</v>
      </c>
      <c r="V56" s="32">
        <f t="shared" si="19"/>
        <v>0</v>
      </c>
      <c r="W56" s="32">
        <f t="shared" si="20"/>
        <v>0</v>
      </c>
      <c r="X56" s="32">
        <f t="shared" si="21"/>
        <v>0</v>
      </c>
      <c r="Y56" s="32">
        <f t="shared" si="22"/>
        <v>13.8</v>
      </c>
      <c r="Z56" s="29">
        <f t="shared" si="23"/>
        <v>0</v>
      </c>
      <c r="AA56">
        <f t="shared" si="11"/>
        <v>147.60000000000002</v>
      </c>
      <c r="AB56">
        <f t="shared" si="12"/>
        <v>29</v>
      </c>
    </row>
    <row r="57" spans="1:28" x14ac:dyDescent="0.3">
      <c r="A57" s="9">
        <v>41584</v>
      </c>
      <c r="B57" s="11">
        <v>7.06</v>
      </c>
      <c r="C57" s="11">
        <v>8.7100000000000009</v>
      </c>
      <c r="D57" s="11">
        <v>25.1</v>
      </c>
      <c r="E57" s="11">
        <v>23.6</v>
      </c>
      <c r="F57" s="11">
        <v>26.9</v>
      </c>
      <c r="G57" s="11">
        <v>25.1</v>
      </c>
      <c r="H57" s="11">
        <v>0</v>
      </c>
      <c r="I57" s="11">
        <v>0</v>
      </c>
      <c r="J57" s="11">
        <v>6.67</v>
      </c>
      <c r="K57" s="11">
        <v>9.7100000000000009</v>
      </c>
      <c r="L57" s="12">
        <v>16.2</v>
      </c>
      <c r="O57" s="9">
        <v>41584</v>
      </c>
      <c r="P57" s="32">
        <f t="shared" si="13"/>
        <v>0</v>
      </c>
      <c r="Q57" s="32">
        <f t="shared" si="14"/>
        <v>0</v>
      </c>
      <c r="R57" s="32">
        <f t="shared" si="15"/>
        <v>25.1</v>
      </c>
      <c r="S57" s="32">
        <f t="shared" si="16"/>
        <v>23.6</v>
      </c>
      <c r="T57" s="32">
        <f t="shared" si="17"/>
        <v>26.9</v>
      </c>
      <c r="U57" s="32">
        <f t="shared" si="18"/>
        <v>25.1</v>
      </c>
      <c r="V57" s="32">
        <f t="shared" si="19"/>
        <v>0</v>
      </c>
      <c r="W57" s="32">
        <f t="shared" si="20"/>
        <v>0</v>
      </c>
      <c r="X57" s="32">
        <f t="shared" si="21"/>
        <v>0</v>
      </c>
      <c r="Y57" s="32">
        <f t="shared" si="22"/>
        <v>0</v>
      </c>
      <c r="Z57" s="29">
        <f t="shared" si="23"/>
        <v>0</v>
      </c>
      <c r="AA57">
        <f t="shared" si="11"/>
        <v>100.69999999999999</v>
      </c>
      <c r="AB57">
        <f t="shared" si="12"/>
        <v>25.1</v>
      </c>
    </row>
    <row r="58" spans="1:28" x14ac:dyDescent="0.3">
      <c r="A58" s="9">
        <v>41585</v>
      </c>
      <c r="B58" s="11">
        <v>3.2</v>
      </c>
      <c r="C58" s="11">
        <v>6.41</v>
      </c>
      <c r="D58" s="11">
        <v>24.5</v>
      </c>
      <c r="E58" s="11">
        <v>20.8</v>
      </c>
      <c r="F58" s="11">
        <v>22.3</v>
      </c>
      <c r="G58" s="11">
        <v>14.8</v>
      </c>
      <c r="H58" s="11">
        <v>0</v>
      </c>
      <c r="I58" s="11">
        <v>0</v>
      </c>
      <c r="J58" s="11">
        <v>6.5</v>
      </c>
      <c r="K58" s="11">
        <v>5.85</v>
      </c>
      <c r="L58" s="12">
        <v>4.4400000000000004</v>
      </c>
      <c r="O58" s="9">
        <v>41585</v>
      </c>
      <c r="P58" s="32">
        <f t="shared" si="13"/>
        <v>0</v>
      </c>
      <c r="Q58" s="32">
        <f t="shared" si="14"/>
        <v>0</v>
      </c>
      <c r="R58" s="32">
        <f t="shared" si="15"/>
        <v>24.5</v>
      </c>
      <c r="S58" s="32">
        <f t="shared" si="16"/>
        <v>20.8</v>
      </c>
      <c r="T58" s="32">
        <f t="shared" si="17"/>
        <v>22.3</v>
      </c>
      <c r="U58" s="32">
        <f t="shared" si="18"/>
        <v>14.8</v>
      </c>
      <c r="V58" s="32">
        <f t="shared" si="19"/>
        <v>0</v>
      </c>
      <c r="W58" s="32">
        <f t="shared" si="20"/>
        <v>0</v>
      </c>
      <c r="X58" s="32">
        <f t="shared" si="21"/>
        <v>0</v>
      </c>
      <c r="Y58" s="32">
        <f t="shared" si="22"/>
        <v>0</v>
      </c>
      <c r="Z58" s="29">
        <f t="shared" si="23"/>
        <v>0</v>
      </c>
      <c r="AA58">
        <f t="shared" si="11"/>
        <v>82.399999999999991</v>
      </c>
      <c r="AB58">
        <f t="shared" si="12"/>
        <v>14.8</v>
      </c>
    </row>
    <row r="59" spans="1:28" x14ac:dyDescent="0.3">
      <c r="A59" s="9">
        <v>41587</v>
      </c>
      <c r="B59" s="11">
        <v>7.73</v>
      </c>
      <c r="C59" s="11">
        <v>18.3</v>
      </c>
      <c r="D59" s="11">
        <v>32.6</v>
      </c>
      <c r="E59" s="11">
        <v>31.3</v>
      </c>
      <c r="F59" s="11">
        <v>36.299999999999997</v>
      </c>
      <c r="G59" s="11">
        <v>31.8</v>
      </c>
      <c r="H59" s="11">
        <v>2.59</v>
      </c>
      <c r="I59" s="11">
        <v>0</v>
      </c>
      <c r="J59" s="11">
        <v>8.1999999999999993</v>
      </c>
      <c r="K59" s="11">
        <v>11.9</v>
      </c>
      <c r="L59" s="12">
        <v>26.8</v>
      </c>
      <c r="O59" s="9">
        <v>41587</v>
      </c>
      <c r="P59" s="32">
        <f t="shared" si="13"/>
        <v>0</v>
      </c>
      <c r="Q59" s="32">
        <f t="shared" si="14"/>
        <v>18.3</v>
      </c>
      <c r="R59" s="32">
        <f t="shared" si="15"/>
        <v>32.6</v>
      </c>
      <c r="S59" s="32">
        <f t="shared" si="16"/>
        <v>31.3</v>
      </c>
      <c r="T59" s="32">
        <f t="shared" si="17"/>
        <v>36.299999999999997</v>
      </c>
      <c r="U59" s="32">
        <f t="shared" si="18"/>
        <v>31.8</v>
      </c>
      <c r="V59" s="32">
        <f t="shared" si="19"/>
        <v>0</v>
      </c>
      <c r="W59" s="32">
        <f t="shared" si="20"/>
        <v>0</v>
      </c>
      <c r="X59" s="32">
        <f t="shared" si="21"/>
        <v>0</v>
      </c>
      <c r="Y59" s="32">
        <f t="shared" si="22"/>
        <v>11.9</v>
      </c>
      <c r="Z59" s="29">
        <f t="shared" si="23"/>
        <v>26.8</v>
      </c>
      <c r="AA59">
        <f t="shared" si="11"/>
        <v>189.00000000000003</v>
      </c>
      <c r="AB59">
        <f t="shared" si="12"/>
        <v>58.6</v>
      </c>
    </row>
    <row r="60" spans="1:28" x14ac:dyDescent="0.3">
      <c r="A60" s="9">
        <v>41588</v>
      </c>
      <c r="B60" s="11">
        <v>6.23</v>
      </c>
      <c r="C60" s="11">
        <v>16.399999999999999</v>
      </c>
      <c r="D60" s="11">
        <v>38.299999999999997</v>
      </c>
      <c r="E60" s="11">
        <v>36.1</v>
      </c>
      <c r="F60" s="11">
        <v>37.4</v>
      </c>
      <c r="G60" s="11">
        <v>28.4</v>
      </c>
      <c r="H60" s="11">
        <v>3.21</v>
      </c>
      <c r="I60" s="11">
        <v>0</v>
      </c>
      <c r="J60" s="11">
        <v>8.66</v>
      </c>
      <c r="K60" s="11">
        <v>10.5</v>
      </c>
      <c r="L60" s="12">
        <v>20</v>
      </c>
      <c r="O60" s="9">
        <v>41588</v>
      </c>
      <c r="P60" s="32">
        <f t="shared" si="13"/>
        <v>0</v>
      </c>
      <c r="Q60" s="32">
        <f t="shared" si="14"/>
        <v>16.399999999999999</v>
      </c>
      <c r="R60" s="32">
        <f t="shared" si="15"/>
        <v>38.299999999999997</v>
      </c>
      <c r="S60" s="32">
        <f t="shared" si="16"/>
        <v>36.1</v>
      </c>
      <c r="T60" s="32">
        <f t="shared" si="17"/>
        <v>37.4</v>
      </c>
      <c r="U60" s="32">
        <f t="shared" si="18"/>
        <v>28.4</v>
      </c>
      <c r="V60" s="32">
        <f t="shared" si="19"/>
        <v>0</v>
      </c>
      <c r="W60" s="32">
        <f t="shared" si="20"/>
        <v>0</v>
      </c>
      <c r="X60" s="32">
        <f t="shared" si="21"/>
        <v>0</v>
      </c>
      <c r="Y60" s="32">
        <f t="shared" si="22"/>
        <v>10.5</v>
      </c>
      <c r="Z60" s="29">
        <f t="shared" si="23"/>
        <v>0</v>
      </c>
      <c r="AA60">
        <f t="shared" si="11"/>
        <v>167.1</v>
      </c>
      <c r="AB60">
        <f t="shared" si="12"/>
        <v>28.4</v>
      </c>
    </row>
    <row r="61" spans="1:28" x14ac:dyDescent="0.3">
      <c r="A61" s="9">
        <v>41589</v>
      </c>
      <c r="B61" s="11">
        <v>3.22</v>
      </c>
      <c r="C61" s="11">
        <v>28.4</v>
      </c>
      <c r="D61" s="11">
        <v>27.6</v>
      </c>
      <c r="E61" s="11">
        <v>27.7</v>
      </c>
      <c r="F61" s="11">
        <v>31.4</v>
      </c>
      <c r="G61" s="11">
        <v>18.5</v>
      </c>
      <c r="H61" s="11">
        <v>0</v>
      </c>
      <c r="I61" s="11">
        <v>0</v>
      </c>
      <c r="J61" s="11">
        <v>8.14</v>
      </c>
      <c r="K61" s="11">
        <v>8.08</v>
      </c>
      <c r="L61" s="12">
        <v>10</v>
      </c>
      <c r="O61" s="9">
        <v>41589</v>
      </c>
      <c r="P61" s="32">
        <f t="shared" si="13"/>
        <v>0</v>
      </c>
      <c r="Q61" s="32">
        <f t="shared" si="14"/>
        <v>28.4</v>
      </c>
      <c r="R61" s="32">
        <f t="shared" si="15"/>
        <v>27.6</v>
      </c>
      <c r="S61" s="32">
        <f t="shared" si="16"/>
        <v>27.7</v>
      </c>
      <c r="T61" s="32">
        <f t="shared" si="17"/>
        <v>31.4</v>
      </c>
      <c r="U61" s="32">
        <f t="shared" si="18"/>
        <v>18.5</v>
      </c>
      <c r="V61" s="32">
        <f t="shared" si="19"/>
        <v>0</v>
      </c>
      <c r="W61" s="32">
        <f t="shared" si="20"/>
        <v>0</v>
      </c>
      <c r="X61" s="32">
        <f t="shared" si="21"/>
        <v>0</v>
      </c>
      <c r="Y61" s="32">
        <f t="shared" si="22"/>
        <v>0</v>
      </c>
      <c r="Z61" s="29">
        <f t="shared" si="23"/>
        <v>0</v>
      </c>
      <c r="AA61">
        <f t="shared" si="11"/>
        <v>133.6</v>
      </c>
      <c r="AB61">
        <f t="shared" si="12"/>
        <v>18.5</v>
      </c>
    </row>
    <row r="62" spans="1:28" x14ac:dyDescent="0.3">
      <c r="A62" s="9">
        <v>41590</v>
      </c>
      <c r="B62" s="11">
        <v>6.28</v>
      </c>
      <c r="C62" s="11">
        <v>31.6</v>
      </c>
      <c r="D62" s="11">
        <v>31</v>
      </c>
      <c r="E62" s="11">
        <v>30.9</v>
      </c>
      <c r="F62" s="11">
        <v>35.5</v>
      </c>
      <c r="G62" s="11">
        <v>24.7</v>
      </c>
      <c r="H62" s="11">
        <v>2.52</v>
      </c>
      <c r="I62" s="11">
        <v>0</v>
      </c>
      <c r="J62" s="11">
        <v>8.43</v>
      </c>
      <c r="K62" s="11">
        <v>8.1199999999999992</v>
      </c>
      <c r="L62" s="12">
        <v>17</v>
      </c>
      <c r="O62" s="9">
        <v>41590</v>
      </c>
      <c r="P62" s="32">
        <f t="shared" si="13"/>
        <v>0</v>
      </c>
      <c r="Q62" s="32">
        <f t="shared" si="14"/>
        <v>31.6</v>
      </c>
      <c r="R62" s="32">
        <f t="shared" si="15"/>
        <v>31</v>
      </c>
      <c r="S62" s="32">
        <f t="shared" si="16"/>
        <v>30.9</v>
      </c>
      <c r="T62" s="32">
        <f t="shared" si="17"/>
        <v>35.5</v>
      </c>
      <c r="U62" s="32">
        <f t="shared" si="18"/>
        <v>24.7</v>
      </c>
      <c r="V62" s="32">
        <f t="shared" si="19"/>
        <v>0</v>
      </c>
      <c r="W62" s="32">
        <f t="shared" si="20"/>
        <v>0</v>
      </c>
      <c r="X62" s="32">
        <f t="shared" si="21"/>
        <v>0</v>
      </c>
      <c r="Y62" s="32">
        <f t="shared" si="22"/>
        <v>0</v>
      </c>
      <c r="Z62" s="29">
        <f t="shared" si="23"/>
        <v>0</v>
      </c>
      <c r="AA62">
        <f t="shared" si="11"/>
        <v>153.69999999999999</v>
      </c>
      <c r="AB62">
        <f t="shared" si="12"/>
        <v>24.7</v>
      </c>
    </row>
    <row r="63" spans="1:28" x14ac:dyDescent="0.3">
      <c r="A63" s="9">
        <v>41591</v>
      </c>
      <c r="B63" s="11">
        <v>4.8099999999999996</v>
      </c>
      <c r="C63" s="11">
        <v>33.799999999999997</v>
      </c>
      <c r="D63" s="11">
        <v>30.3</v>
      </c>
      <c r="E63" s="11">
        <v>29.4</v>
      </c>
      <c r="F63" s="11">
        <v>29.2</v>
      </c>
      <c r="G63" s="11">
        <v>24.3</v>
      </c>
      <c r="H63" s="11">
        <v>1.49</v>
      </c>
      <c r="I63" s="11">
        <v>0</v>
      </c>
      <c r="J63" s="11">
        <v>10.6</v>
      </c>
      <c r="K63" s="11">
        <v>8.4600000000000009</v>
      </c>
      <c r="L63" s="12">
        <v>16</v>
      </c>
      <c r="O63" s="9">
        <v>41591</v>
      </c>
      <c r="P63" s="32">
        <f t="shared" si="13"/>
        <v>0</v>
      </c>
      <c r="Q63" s="32">
        <f t="shared" si="14"/>
        <v>33.799999999999997</v>
      </c>
      <c r="R63" s="32">
        <f t="shared" si="15"/>
        <v>30.3</v>
      </c>
      <c r="S63" s="32">
        <f t="shared" si="16"/>
        <v>29.4</v>
      </c>
      <c r="T63" s="32">
        <f t="shared" si="17"/>
        <v>29.2</v>
      </c>
      <c r="U63" s="32">
        <f t="shared" si="18"/>
        <v>24.3</v>
      </c>
      <c r="V63" s="32">
        <f t="shared" si="19"/>
        <v>0</v>
      </c>
      <c r="W63" s="32">
        <f t="shared" si="20"/>
        <v>0</v>
      </c>
      <c r="X63" s="32">
        <f t="shared" si="21"/>
        <v>10.6</v>
      </c>
      <c r="Y63" s="32">
        <f t="shared" si="22"/>
        <v>0</v>
      </c>
      <c r="Z63" s="29">
        <f t="shared" si="23"/>
        <v>0</v>
      </c>
      <c r="AA63">
        <f t="shared" si="11"/>
        <v>157.6</v>
      </c>
      <c r="AB63">
        <f t="shared" si="12"/>
        <v>24.3</v>
      </c>
    </row>
    <row r="64" spans="1:28" x14ac:dyDescent="0.3">
      <c r="A64" s="9">
        <v>41600</v>
      </c>
      <c r="B64" s="10">
        <v>0</v>
      </c>
      <c r="C64" s="13">
        <v>31.2</v>
      </c>
      <c r="D64" s="13">
        <v>25.1</v>
      </c>
      <c r="E64" s="13">
        <v>26.8</v>
      </c>
      <c r="F64" s="13">
        <v>19.600000000000001</v>
      </c>
      <c r="G64" s="13">
        <v>0</v>
      </c>
      <c r="H64" s="13">
        <v>3.73</v>
      </c>
      <c r="I64" s="13">
        <v>7.63</v>
      </c>
      <c r="J64" s="13">
        <v>0</v>
      </c>
      <c r="K64" s="13">
        <v>0</v>
      </c>
      <c r="L64" s="14">
        <v>30</v>
      </c>
      <c r="O64" s="9">
        <v>41600</v>
      </c>
      <c r="P64" s="32">
        <f t="shared" si="13"/>
        <v>0</v>
      </c>
      <c r="Q64" s="32">
        <f t="shared" si="14"/>
        <v>31.2</v>
      </c>
      <c r="R64" s="32">
        <f t="shared" si="15"/>
        <v>25.1</v>
      </c>
      <c r="S64" s="32">
        <f t="shared" si="16"/>
        <v>26.8</v>
      </c>
      <c r="T64" s="32">
        <f t="shared" si="17"/>
        <v>19.600000000000001</v>
      </c>
      <c r="U64" s="32">
        <f t="shared" si="18"/>
        <v>0</v>
      </c>
      <c r="V64" s="32">
        <f t="shared" si="19"/>
        <v>0</v>
      </c>
      <c r="W64" s="32">
        <f t="shared" si="20"/>
        <v>0</v>
      </c>
      <c r="X64" s="32">
        <f t="shared" si="21"/>
        <v>0</v>
      </c>
      <c r="Y64" s="32">
        <f t="shared" si="22"/>
        <v>0</v>
      </c>
      <c r="Z64" s="29">
        <f t="shared" si="23"/>
        <v>30</v>
      </c>
      <c r="AA64">
        <f t="shared" si="11"/>
        <v>132.69999999999999</v>
      </c>
      <c r="AB64">
        <f t="shared" si="12"/>
        <v>30</v>
      </c>
    </row>
    <row r="65" spans="1:28" x14ac:dyDescent="0.3">
      <c r="A65" s="9">
        <v>41601</v>
      </c>
      <c r="B65" s="10">
        <v>0</v>
      </c>
      <c r="C65" s="13">
        <v>33.299999999999997</v>
      </c>
      <c r="D65" s="13">
        <v>35.6</v>
      </c>
      <c r="E65" s="13">
        <v>36.700000000000003</v>
      </c>
      <c r="F65" s="13">
        <v>28.9</v>
      </c>
      <c r="G65" s="13">
        <v>0</v>
      </c>
      <c r="H65" s="13">
        <v>3.41</v>
      </c>
      <c r="I65" s="13">
        <v>6.48</v>
      </c>
      <c r="J65" s="13">
        <v>0</v>
      </c>
      <c r="K65" s="13">
        <v>0</v>
      </c>
      <c r="L65" s="14">
        <v>11.2</v>
      </c>
      <c r="O65" s="9">
        <v>41601</v>
      </c>
      <c r="P65" s="32">
        <f t="shared" si="13"/>
        <v>0</v>
      </c>
      <c r="Q65" s="32">
        <f t="shared" si="14"/>
        <v>33.299999999999997</v>
      </c>
      <c r="R65" s="32">
        <f t="shared" si="15"/>
        <v>35.6</v>
      </c>
      <c r="S65" s="32">
        <f t="shared" si="16"/>
        <v>36.700000000000003</v>
      </c>
      <c r="T65" s="32">
        <f t="shared" si="17"/>
        <v>28.9</v>
      </c>
      <c r="U65" s="32">
        <f t="shared" si="18"/>
        <v>0</v>
      </c>
      <c r="V65" s="32">
        <f t="shared" si="19"/>
        <v>0</v>
      </c>
      <c r="W65" s="32">
        <f t="shared" si="20"/>
        <v>0</v>
      </c>
      <c r="X65" s="32">
        <f t="shared" si="21"/>
        <v>0</v>
      </c>
      <c r="Y65" s="32">
        <f t="shared" si="22"/>
        <v>0</v>
      </c>
      <c r="Z65" s="29">
        <f t="shared" si="23"/>
        <v>0</v>
      </c>
      <c r="AA65">
        <f t="shared" si="11"/>
        <v>134.5</v>
      </c>
      <c r="AB65">
        <f t="shared" si="12"/>
        <v>0</v>
      </c>
    </row>
    <row r="66" spans="1:28" x14ac:dyDescent="0.3">
      <c r="A66" s="9">
        <v>41602</v>
      </c>
      <c r="B66" s="10">
        <v>0</v>
      </c>
      <c r="C66" s="13">
        <v>36.6</v>
      </c>
      <c r="D66" s="13">
        <v>32.5</v>
      </c>
      <c r="E66" s="13">
        <v>28.8</v>
      </c>
      <c r="F66" s="13">
        <v>25</v>
      </c>
      <c r="G66" s="13">
        <v>0</v>
      </c>
      <c r="H66" s="13">
        <v>2.8</v>
      </c>
      <c r="I66" s="13">
        <v>6.91</v>
      </c>
      <c r="J66" s="13">
        <v>0</v>
      </c>
      <c r="K66" s="13">
        <v>0</v>
      </c>
      <c r="L66" s="14">
        <v>9.44</v>
      </c>
      <c r="O66" s="9">
        <v>41602</v>
      </c>
      <c r="P66" s="32">
        <f t="shared" ref="P66:P74" si="24" xml:space="preserve"> IF(B66&lt;10,0,B66)</f>
        <v>0</v>
      </c>
      <c r="Q66" s="32">
        <f t="shared" ref="Q66:Q74" si="25" xml:space="preserve"> IF(C66&lt;10,0,C66)</f>
        <v>36.6</v>
      </c>
      <c r="R66" s="32">
        <f t="shared" ref="R66:R74" si="26" xml:space="preserve"> IF(D66&lt;10,0,D66)</f>
        <v>32.5</v>
      </c>
      <c r="S66" s="32">
        <f t="shared" ref="S66:S74" si="27" xml:space="preserve"> IF(E66&lt;10,0,E66)</f>
        <v>28.8</v>
      </c>
      <c r="T66" s="32">
        <f t="shared" ref="T66:T74" si="28" xml:space="preserve"> IF(F66&lt;10,0,F66)</f>
        <v>25</v>
      </c>
      <c r="U66" s="32">
        <f t="shared" ref="U66:U74" si="29" xml:space="preserve"> IF(G66&lt;10,0,G66)</f>
        <v>0</v>
      </c>
      <c r="V66" s="32">
        <f t="shared" ref="V66:V74" si="30" xml:space="preserve"> IF(H66&lt;10,0,H66)</f>
        <v>0</v>
      </c>
      <c r="W66" s="32">
        <f t="shared" ref="W66:W74" si="31" xml:space="preserve"> IF(I66&lt;25,0,I66)</f>
        <v>0</v>
      </c>
      <c r="X66" s="32">
        <f t="shared" ref="X66:X74" si="32" xml:space="preserve"> IF(J66&lt;10,0,J66)</f>
        <v>0</v>
      </c>
      <c r="Y66" s="32">
        <f t="shared" ref="Y66:Y74" si="33" xml:space="preserve"> IF(K66&lt;10,0,K66)</f>
        <v>0</v>
      </c>
      <c r="Z66" s="29">
        <f t="shared" ref="Z66:Z74" si="34" xml:space="preserve"> IF(L66&lt;25,0,L66)</f>
        <v>0</v>
      </c>
      <c r="AA66">
        <f t="shared" si="11"/>
        <v>122.89999999999999</v>
      </c>
      <c r="AB66">
        <f t="shared" si="12"/>
        <v>0</v>
      </c>
    </row>
    <row r="67" spans="1:28" x14ac:dyDescent="0.3">
      <c r="A67" s="9">
        <v>41603</v>
      </c>
      <c r="B67" s="10">
        <v>0</v>
      </c>
      <c r="C67" s="13">
        <v>29.4</v>
      </c>
      <c r="D67" s="13">
        <v>33.200000000000003</v>
      </c>
      <c r="E67" s="13">
        <v>33.799999999999997</v>
      </c>
      <c r="F67" s="13">
        <v>23.3</v>
      </c>
      <c r="G67" s="13">
        <v>0</v>
      </c>
      <c r="H67" s="13">
        <v>3.66</v>
      </c>
      <c r="I67" s="13">
        <v>6.35</v>
      </c>
      <c r="J67" s="13">
        <v>0.57999999999999996</v>
      </c>
      <c r="K67" s="13">
        <v>4.4000000000000002E-4</v>
      </c>
      <c r="L67" s="14">
        <v>6.68</v>
      </c>
      <c r="O67" s="9">
        <v>41603</v>
      </c>
      <c r="P67" s="32">
        <f t="shared" si="24"/>
        <v>0</v>
      </c>
      <c r="Q67" s="32">
        <f t="shared" si="25"/>
        <v>29.4</v>
      </c>
      <c r="R67" s="32">
        <f t="shared" si="26"/>
        <v>33.200000000000003</v>
      </c>
      <c r="S67" s="32">
        <f t="shared" si="27"/>
        <v>33.799999999999997</v>
      </c>
      <c r="T67" s="32">
        <f t="shared" si="28"/>
        <v>23.3</v>
      </c>
      <c r="U67" s="32">
        <f t="shared" si="29"/>
        <v>0</v>
      </c>
      <c r="V67" s="32">
        <f t="shared" si="30"/>
        <v>0</v>
      </c>
      <c r="W67" s="32">
        <f t="shared" si="31"/>
        <v>0</v>
      </c>
      <c r="X67" s="32">
        <f t="shared" si="32"/>
        <v>0</v>
      </c>
      <c r="Y67" s="32">
        <f t="shared" si="33"/>
        <v>0</v>
      </c>
      <c r="Z67" s="29">
        <f t="shared" si="34"/>
        <v>0</v>
      </c>
      <c r="AA67">
        <f t="shared" ref="AA67:AA74" si="35">SUM(P67:Z67)</f>
        <v>119.7</v>
      </c>
      <c r="AB67">
        <f t="shared" ref="AB67:AB74" si="36">U67+Z67</f>
        <v>0</v>
      </c>
    </row>
    <row r="68" spans="1:28" x14ac:dyDescent="0.3">
      <c r="A68" s="9">
        <v>41604</v>
      </c>
      <c r="B68" s="10">
        <v>2.52</v>
      </c>
      <c r="C68" s="10">
        <v>11.4</v>
      </c>
      <c r="D68" s="10">
        <v>34.5</v>
      </c>
      <c r="E68" s="10">
        <v>42.3</v>
      </c>
      <c r="F68" s="10">
        <v>39.5</v>
      </c>
      <c r="G68" s="10">
        <v>10.3</v>
      </c>
      <c r="H68" s="10">
        <v>1.01</v>
      </c>
      <c r="I68" s="10">
        <v>0</v>
      </c>
      <c r="J68" s="10">
        <v>2.62</v>
      </c>
      <c r="K68" s="10">
        <v>7.25</v>
      </c>
      <c r="L68" s="15">
        <v>16</v>
      </c>
      <c r="O68" s="9">
        <v>41604</v>
      </c>
      <c r="P68" s="32">
        <f t="shared" si="24"/>
        <v>0</v>
      </c>
      <c r="Q68" s="32">
        <f t="shared" si="25"/>
        <v>11.4</v>
      </c>
      <c r="R68" s="32">
        <f t="shared" si="26"/>
        <v>34.5</v>
      </c>
      <c r="S68" s="32">
        <f t="shared" si="27"/>
        <v>42.3</v>
      </c>
      <c r="T68" s="32">
        <f t="shared" si="28"/>
        <v>39.5</v>
      </c>
      <c r="U68" s="32">
        <f t="shared" si="29"/>
        <v>10.3</v>
      </c>
      <c r="V68" s="32">
        <f t="shared" si="30"/>
        <v>0</v>
      </c>
      <c r="W68" s="32">
        <f t="shared" si="31"/>
        <v>0</v>
      </c>
      <c r="X68" s="32">
        <f t="shared" si="32"/>
        <v>0</v>
      </c>
      <c r="Y68" s="32">
        <f t="shared" si="33"/>
        <v>0</v>
      </c>
      <c r="Z68" s="29">
        <f t="shared" si="34"/>
        <v>0</v>
      </c>
      <c r="AA68">
        <f t="shared" si="35"/>
        <v>138</v>
      </c>
      <c r="AB68">
        <f t="shared" si="36"/>
        <v>10.3</v>
      </c>
    </row>
    <row r="69" spans="1:28" x14ac:dyDescent="0.3">
      <c r="A69" s="9">
        <v>41605</v>
      </c>
      <c r="B69" s="10">
        <v>2.4900000000000002</v>
      </c>
      <c r="C69" s="10">
        <v>5.55</v>
      </c>
      <c r="D69" s="10">
        <v>27.7</v>
      </c>
      <c r="E69" s="10">
        <v>33.299999999999997</v>
      </c>
      <c r="F69" s="10">
        <v>30.4</v>
      </c>
      <c r="G69" s="10">
        <v>4.6900000000000004</v>
      </c>
      <c r="H69" s="10">
        <v>8.9700000000000002E-2</v>
      </c>
      <c r="I69" s="10">
        <v>0</v>
      </c>
      <c r="J69" s="10">
        <v>2.21</v>
      </c>
      <c r="K69" s="10">
        <v>5.37</v>
      </c>
      <c r="L69" s="15">
        <v>6.56</v>
      </c>
      <c r="O69" s="9">
        <v>41605</v>
      </c>
      <c r="P69" s="32">
        <f t="shared" si="24"/>
        <v>0</v>
      </c>
      <c r="Q69" s="32">
        <f t="shared" si="25"/>
        <v>0</v>
      </c>
      <c r="R69" s="32">
        <f t="shared" si="26"/>
        <v>27.7</v>
      </c>
      <c r="S69" s="32">
        <f t="shared" si="27"/>
        <v>33.299999999999997</v>
      </c>
      <c r="T69" s="32">
        <f t="shared" si="28"/>
        <v>30.4</v>
      </c>
      <c r="U69" s="32">
        <f t="shared" si="29"/>
        <v>0</v>
      </c>
      <c r="V69" s="32">
        <f t="shared" si="30"/>
        <v>0</v>
      </c>
      <c r="W69" s="32">
        <f t="shared" si="31"/>
        <v>0</v>
      </c>
      <c r="X69" s="32">
        <f t="shared" si="32"/>
        <v>0</v>
      </c>
      <c r="Y69" s="32">
        <f t="shared" si="33"/>
        <v>0</v>
      </c>
      <c r="Z69" s="29">
        <f t="shared" si="34"/>
        <v>0</v>
      </c>
      <c r="AA69">
        <f t="shared" si="35"/>
        <v>91.4</v>
      </c>
      <c r="AB69">
        <f t="shared" si="36"/>
        <v>0</v>
      </c>
    </row>
    <row r="70" spans="1:28" x14ac:dyDescent="0.3">
      <c r="A70" s="9">
        <v>41606</v>
      </c>
      <c r="B70" s="10">
        <v>2.35</v>
      </c>
      <c r="C70" s="10">
        <v>15.3</v>
      </c>
      <c r="D70" s="10">
        <v>23.8</v>
      </c>
      <c r="E70" s="10">
        <v>25</v>
      </c>
      <c r="F70" s="10">
        <v>19.100000000000001</v>
      </c>
      <c r="G70" s="10">
        <v>0.502</v>
      </c>
      <c r="H70" s="10">
        <v>0</v>
      </c>
      <c r="I70" s="10">
        <v>0</v>
      </c>
      <c r="J70" s="10">
        <v>0.89700000000000002</v>
      </c>
      <c r="K70" s="10">
        <v>5.0599999999999996</v>
      </c>
      <c r="L70" s="15">
        <v>10.1</v>
      </c>
      <c r="O70" s="9">
        <v>41606</v>
      </c>
      <c r="P70" s="32">
        <f t="shared" si="24"/>
        <v>0</v>
      </c>
      <c r="Q70" s="32">
        <f t="shared" si="25"/>
        <v>15.3</v>
      </c>
      <c r="R70" s="32">
        <f t="shared" si="26"/>
        <v>23.8</v>
      </c>
      <c r="S70" s="32">
        <f t="shared" si="27"/>
        <v>25</v>
      </c>
      <c r="T70" s="32">
        <f t="shared" si="28"/>
        <v>19.100000000000001</v>
      </c>
      <c r="U70" s="32">
        <f t="shared" si="29"/>
        <v>0</v>
      </c>
      <c r="V70" s="32">
        <f t="shared" si="30"/>
        <v>0</v>
      </c>
      <c r="W70" s="32">
        <f t="shared" si="31"/>
        <v>0</v>
      </c>
      <c r="X70" s="32">
        <f t="shared" si="32"/>
        <v>0</v>
      </c>
      <c r="Y70" s="32">
        <f t="shared" si="33"/>
        <v>0</v>
      </c>
      <c r="Z70" s="29">
        <f t="shared" si="34"/>
        <v>0</v>
      </c>
      <c r="AA70">
        <f t="shared" si="35"/>
        <v>83.199999999999989</v>
      </c>
      <c r="AB70">
        <f t="shared" si="36"/>
        <v>0</v>
      </c>
    </row>
    <row r="71" spans="1:28" x14ac:dyDescent="0.3">
      <c r="A71" s="9">
        <v>41607</v>
      </c>
      <c r="B71" s="10">
        <v>2.44</v>
      </c>
      <c r="C71" s="10">
        <v>13.6</v>
      </c>
      <c r="D71" s="10">
        <v>18.899999999999999</v>
      </c>
      <c r="E71" s="10">
        <v>21</v>
      </c>
      <c r="F71" s="10">
        <v>12.7</v>
      </c>
      <c r="G71" s="10">
        <v>0</v>
      </c>
      <c r="H71" s="10">
        <v>0</v>
      </c>
      <c r="I71" s="10">
        <v>0</v>
      </c>
      <c r="J71" s="10">
        <v>0.748</v>
      </c>
      <c r="K71" s="10">
        <v>9.3699999999999992</v>
      </c>
      <c r="L71" s="15">
        <v>14.6</v>
      </c>
      <c r="O71" s="9">
        <v>41607</v>
      </c>
      <c r="P71" s="32">
        <f t="shared" si="24"/>
        <v>0</v>
      </c>
      <c r="Q71" s="32">
        <f t="shared" si="25"/>
        <v>13.6</v>
      </c>
      <c r="R71" s="32">
        <f t="shared" si="26"/>
        <v>18.899999999999999</v>
      </c>
      <c r="S71" s="32">
        <f t="shared" si="27"/>
        <v>21</v>
      </c>
      <c r="T71" s="32">
        <f t="shared" si="28"/>
        <v>12.7</v>
      </c>
      <c r="U71" s="32">
        <f t="shared" si="29"/>
        <v>0</v>
      </c>
      <c r="V71" s="32">
        <f t="shared" si="30"/>
        <v>0</v>
      </c>
      <c r="W71" s="32">
        <f t="shared" si="31"/>
        <v>0</v>
      </c>
      <c r="X71" s="32">
        <f t="shared" si="32"/>
        <v>0</v>
      </c>
      <c r="Y71" s="32">
        <f t="shared" si="33"/>
        <v>0</v>
      </c>
      <c r="Z71" s="29">
        <f t="shared" si="34"/>
        <v>0</v>
      </c>
      <c r="AA71">
        <f t="shared" si="35"/>
        <v>66.2</v>
      </c>
      <c r="AB71">
        <f t="shared" si="36"/>
        <v>0</v>
      </c>
    </row>
    <row r="72" spans="1:28" x14ac:dyDescent="0.3">
      <c r="A72" s="9">
        <v>41608</v>
      </c>
      <c r="B72" s="10">
        <v>2.2599999999999998</v>
      </c>
      <c r="C72" s="10">
        <v>15.2</v>
      </c>
      <c r="D72" s="10">
        <v>10.7</v>
      </c>
      <c r="E72" s="10">
        <v>5.34</v>
      </c>
      <c r="F72" s="10">
        <v>0.77500000000000002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5">
        <v>0</v>
      </c>
      <c r="O72" s="9">
        <v>41608</v>
      </c>
      <c r="P72" s="32">
        <f t="shared" si="24"/>
        <v>0</v>
      </c>
      <c r="Q72" s="32">
        <f t="shared" si="25"/>
        <v>15.2</v>
      </c>
      <c r="R72" s="32">
        <f t="shared" si="26"/>
        <v>10.7</v>
      </c>
      <c r="S72" s="32">
        <f t="shared" si="27"/>
        <v>0</v>
      </c>
      <c r="T72" s="32">
        <f t="shared" si="28"/>
        <v>0</v>
      </c>
      <c r="U72" s="32">
        <f t="shared" si="29"/>
        <v>0</v>
      </c>
      <c r="V72" s="32">
        <f t="shared" si="30"/>
        <v>0</v>
      </c>
      <c r="W72" s="32">
        <f t="shared" si="31"/>
        <v>0</v>
      </c>
      <c r="X72" s="32">
        <f t="shared" si="32"/>
        <v>0</v>
      </c>
      <c r="Y72" s="32">
        <f t="shared" si="33"/>
        <v>0</v>
      </c>
      <c r="Z72" s="29">
        <f t="shared" si="34"/>
        <v>0</v>
      </c>
      <c r="AA72">
        <f t="shared" si="35"/>
        <v>25.9</v>
      </c>
      <c r="AB72">
        <f t="shared" si="36"/>
        <v>0</v>
      </c>
    </row>
    <row r="73" spans="1:28" x14ac:dyDescent="0.3">
      <c r="A73" s="9">
        <v>41609</v>
      </c>
      <c r="B73" s="10">
        <v>2.21</v>
      </c>
      <c r="C73" s="10">
        <v>5.8</v>
      </c>
      <c r="D73" s="10">
        <v>14.3</v>
      </c>
      <c r="E73" s="10">
        <v>13.5</v>
      </c>
      <c r="F73" s="10">
        <v>5.24</v>
      </c>
      <c r="G73" s="10">
        <v>0</v>
      </c>
      <c r="H73" s="10">
        <v>0</v>
      </c>
      <c r="I73" s="10">
        <v>0</v>
      </c>
      <c r="J73" s="10">
        <v>0.29399999999999998</v>
      </c>
      <c r="K73" s="10">
        <v>0.29399999999999998</v>
      </c>
      <c r="L73" s="15">
        <v>0</v>
      </c>
      <c r="O73" s="9">
        <v>41609</v>
      </c>
      <c r="P73" s="32">
        <f t="shared" si="24"/>
        <v>0</v>
      </c>
      <c r="Q73" s="32">
        <f t="shared" si="25"/>
        <v>0</v>
      </c>
      <c r="R73" s="32">
        <f t="shared" si="26"/>
        <v>14.3</v>
      </c>
      <c r="S73" s="32">
        <f t="shared" si="27"/>
        <v>13.5</v>
      </c>
      <c r="T73" s="32">
        <f t="shared" si="28"/>
        <v>0</v>
      </c>
      <c r="U73" s="32">
        <f t="shared" si="29"/>
        <v>0</v>
      </c>
      <c r="V73" s="32">
        <f t="shared" si="30"/>
        <v>0</v>
      </c>
      <c r="W73" s="32">
        <f t="shared" si="31"/>
        <v>0</v>
      </c>
      <c r="X73" s="32">
        <f t="shared" si="32"/>
        <v>0</v>
      </c>
      <c r="Y73" s="32">
        <f t="shared" si="33"/>
        <v>0</v>
      </c>
      <c r="Z73" s="29">
        <f t="shared" si="34"/>
        <v>0</v>
      </c>
      <c r="AA73">
        <f t="shared" si="35"/>
        <v>27.8</v>
      </c>
      <c r="AB73">
        <f t="shared" si="36"/>
        <v>0</v>
      </c>
    </row>
    <row r="74" spans="1:28" ht="15" thickBot="1" x14ac:dyDescent="0.35">
      <c r="A74" s="16">
        <v>41610</v>
      </c>
      <c r="B74" s="17">
        <v>1.72</v>
      </c>
      <c r="C74" s="17">
        <v>22</v>
      </c>
      <c r="D74" s="17">
        <v>19.5</v>
      </c>
      <c r="E74" s="17">
        <v>23.3</v>
      </c>
      <c r="F74" s="17">
        <v>18</v>
      </c>
      <c r="G74" s="17">
        <v>0</v>
      </c>
      <c r="H74" s="17">
        <v>0</v>
      </c>
      <c r="I74" s="17">
        <v>0</v>
      </c>
      <c r="J74" s="17">
        <v>2</v>
      </c>
      <c r="K74" s="17">
        <v>3.7</v>
      </c>
      <c r="L74" s="18">
        <v>3.72</v>
      </c>
      <c r="O74" s="16">
        <v>41610</v>
      </c>
      <c r="P74" s="35">
        <f t="shared" si="24"/>
        <v>0</v>
      </c>
      <c r="Q74" s="35">
        <f t="shared" si="25"/>
        <v>22</v>
      </c>
      <c r="R74" s="35">
        <f t="shared" si="26"/>
        <v>19.5</v>
      </c>
      <c r="S74" s="35">
        <f t="shared" si="27"/>
        <v>23.3</v>
      </c>
      <c r="T74" s="35">
        <f t="shared" si="28"/>
        <v>18</v>
      </c>
      <c r="U74" s="35">
        <f t="shared" si="29"/>
        <v>0</v>
      </c>
      <c r="V74" s="35">
        <f t="shared" si="30"/>
        <v>0</v>
      </c>
      <c r="W74" s="35">
        <f t="shared" si="31"/>
        <v>0</v>
      </c>
      <c r="X74" s="35">
        <f t="shared" si="32"/>
        <v>0</v>
      </c>
      <c r="Y74" s="35">
        <f t="shared" si="33"/>
        <v>0</v>
      </c>
      <c r="Z74" s="56">
        <f t="shared" si="34"/>
        <v>0</v>
      </c>
      <c r="AA74">
        <f t="shared" si="35"/>
        <v>82.8</v>
      </c>
      <c r="AB74">
        <f t="shared" si="36"/>
        <v>0</v>
      </c>
    </row>
    <row r="75" spans="1:28" x14ac:dyDescent="0.3">
      <c r="A75" s="1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19" t="s">
        <v>12</v>
      </c>
      <c r="P75" s="6">
        <f>IF(MAX(P2:P74)&lt;10, "&lt;10", MAX(P2:P74))</f>
        <v>10.4</v>
      </c>
      <c r="Q75" s="6">
        <f t="shared" ref="Q75" si="37">IF(MAX(Q2:Q74)&lt;10, "&lt;10", MAX(Q2:Q74))</f>
        <v>38.299999999999997</v>
      </c>
      <c r="R75" s="6">
        <f t="shared" ref="R75" si="38">IF(MAX(R2:R74)&lt;10, "&lt;10", MAX(R2:R74))</f>
        <v>38.299999999999997</v>
      </c>
      <c r="S75" s="6">
        <f t="shared" ref="S75" si="39">IF(MAX(S2:S74)&lt;10, "&lt;10", MAX(S2:S74))</f>
        <v>42.3</v>
      </c>
      <c r="T75" s="6">
        <f t="shared" ref="T75" si="40">IF(MAX(T2:T74)&lt;10, "&lt;10", MAX(T2:T74))</f>
        <v>84.5</v>
      </c>
      <c r="U75" s="6">
        <f t="shared" ref="U75" si="41">IF(MAX(U2:U74)&lt;10, "&lt;10", MAX(U2:U74))</f>
        <v>31.8</v>
      </c>
      <c r="V75" s="6" t="str">
        <f t="shared" ref="V75" si="42">IF(MAX(V2:V74)&lt;10, "&lt;10", MAX(V2:V74))</f>
        <v>&lt;10</v>
      </c>
      <c r="W75" s="6" t="str">
        <f>IF(MAX(W2:W74)&lt;25, "&lt;25", MAX(W2:W74))</f>
        <v>&lt;25</v>
      </c>
      <c r="X75" s="6">
        <f t="shared" ref="X75" si="43">IF(MAX(X2:X74)&lt;10, "&lt;10", MAX(X2:X74))</f>
        <v>10.6</v>
      </c>
      <c r="Y75" s="6">
        <f t="shared" ref="Y75" si="44">IF(MAX(Y2:Y74)&lt;10, "&lt;10", MAX(Y2:Y74))</f>
        <v>13.9</v>
      </c>
      <c r="Z75" s="6">
        <f>IF(MAX(Z2:Z74)&lt;25, "&lt;25", MAX(Z2:Z74))</f>
        <v>42.5</v>
      </c>
      <c r="AA75" s="6">
        <f>MAX(AA2:AA74)</f>
        <v>189.00000000000003</v>
      </c>
    </row>
    <row r="76" spans="1:28" x14ac:dyDescent="0.3">
      <c r="A76" s="1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O76" s="19" t="s">
        <v>13</v>
      </c>
      <c r="P76" s="6" t="str">
        <f>IF(MIN(P2:P74)&lt;10, "&lt;10", MIN(P2:P74))</f>
        <v>&lt;10</v>
      </c>
      <c r="Q76" s="6" t="str">
        <f t="shared" ref="Q76:V76" si="45">IF(MIN(Q2:Q74)&lt;10, "&lt;10", MIN(Q2:Q74))</f>
        <v>&lt;10</v>
      </c>
      <c r="R76" s="6" t="str">
        <f t="shared" si="45"/>
        <v>&lt;10</v>
      </c>
      <c r="S76" s="6" t="str">
        <f t="shared" si="45"/>
        <v>&lt;10</v>
      </c>
      <c r="T76" s="6" t="str">
        <f t="shared" si="45"/>
        <v>&lt;10</v>
      </c>
      <c r="U76" s="6" t="str">
        <f t="shared" si="45"/>
        <v>&lt;10</v>
      </c>
      <c r="V76" s="6" t="str">
        <f t="shared" si="45"/>
        <v>&lt;10</v>
      </c>
      <c r="W76" s="6" t="str">
        <f>IF(MIN(W2:W74)&lt;25, "&lt;25", MIN(W2:W74))</f>
        <v>&lt;25</v>
      </c>
      <c r="X76" s="6" t="str">
        <f t="shared" ref="X76:Y76" si="46">IF(MIN(X2:X74)&lt;10, "&lt;10", MIN(X2:X74))</f>
        <v>&lt;10</v>
      </c>
      <c r="Y76" s="6" t="str">
        <f t="shared" si="46"/>
        <v>&lt;10</v>
      </c>
      <c r="Z76" s="6" t="str">
        <f>IF(MIN(Z2:Z74)&lt;25, "&lt;25", MIN(Z2:Z74))</f>
        <v>&lt;25</v>
      </c>
      <c r="AA76" s="6">
        <f>MIN(AA2:AA74)</f>
        <v>0</v>
      </c>
    </row>
    <row r="77" spans="1:28" x14ac:dyDescent="0.3">
      <c r="A77" s="1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O77" s="19" t="s">
        <v>39</v>
      </c>
      <c r="P77" s="6" t="str">
        <f>IF(MEDIAN(P2:P74)&lt;10, "&lt;10", MEDIAN(P2:P74))</f>
        <v>&lt;10</v>
      </c>
      <c r="Q77" s="6">
        <f t="shared" ref="Q77:V77" si="47">IF(MEDIAN(Q2:Q74)&lt;10, "&lt;10", MEDIAN(Q2:Q74))</f>
        <v>11.98</v>
      </c>
      <c r="R77" s="6">
        <f t="shared" si="47"/>
        <v>18.7</v>
      </c>
      <c r="S77" s="6" t="str">
        <f t="shared" si="47"/>
        <v>&lt;10</v>
      </c>
      <c r="T77" s="6" t="str">
        <f t="shared" si="47"/>
        <v>&lt;10</v>
      </c>
      <c r="U77" s="6" t="str">
        <f t="shared" si="47"/>
        <v>&lt;10</v>
      </c>
      <c r="V77" s="6" t="str">
        <f t="shared" si="47"/>
        <v>&lt;10</v>
      </c>
      <c r="W77" s="6" t="str">
        <f>IF(MEDIAN(W2:W74)&lt;25, "&lt;25", MEDIAN(W2:W74))</f>
        <v>&lt;25</v>
      </c>
      <c r="X77" s="6" t="str">
        <f t="shared" ref="X77:Y77" si="48">IF(MEDIAN(X2:X74)&lt;10, "&lt;10", MEDIAN(X2:X74))</f>
        <v>&lt;10</v>
      </c>
      <c r="Y77" s="6" t="str">
        <f t="shared" si="48"/>
        <v>&lt;10</v>
      </c>
      <c r="Z77" s="6" t="str">
        <f>IF(MEDIAN(Z2:Z74)&lt;25, "&lt;25", MEDIAN(Z2:Z74))</f>
        <v>&lt;25</v>
      </c>
      <c r="AA77" s="30">
        <f>MEDIAN(AA2:AA74)</f>
        <v>46.5</v>
      </c>
    </row>
    <row r="78" spans="1:28" x14ac:dyDescent="0.3">
      <c r="A78" s="1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O78" s="19" t="s">
        <v>14</v>
      </c>
      <c r="P78" s="30" t="str">
        <f>IF(AVERAGE(P2:P74)&lt;10, "&lt;10", AVERAGE(P2:P74))</f>
        <v>&lt;10</v>
      </c>
      <c r="Q78" s="30">
        <f t="shared" ref="Q78:V78" si="49">IF(AVERAGE(Q2:Q74)&lt;10, "&lt;10", AVERAGE(Q2:Q74))</f>
        <v>12.257602739726025</v>
      </c>
      <c r="R78" s="30">
        <f t="shared" si="49"/>
        <v>18.590753424657535</v>
      </c>
      <c r="S78" s="30">
        <f t="shared" si="49"/>
        <v>10.579383561643834</v>
      </c>
      <c r="T78" s="30">
        <f t="shared" si="49"/>
        <v>10.854109589041094</v>
      </c>
      <c r="U78" s="30" t="str">
        <f t="shared" si="49"/>
        <v>&lt;10</v>
      </c>
      <c r="V78" s="30" t="str">
        <f t="shared" si="49"/>
        <v>&lt;10</v>
      </c>
      <c r="W78" s="30" t="str">
        <f>IF(AVERAGE(W2:W74)&lt;25, "&lt;25", AVERAGE(W2:W74))</f>
        <v>&lt;25</v>
      </c>
      <c r="X78" s="30" t="str">
        <f t="shared" ref="X78:Y78" si="50">IF(AVERAGE(X2:X74)&lt;10, "&lt;10", AVERAGE(X2:X74))</f>
        <v>&lt;10</v>
      </c>
      <c r="Y78" s="30" t="str">
        <f t="shared" si="50"/>
        <v>&lt;10</v>
      </c>
      <c r="Z78" s="30" t="str">
        <f>IF(AVERAGE(Z2:Z74)&lt;25, "&lt;25", AVERAGE(Z2:Z74))</f>
        <v>&lt;25</v>
      </c>
      <c r="AA78" s="30">
        <f>AVERAGE(AA2:AA74)</f>
        <v>62.451027397260255</v>
      </c>
    </row>
    <row r="80" spans="1:28" x14ac:dyDescent="0.3">
      <c r="A80" s="1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O80" s="19"/>
    </row>
    <row r="81" spans="1:15" x14ac:dyDescent="0.3">
      <c r="A81" s="19"/>
      <c r="O81" s="19"/>
    </row>
    <row r="82" spans="1:15" x14ac:dyDescent="0.3">
      <c r="A82" s="19"/>
      <c r="C82" s="33"/>
      <c r="D82" s="33"/>
      <c r="E82" s="33"/>
      <c r="F82" s="33"/>
      <c r="G82" s="33"/>
      <c r="H82" s="33"/>
      <c r="O82" s="19"/>
    </row>
    <row r="83" spans="1:15" x14ac:dyDescent="0.3">
      <c r="A83" s="19"/>
      <c r="C83" s="33"/>
      <c r="D83" s="33"/>
      <c r="E83" s="33"/>
      <c r="F83" s="33"/>
      <c r="G83" s="33"/>
      <c r="H83" s="33"/>
      <c r="I83" s="33"/>
      <c r="L83" s="33"/>
      <c r="O83" s="19"/>
    </row>
  </sheetData>
  <conditionalFormatting sqref="AB2:AB77">
    <cfRule type="cellIs" dxfId="1" priority="1" operator="greaterThan">
      <formula>70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J1" workbookViewId="0">
      <pane ySplit="1" topLeftCell="A19" activePane="bottomLeft" state="frozen"/>
      <selection pane="bottomLeft" activeCell="AB2" sqref="AB2:AB35"/>
    </sheetView>
  </sheetViews>
  <sheetFormatPr defaultRowHeight="14.4" x14ac:dyDescent="0.3"/>
  <sheetData>
    <row r="1" spans="1:28" x14ac:dyDescent="0.3">
      <c r="A1" s="2" t="s">
        <v>11</v>
      </c>
      <c r="B1" s="3" t="s">
        <v>10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O1" s="2" t="s">
        <v>11</v>
      </c>
      <c r="P1" s="3" t="s">
        <v>10</v>
      </c>
      <c r="Q1" s="3" t="s">
        <v>0</v>
      </c>
      <c r="R1" s="3" t="s">
        <v>1</v>
      </c>
      <c r="S1" s="3" t="s">
        <v>2</v>
      </c>
      <c r="T1" s="3" t="s">
        <v>3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4" t="s">
        <v>9</v>
      </c>
      <c r="AA1" s="48" t="s">
        <v>41</v>
      </c>
      <c r="AB1" s="48" t="s">
        <v>55</v>
      </c>
    </row>
    <row r="2" spans="1:28" x14ac:dyDescent="0.3">
      <c r="A2" s="5">
        <v>41439</v>
      </c>
      <c r="B2" s="20">
        <v>55.1</v>
      </c>
      <c r="C2" s="20">
        <v>9.3100000000000006E-3</v>
      </c>
      <c r="D2" s="20">
        <v>2.9699999999999998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7">
        <v>0</v>
      </c>
      <c r="O2" s="5">
        <v>41439</v>
      </c>
      <c r="P2" s="32">
        <f t="shared" ref="P2:P35" si="0" xml:space="preserve"> IF(B2&lt;10,0,B2)</f>
        <v>55.1</v>
      </c>
      <c r="Q2" s="32">
        <f t="shared" ref="Q2:Q35" si="1" xml:space="preserve"> IF(C2&lt;10,0,C2)</f>
        <v>0</v>
      </c>
      <c r="R2" s="32">
        <f t="shared" ref="R2:R35" si="2" xml:space="preserve"> IF(D2&lt;10,0,D2)</f>
        <v>0</v>
      </c>
      <c r="S2" s="32">
        <f t="shared" ref="S2:S35" si="3" xml:space="preserve"> IF(E2&lt;10,0,E2)</f>
        <v>0</v>
      </c>
      <c r="T2" s="32">
        <f t="shared" ref="T2:T35" si="4" xml:space="preserve"> IF(F2&lt;10,0,F2)</f>
        <v>0</v>
      </c>
      <c r="U2" s="32">
        <f t="shared" ref="U2:U35" si="5" xml:space="preserve"> IF(G2&lt;10,0,G2)</f>
        <v>0</v>
      </c>
      <c r="V2" s="32">
        <f t="shared" ref="V2:V35" si="6" xml:space="preserve"> IF(H2&lt;10,0,H2)</f>
        <v>0</v>
      </c>
      <c r="W2" s="32">
        <f t="shared" ref="W2:W35" si="7" xml:space="preserve"> IF(I2&lt;25,0,I2)</f>
        <v>0</v>
      </c>
      <c r="X2" s="32">
        <f t="shared" ref="X2:X35" si="8" xml:space="preserve"> IF(J2&lt;10,0,J2)</f>
        <v>0</v>
      </c>
      <c r="Y2" s="32">
        <f t="shared" ref="Y2:Y35" si="9" xml:space="preserve"> IF(K2&lt;10,0,K2)</f>
        <v>0</v>
      </c>
      <c r="Z2" s="29">
        <f t="shared" ref="Z2:Z35" si="10" xml:space="preserve"> IF(L2&lt;25,0,L2)</f>
        <v>0</v>
      </c>
      <c r="AA2">
        <f>SUM(P2:Z2)</f>
        <v>55.1</v>
      </c>
      <c r="AB2">
        <f>U2+Z2</f>
        <v>0</v>
      </c>
    </row>
    <row r="3" spans="1:28" x14ac:dyDescent="0.3">
      <c r="A3" s="5">
        <v>41440</v>
      </c>
      <c r="B3" s="20">
        <v>69.45</v>
      </c>
      <c r="C3" s="20">
        <v>0.10100000000000001</v>
      </c>
      <c r="D3" s="20">
        <v>4.6850000000000005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7">
        <v>1.38</v>
      </c>
      <c r="O3" s="5">
        <v>41440</v>
      </c>
      <c r="P3" s="32">
        <f t="shared" si="0"/>
        <v>69.45</v>
      </c>
      <c r="Q3" s="32">
        <f t="shared" si="1"/>
        <v>0</v>
      </c>
      <c r="R3" s="32">
        <f t="shared" si="2"/>
        <v>0</v>
      </c>
      <c r="S3" s="32">
        <f t="shared" si="3"/>
        <v>0</v>
      </c>
      <c r="T3" s="32">
        <f t="shared" si="4"/>
        <v>0</v>
      </c>
      <c r="U3" s="32">
        <f t="shared" si="5"/>
        <v>0</v>
      </c>
      <c r="V3" s="32">
        <f t="shared" si="6"/>
        <v>0</v>
      </c>
      <c r="W3" s="32">
        <f t="shared" si="7"/>
        <v>0</v>
      </c>
      <c r="X3" s="32">
        <f t="shared" si="8"/>
        <v>0</v>
      </c>
      <c r="Y3" s="32">
        <f t="shared" si="9"/>
        <v>0</v>
      </c>
      <c r="Z3" s="29">
        <f t="shared" si="10"/>
        <v>0</v>
      </c>
      <c r="AA3">
        <f t="shared" ref="AA3:AA35" si="11">SUM(P3:Z3)</f>
        <v>69.45</v>
      </c>
      <c r="AB3">
        <f t="shared" ref="AB3:AB35" si="12">U3+Z3</f>
        <v>0</v>
      </c>
    </row>
    <row r="4" spans="1:28" x14ac:dyDescent="0.3">
      <c r="A4" s="5">
        <v>41441</v>
      </c>
      <c r="B4" s="20">
        <v>98.6</v>
      </c>
      <c r="C4" s="20">
        <v>0</v>
      </c>
      <c r="D4" s="20">
        <v>13.9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7">
        <v>2.91</v>
      </c>
      <c r="O4" s="5">
        <v>41441</v>
      </c>
      <c r="P4" s="32">
        <f t="shared" si="0"/>
        <v>98.6</v>
      </c>
      <c r="Q4" s="32">
        <f t="shared" si="1"/>
        <v>0</v>
      </c>
      <c r="R4" s="32">
        <f t="shared" si="2"/>
        <v>13.9</v>
      </c>
      <c r="S4" s="32">
        <f t="shared" si="3"/>
        <v>0</v>
      </c>
      <c r="T4" s="32">
        <f t="shared" si="4"/>
        <v>0</v>
      </c>
      <c r="U4" s="32">
        <f t="shared" si="5"/>
        <v>0</v>
      </c>
      <c r="V4" s="32">
        <f t="shared" si="6"/>
        <v>0</v>
      </c>
      <c r="W4" s="32">
        <f t="shared" si="7"/>
        <v>0</v>
      </c>
      <c r="X4" s="32">
        <f t="shared" si="8"/>
        <v>0</v>
      </c>
      <c r="Y4" s="32">
        <f t="shared" si="9"/>
        <v>0</v>
      </c>
      <c r="Z4" s="29">
        <f t="shared" si="10"/>
        <v>0</v>
      </c>
      <c r="AA4">
        <f t="shared" si="11"/>
        <v>112.5</v>
      </c>
      <c r="AB4">
        <f t="shared" si="12"/>
        <v>0</v>
      </c>
    </row>
    <row r="5" spans="1:28" x14ac:dyDescent="0.3">
      <c r="A5" s="5">
        <v>41442</v>
      </c>
      <c r="B5" s="20">
        <v>127.5</v>
      </c>
      <c r="C5" s="20">
        <v>3.4550000000000001</v>
      </c>
      <c r="D5" s="20">
        <v>21.4</v>
      </c>
      <c r="E5" s="20">
        <v>0</v>
      </c>
      <c r="F5" s="20">
        <v>0</v>
      </c>
      <c r="G5" s="20">
        <v>0.68</v>
      </c>
      <c r="H5" s="20">
        <v>0</v>
      </c>
      <c r="I5" s="20">
        <v>0</v>
      </c>
      <c r="J5" s="20">
        <v>0</v>
      </c>
      <c r="K5" s="20">
        <v>0</v>
      </c>
      <c r="L5" s="27">
        <v>5.0600000000000005</v>
      </c>
      <c r="O5" s="5">
        <v>41442</v>
      </c>
      <c r="P5" s="32">
        <f t="shared" si="0"/>
        <v>127.5</v>
      </c>
      <c r="Q5" s="32">
        <f t="shared" si="1"/>
        <v>0</v>
      </c>
      <c r="R5" s="32">
        <f t="shared" si="2"/>
        <v>21.4</v>
      </c>
      <c r="S5" s="32">
        <f t="shared" si="3"/>
        <v>0</v>
      </c>
      <c r="T5" s="32">
        <f t="shared" si="4"/>
        <v>0</v>
      </c>
      <c r="U5" s="32">
        <f t="shared" si="5"/>
        <v>0</v>
      </c>
      <c r="V5" s="32">
        <f t="shared" si="6"/>
        <v>0</v>
      </c>
      <c r="W5" s="32">
        <f t="shared" si="7"/>
        <v>0</v>
      </c>
      <c r="X5" s="32">
        <f t="shared" si="8"/>
        <v>0</v>
      </c>
      <c r="Y5" s="32">
        <f t="shared" si="9"/>
        <v>0</v>
      </c>
      <c r="Z5" s="29">
        <f t="shared" si="10"/>
        <v>0</v>
      </c>
      <c r="AA5">
        <f t="shared" si="11"/>
        <v>148.9</v>
      </c>
      <c r="AB5">
        <f t="shared" si="12"/>
        <v>0</v>
      </c>
    </row>
    <row r="6" spans="1:28" x14ac:dyDescent="0.3">
      <c r="A6" s="5">
        <v>41443</v>
      </c>
      <c r="B6" s="20">
        <v>178</v>
      </c>
      <c r="C6" s="20">
        <v>1.024</v>
      </c>
      <c r="D6" s="20">
        <v>21.3</v>
      </c>
      <c r="E6" s="20">
        <v>0.90349999999999997</v>
      </c>
      <c r="F6" s="20">
        <v>0</v>
      </c>
      <c r="G6" s="20">
        <v>2.65</v>
      </c>
      <c r="H6" s="20">
        <v>0</v>
      </c>
      <c r="I6" s="20">
        <v>0</v>
      </c>
      <c r="J6" s="20">
        <v>0</v>
      </c>
      <c r="K6" s="20">
        <v>0.26600000000000001</v>
      </c>
      <c r="L6" s="27">
        <v>6.1400000000000006</v>
      </c>
      <c r="O6" s="5">
        <v>41443</v>
      </c>
      <c r="P6" s="32">
        <f t="shared" si="0"/>
        <v>178</v>
      </c>
      <c r="Q6" s="32">
        <f t="shared" si="1"/>
        <v>0</v>
      </c>
      <c r="R6" s="32">
        <f t="shared" si="2"/>
        <v>21.3</v>
      </c>
      <c r="S6" s="32">
        <f t="shared" si="3"/>
        <v>0</v>
      </c>
      <c r="T6" s="32">
        <f t="shared" si="4"/>
        <v>0</v>
      </c>
      <c r="U6" s="32">
        <f t="shared" si="5"/>
        <v>0</v>
      </c>
      <c r="V6" s="32">
        <f t="shared" si="6"/>
        <v>0</v>
      </c>
      <c r="W6" s="32">
        <f t="shared" si="7"/>
        <v>0</v>
      </c>
      <c r="X6" s="32">
        <f t="shared" si="8"/>
        <v>0</v>
      </c>
      <c r="Y6" s="32">
        <f t="shared" si="9"/>
        <v>0</v>
      </c>
      <c r="Z6" s="29">
        <f t="shared" si="10"/>
        <v>0</v>
      </c>
      <c r="AA6">
        <f t="shared" si="11"/>
        <v>199.3</v>
      </c>
      <c r="AB6">
        <f t="shared" si="12"/>
        <v>0</v>
      </c>
    </row>
    <row r="7" spans="1:28" x14ac:dyDescent="0.3">
      <c r="A7" s="5">
        <v>41458</v>
      </c>
      <c r="B7" s="11">
        <v>334</v>
      </c>
      <c r="C7" s="7">
        <v>5.85</v>
      </c>
      <c r="D7" s="7">
        <v>31.5</v>
      </c>
      <c r="E7" s="20">
        <v>0</v>
      </c>
      <c r="F7" s="7">
        <v>1.29</v>
      </c>
      <c r="G7" s="7">
        <v>1.38</v>
      </c>
      <c r="H7" s="20">
        <v>0</v>
      </c>
      <c r="I7" s="20">
        <v>0</v>
      </c>
      <c r="J7" s="20">
        <v>0</v>
      </c>
      <c r="K7" s="7">
        <v>0.33400000000000002</v>
      </c>
      <c r="L7" s="8">
        <v>5.9399999999999995</v>
      </c>
      <c r="O7" s="5">
        <v>41458</v>
      </c>
      <c r="P7" s="32">
        <f t="shared" si="0"/>
        <v>334</v>
      </c>
      <c r="Q7" s="32">
        <f t="shared" si="1"/>
        <v>0</v>
      </c>
      <c r="R7" s="32">
        <f t="shared" si="2"/>
        <v>31.5</v>
      </c>
      <c r="S7" s="32">
        <f t="shared" si="3"/>
        <v>0</v>
      </c>
      <c r="T7" s="32">
        <f t="shared" si="4"/>
        <v>0</v>
      </c>
      <c r="U7" s="32">
        <f t="shared" si="5"/>
        <v>0</v>
      </c>
      <c r="V7" s="32">
        <f t="shared" si="6"/>
        <v>0</v>
      </c>
      <c r="W7" s="32">
        <f t="shared" si="7"/>
        <v>0</v>
      </c>
      <c r="X7" s="32">
        <f t="shared" si="8"/>
        <v>0</v>
      </c>
      <c r="Y7" s="32">
        <f t="shared" si="9"/>
        <v>0</v>
      </c>
      <c r="Z7" s="29">
        <f t="shared" si="10"/>
        <v>0</v>
      </c>
      <c r="AA7">
        <f t="shared" si="11"/>
        <v>365.5</v>
      </c>
      <c r="AB7">
        <f t="shared" si="12"/>
        <v>0</v>
      </c>
    </row>
    <row r="8" spans="1:28" x14ac:dyDescent="0.3">
      <c r="A8" s="5">
        <v>41459</v>
      </c>
      <c r="B8" s="11">
        <v>210.5</v>
      </c>
      <c r="C8" s="7">
        <v>8.1549999999999994</v>
      </c>
      <c r="D8" s="7">
        <v>18.549999999999997</v>
      </c>
      <c r="E8" s="20">
        <v>0</v>
      </c>
      <c r="F8" s="7">
        <v>0.433</v>
      </c>
      <c r="G8" s="7">
        <v>0.24359999999999998</v>
      </c>
      <c r="H8" s="20">
        <v>0</v>
      </c>
      <c r="I8" s="20">
        <v>0</v>
      </c>
      <c r="J8" s="20">
        <v>0</v>
      </c>
      <c r="K8" s="20">
        <v>0</v>
      </c>
      <c r="L8" s="8">
        <v>7.6449999999999996</v>
      </c>
      <c r="O8" s="5">
        <v>41459</v>
      </c>
      <c r="P8" s="32">
        <f t="shared" si="0"/>
        <v>210.5</v>
      </c>
      <c r="Q8" s="32">
        <f t="shared" si="1"/>
        <v>0</v>
      </c>
      <c r="R8" s="32">
        <f t="shared" si="2"/>
        <v>18.549999999999997</v>
      </c>
      <c r="S8" s="32">
        <f t="shared" si="3"/>
        <v>0</v>
      </c>
      <c r="T8" s="32">
        <f t="shared" si="4"/>
        <v>0</v>
      </c>
      <c r="U8" s="32">
        <f t="shared" si="5"/>
        <v>0</v>
      </c>
      <c r="V8" s="32">
        <f t="shared" si="6"/>
        <v>0</v>
      </c>
      <c r="W8" s="32">
        <f t="shared" si="7"/>
        <v>0</v>
      </c>
      <c r="X8" s="32">
        <f t="shared" si="8"/>
        <v>0</v>
      </c>
      <c r="Y8" s="32">
        <f t="shared" si="9"/>
        <v>0</v>
      </c>
      <c r="Z8" s="29">
        <f t="shared" si="10"/>
        <v>0</v>
      </c>
      <c r="AA8">
        <f t="shared" si="11"/>
        <v>229.05</v>
      </c>
      <c r="AB8">
        <f t="shared" si="12"/>
        <v>0</v>
      </c>
    </row>
    <row r="9" spans="1:28" x14ac:dyDescent="0.3">
      <c r="A9" s="5">
        <v>41460</v>
      </c>
      <c r="B9" s="11">
        <v>127</v>
      </c>
      <c r="C9" s="7">
        <v>9.2900000000000009</v>
      </c>
      <c r="D9" s="7">
        <v>20.299999999999997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8">
        <v>2.8449999999999998</v>
      </c>
      <c r="O9" s="5">
        <v>41460</v>
      </c>
      <c r="P9" s="32">
        <f t="shared" si="0"/>
        <v>127</v>
      </c>
      <c r="Q9" s="32">
        <f t="shared" si="1"/>
        <v>0</v>
      </c>
      <c r="R9" s="32">
        <f t="shared" si="2"/>
        <v>20.299999999999997</v>
      </c>
      <c r="S9" s="32">
        <f t="shared" si="3"/>
        <v>0</v>
      </c>
      <c r="T9" s="32">
        <f t="shared" si="4"/>
        <v>0</v>
      </c>
      <c r="U9" s="32">
        <f t="shared" si="5"/>
        <v>0</v>
      </c>
      <c r="V9" s="32">
        <f t="shared" si="6"/>
        <v>0</v>
      </c>
      <c r="W9" s="32">
        <f t="shared" si="7"/>
        <v>0</v>
      </c>
      <c r="X9" s="32">
        <f t="shared" si="8"/>
        <v>0</v>
      </c>
      <c r="Y9" s="32">
        <f t="shared" si="9"/>
        <v>0</v>
      </c>
      <c r="Z9" s="29">
        <f t="shared" si="10"/>
        <v>0</v>
      </c>
      <c r="AA9">
        <f t="shared" si="11"/>
        <v>147.30000000000001</v>
      </c>
      <c r="AB9">
        <f t="shared" si="12"/>
        <v>0</v>
      </c>
    </row>
    <row r="10" spans="1:28" x14ac:dyDescent="0.3">
      <c r="A10" s="5">
        <v>41461</v>
      </c>
      <c r="B10" s="11">
        <v>127</v>
      </c>
      <c r="C10" s="7">
        <v>8.2250000000000014</v>
      </c>
      <c r="D10" s="7">
        <v>10.265000000000001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8">
        <v>2.9350000000000001</v>
      </c>
      <c r="O10" s="5">
        <v>41461</v>
      </c>
      <c r="P10" s="32">
        <f t="shared" si="0"/>
        <v>127</v>
      </c>
      <c r="Q10" s="32">
        <f t="shared" si="1"/>
        <v>0</v>
      </c>
      <c r="R10" s="32">
        <f t="shared" si="2"/>
        <v>10.265000000000001</v>
      </c>
      <c r="S10" s="32">
        <f t="shared" si="3"/>
        <v>0</v>
      </c>
      <c r="T10" s="32">
        <f t="shared" si="4"/>
        <v>0</v>
      </c>
      <c r="U10" s="32">
        <f t="shared" si="5"/>
        <v>0</v>
      </c>
      <c r="V10" s="32">
        <f t="shared" si="6"/>
        <v>0</v>
      </c>
      <c r="W10" s="32">
        <f t="shared" si="7"/>
        <v>0</v>
      </c>
      <c r="X10" s="32">
        <f t="shared" si="8"/>
        <v>0</v>
      </c>
      <c r="Y10" s="32">
        <f t="shared" si="9"/>
        <v>0</v>
      </c>
      <c r="Z10" s="29">
        <f t="shared" si="10"/>
        <v>0</v>
      </c>
      <c r="AA10">
        <f t="shared" si="11"/>
        <v>137.26499999999999</v>
      </c>
      <c r="AB10">
        <f t="shared" si="12"/>
        <v>0</v>
      </c>
    </row>
    <row r="11" spans="1:28" x14ac:dyDescent="0.3">
      <c r="A11" s="5">
        <v>41462</v>
      </c>
      <c r="B11" s="11">
        <v>132.5</v>
      </c>
      <c r="C11" s="7">
        <v>11.2</v>
      </c>
      <c r="D11" s="7">
        <v>16.5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8">
        <v>0.89200000000000002</v>
      </c>
      <c r="O11" s="5">
        <v>41462</v>
      </c>
      <c r="P11" s="32">
        <f t="shared" si="0"/>
        <v>132.5</v>
      </c>
      <c r="Q11" s="32">
        <f t="shared" si="1"/>
        <v>11.2</v>
      </c>
      <c r="R11" s="32">
        <f t="shared" si="2"/>
        <v>16.5</v>
      </c>
      <c r="S11" s="32">
        <f t="shared" si="3"/>
        <v>0</v>
      </c>
      <c r="T11" s="32">
        <f t="shared" si="4"/>
        <v>0</v>
      </c>
      <c r="U11" s="32">
        <f t="shared" si="5"/>
        <v>0</v>
      </c>
      <c r="V11" s="32">
        <f t="shared" si="6"/>
        <v>0</v>
      </c>
      <c r="W11" s="32">
        <f t="shared" si="7"/>
        <v>0</v>
      </c>
      <c r="X11" s="32">
        <f t="shared" si="8"/>
        <v>0</v>
      </c>
      <c r="Y11" s="32">
        <f t="shared" si="9"/>
        <v>0</v>
      </c>
      <c r="Z11" s="29">
        <f t="shared" si="10"/>
        <v>0</v>
      </c>
      <c r="AA11">
        <f t="shared" si="11"/>
        <v>160.19999999999999</v>
      </c>
      <c r="AB11">
        <f t="shared" si="12"/>
        <v>0</v>
      </c>
    </row>
    <row r="12" spans="1:28" x14ac:dyDescent="0.3">
      <c r="A12" s="5">
        <v>41463</v>
      </c>
      <c r="B12" s="11">
        <v>147</v>
      </c>
      <c r="C12" s="7">
        <v>16.5</v>
      </c>
      <c r="D12" s="7">
        <v>6.5449999999999999</v>
      </c>
      <c r="E12" s="20">
        <v>0</v>
      </c>
      <c r="F12" s="7">
        <v>23.6</v>
      </c>
      <c r="G12" s="7">
        <v>1.7</v>
      </c>
      <c r="H12" s="20">
        <v>0</v>
      </c>
      <c r="I12" s="20">
        <v>0</v>
      </c>
      <c r="J12" s="20">
        <v>0</v>
      </c>
      <c r="K12" s="20">
        <v>0</v>
      </c>
      <c r="L12" s="8">
        <v>1.1254500000000001</v>
      </c>
      <c r="O12" s="5">
        <v>41463</v>
      </c>
      <c r="P12" s="32">
        <f t="shared" si="0"/>
        <v>147</v>
      </c>
      <c r="Q12" s="32">
        <f t="shared" si="1"/>
        <v>16.5</v>
      </c>
      <c r="R12" s="32">
        <f t="shared" si="2"/>
        <v>0</v>
      </c>
      <c r="S12" s="32">
        <f t="shared" si="3"/>
        <v>0</v>
      </c>
      <c r="T12" s="32">
        <f t="shared" si="4"/>
        <v>23.6</v>
      </c>
      <c r="U12" s="32">
        <f t="shared" si="5"/>
        <v>0</v>
      </c>
      <c r="V12" s="32">
        <f t="shared" si="6"/>
        <v>0</v>
      </c>
      <c r="W12" s="32">
        <f t="shared" si="7"/>
        <v>0</v>
      </c>
      <c r="X12" s="32">
        <f t="shared" si="8"/>
        <v>0</v>
      </c>
      <c r="Y12" s="32">
        <f t="shared" si="9"/>
        <v>0</v>
      </c>
      <c r="Z12" s="29">
        <f t="shared" si="10"/>
        <v>0</v>
      </c>
      <c r="AA12">
        <f t="shared" si="11"/>
        <v>187.1</v>
      </c>
      <c r="AB12">
        <f t="shared" si="12"/>
        <v>0</v>
      </c>
    </row>
    <row r="13" spans="1:28" x14ac:dyDescent="0.3">
      <c r="A13" s="5">
        <v>41465</v>
      </c>
      <c r="B13" s="7">
        <v>193.5</v>
      </c>
      <c r="C13" s="7">
        <v>3.7850000000000001</v>
      </c>
      <c r="D13" s="7">
        <v>24.3</v>
      </c>
      <c r="E13" s="7">
        <v>0.80200000000000005</v>
      </c>
      <c r="F13" s="7">
        <v>4.71</v>
      </c>
      <c r="G13" s="7">
        <v>4.3550000000000004</v>
      </c>
      <c r="H13" s="7">
        <v>0</v>
      </c>
      <c r="I13" s="7">
        <v>0</v>
      </c>
      <c r="J13" s="7">
        <v>1.0325</v>
      </c>
      <c r="K13" s="7">
        <v>0.95300000000000007</v>
      </c>
      <c r="L13" s="8">
        <v>3.36</v>
      </c>
      <c r="O13" s="5">
        <v>41465</v>
      </c>
      <c r="P13" s="32">
        <f t="shared" si="0"/>
        <v>193.5</v>
      </c>
      <c r="Q13" s="32">
        <f t="shared" si="1"/>
        <v>0</v>
      </c>
      <c r="R13" s="32">
        <f t="shared" si="2"/>
        <v>24.3</v>
      </c>
      <c r="S13" s="32">
        <f t="shared" si="3"/>
        <v>0</v>
      </c>
      <c r="T13" s="32">
        <f t="shared" si="4"/>
        <v>0</v>
      </c>
      <c r="U13" s="32">
        <f t="shared" si="5"/>
        <v>0</v>
      </c>
      <c r="V13" s="32">
        <f t="shared" si="6"/>
        <v>0</v>
      </c>
      <c r="W13" s="32">
        <f t="shared" si="7"/>
        <v>0</v>
      </c>
      <c r="X13" s="32">
        <f t="shared" si="8"/>
        <v>0</v>
      </c>
      <c r="Y13" s="32">
        <f t="shared" si="9"/>
        <v>0</v>
      </c>
      <c r="Z13" s="29">
        <f t="shared" si="10"/>
        <v>0</v>
      </c>
      <c r="AA13">
        <f t="shared" si="11"/>
        <v>217.8</v>
      </c>
      <c r="AB13">
        <f t="shared" si="12"/>
        <v>0</v>
      </c>
    </row>
    <row r="14" spans="1:28" x14ac:dyDescent="0.3">
      <c r="A14" s="5">
        <v>41466</v>
      </c>
      <c r="B14" s="7">
        <v>272</v>
      </c>
      <c r="C14" s="7">
        <v>6.55</v>
      </c>
      <c r="D14" s="7">
        <v>35.650000000000006</v>
      </c>
      <c r="E14" s="7">
        <v>3.2650000000000001</v>
      </c>
      <c r="F14" s="7">
        <v>7.3650000000000002</v>
      </c>
      <c r="G14" s="7">
        <v>7.5549999999999997</v>
      </c>
      <c r="H14" s="7">
        <v>0</v>
      </c>
      <c r="I14" s="7">
        <v>0</v>
      </c>
      <c r="J14" s="7">
        <v>1.355</v>
      </c>
      <c r="K14" s="7">
        <v>2.13</v>
      </c>
      <c r="L14" s="8">
        <v>1.6850000000000001</v>
      </c>
      <c r="O14" s="5">
        <v>41466</v>
      </c>
      <c r="P14" s="32">
        <f t="shared" si="0"/>
        <v>272</v>
      </c>
      <c r="Q14" s="32">
        <f t="shared" si="1"/>
        <v>0</v>
      </c>
      <c r="R14" s="32">
        <f t="shared" si="2"/>
        <v>35.650000000000006</v>
      </c>
      <c r="S14" s="32">
        <f t="shared" si="3"/>
        <v>0</v>
      </c>
      <c r="T14" s="32">
        <f t="shared" si="4"/>
        <v>0</v>
      </c>
      <c r="U14" s="32">
        <f t="shared" si="5"/>
        <v>0</v>
      </c>
      <c r="V14" s="32">
        <f t="shared" si="6"/>
        <v>0</v>
      </c>
      <c r="W14" s="32">
        <f t="shared" si="7"/>
        <v>0</v>
      </c>
      <c r="X14" s="32">
        <f t="shared" si="8"/>
        <v>0</v>
      </c>
      <c r="Y14" s="32">
        <f t="shared" si="9"/>
        <v>0</v>
      </c>
      <c r="Z14" s="29">
        <f t="shared" si="10"/>
        <v>0</v>
      </c>
      <c r="AA14">
        <f t="shared" si="11"/>
        <v>307.64999999999998</v>
      </c>
      <c r="AB14">
        <f t="shared" si="12"/>
        <v>0</v>
      </c>
    </row>
    <row r="15" spans="1:28" x14ac:dyDescent="0.3">
      <c r="A15" s="5">
        <v>41467</v>
      </c>
      <c r="B15" s="7">
        <v>326</v>
      </c>
      <c r="C15" s="7">
        <v>7.61</v>
      </c>
      <c r="D15" s="7">
        <v>38.549999999999997</v>
      </c>
      <c r="E15" s="7">
        <v>4.0250000000000004</v>
      </c>
      <c r="F15" s="7">
        <v>7.8549999999999995</v>
      </c>
      <c r="G15" s="7">
        <v>8.6349999999999998</v>
      </c>
      <c r="H15" s="7">
        <v>0</v>
      </c>
      <c r="I15" s="7">
        <v>0</v>
      </c>
      <c r="J15" s="7">
        <v>1.48</v>
      </c>
      <c r="K15" s="7">
        <v>2.8</v>
      </c>
      <c r="L15" s="8">
        <v>3.71</v>
      </c>
      <c r="O15" s="5">
        <v>41467</v>
      </c>
      <c r="P15" s="32">
        <f t="shared" si="0"/>
        <v>326</v>
      </c>
      <c r="Q15" s="32">
        <f t="shared" si="1"/>
        <v>0</v>
      </c>
      <c r="R15" s="32">
        <f t="shared" si="2"/>
        <v>38.549999999999997</v>
      </c>
      <c r="S15" s="32">
        <f t="shared" si="3"/>
        <v>0</v>
      </c>
      <c r="T15" s="32">
        <f t="shared" si="4"/>
        <v>0</v>
      </c>
      <c r="U15" s="32">
        <f t="shared" si="5"/>
        <v>0</v>
      </c>
      <c r="V15" s="32">
        <f t="shared" si="6"/>
        <v>0</v>
      </c>
      <c r="W15" s="32">
        <f t="shared" si="7"/>
        <v>0</v>
      </c>
      <c r="X15" s="32">
        <f t="shared" si="8"/>
        <v>0</v>
      </c>
      <c r="Y15" s="32">
        <f t="shared" si="9"/>
        <v>0</v>
      </c>
      <c r="Z15" s="29">
        <f t="shared" si="10"/>
        <v>0</v>
      </c>
      <c r="AA15">
        <f t="shared" si="11"/>
        <v>364.55</v>
      </c>
      <c r="AB15">
        <f t="shared" si="12"/>
        <v>0</v>
      </c>
    </row>
    <row r="16" spans="1:28" x14ac:dyDescent="0.3">
      <c r="A16" s="5">
        <v>41468</v>
      </c>
      <c r="B16" s="7">
        <v>303</v>
      </c>
      <c r="C16" s="7">
        <v>6.5750000000000002</v>
      </c>
      <c r="D16" s="7">
        <v>36.75</v>
      </c>
      <c r="E16" s="7">
        <v>3.5</v>
      </c>
      <c r="F16" s="7">
        <v>8.25</v>
      </c>
      <c r="G16" s="7">
        <v>8.34</v>
      </c>
      <c r="H16" s="7">
        <v>0</v>
      </c>
      <c r="I16" s="7">
        <v>0</v>
      </c>
      <c r="J16" s="7">
        <v>1.62</v>
      </c>
      <c r="K16" s="7">
        <v>2.8600000000000003</v>
      </c>
      <c r="L16" s="8">
        <v>3.4899999999999998</v>
      </c>
      <c r="O16" s="5">
        <v>41468</v>
      </c>
      <c r="P16" s="32">
        <f t="shared" si="0"/>
        <v>303</v>
      </c>
      <c r="Q16" s="32">
        <f t="shared" si="1"/>
        <v>0</v>
      </c>
      <c r="R16" s="32">
        <f t="shared" si="2"/>
        <v>36.75</v>
      </c>
      <c r="S16" s="32">
        <f t="shared" si="3"/>
        <v>0</v>
      </c>
      <c r="T16" s="32">
        <f t="shared" si="4"/>
        <v>0</v>
      </c>
      <c r="U16" s="32">
        <f t="shared" si="5"/>
        <v>0</v>
      </c>
      <c r="V16" s="32">
        <f t="shared" si="6"/>
        <v>0</v>
      </c>
      <c r="W16" s="32">
        <f t="shared" si="7"/>
        <v>0</v>
      </c>
      <c r="X16" s="32">
        <f t="shared" si="8"/>
        <v>0</v>
      </c>
      <c r="Y16" s="32">
        <f t="shared" si="9"/>
        <v>0</v>
      </c>
      <c r="Z16" s="29">
        <f t="shared" si="10"/>
        <v>0</v>
      </c>
      <c r="AA16">
        <f t="shared" si="11"/>
        <v>339.75</v>
      </c>
      <c r="AB16">
        <f t="shared" si="12"/>
        <v>0</v>
      </c>
    </row>
    <row r="17" spans="1:28" x14ac:dyDescent="0.3">
      <c r="A17" s="5">
        <v>41469</v>
      </c>
      <c r="B17" s="7">
        <v>241.5</v>
      </c>
      <c r="C17" s="7">
        <v>5.73</v>
      </c>
      <c r="D17" s="7">
        <v>30.9</v>
      </c>
      <c r="E17" s="7">
        <v>3.56</v>
      </c>
      <c r="F17" s="7">
        <v>6.49</v>
      </c>
      <c r="G17" s="7">
        <v>8.1850000000000005</v>
      </c>
      <c r="H17" s="7">
        <v>0</v>
      </c>
      <c r="I17" s="7">
        <v>0</v>
      </c>
      <c r="J17" s="7">
        <v>1.99</v>
      </c>
      <c r="K17" s="7">
        <v>2.835</v>
      </c>
      <c r="L17" s="8">
        <v>6.7050000000000001</v>
      </c>
      <c r="O17" s="5">
        <v>41469</v>
      </c>
      <c r="P17" s="32">
        <f t="shared" si="0"/>
        <v>241.5</v>
      </c>
      <c r="Q17" s="32">
        <f t="shared" si="1"/>
        <v>0</v>
      </c>
      <c r="R17" s="32">
        <f t="shared" si="2"/>
        <v>30.9</v>
      </c>
      <c r="S17" s="32">
        <f t="shared" si="3"/>
        <v>0</v>
      </c>
      <c r="T17" s="32">
        <f t="shared" si="4"/>
        <v>0</v>
      </c>
      <c r="U17" s="32">
        <f t="shared" si="5"/>
        <v>0</v>
      </c>
      <c r="V17" s="32">
        <f t="shared" si="6"/>
        <v>0</v>
      </c>
      <c r="W17" s="32">
        <f t="shared" si="7"/>
        <v>0</v>
      </c>
      <c r="X17" s="32">
        <f t="shared" si="8"/>
        <v>0</v>
      </c>
      <c r="Y17" s="32">
        <f t="shared" si="9"/>
        <v>0</v>
      </c>
      <c r="Z17" s="29">
        <f t="shared" si="10"/>
        <v>0</v>
      </c>
      <c r="AA17">
        <f t="shared" si="11"/>
        <v>272.39999999999998</v>
      </c>
      <c r="AB17">
        <f t="shared" si="12"/>
        <v>0</v>
      </c>
    </row>
    <row r="18" spans="1:28" x14ac:dyDescent="0.3">
      <c r="A18" s="5">
        <v>41470</v>
      </c>
      <c r="B18" s="7">
        <v>187.5</v>
      </c>
      <c r="C18" s="7">
        <v>3.3200000000000003</v>
      </c>
      <c r="D18" s="7">
        <v>25.05</v>
      </c>
      <c r="E18" s="7">
        <v>1.9550000000000001</v>
      </c>
      <c r="F18" s="7">
        <v>4.8049999999999997</v>
      </c>
      <c r="G18" s="7">
        <v>6.2750000000000004</v>
      </c>
      <c r="H18" s="7">
        <v>0</v>
      </c>
      <c r="I18" s="7">
        <v>0</v>
      </c>
      <c r="J18" s="7">
        <v>1.175</v>
      </c>
      <c r="K18" s="7">
        <v>2.17</v>
      </c>
      <c r="L18" s="8">
        <v>3.8250000000000002</v>
      </c>
      <c r="O18" s="5">
        <v>41470</v>
      </c>
      <c r="P18" s="32">
        <f t="shared" si="0"/>
        <v>187.5</v>
      </c>
      <c r="Q18" s="32">
        <f t="shared" si="1"/>
        <v>0</v>
      </c>
      <c r="R18" s="32">
        <f t="shared" si="2"/>
        <v>25.05</v>
      </c>
      <c r="S18" s="32">
        <f t="shared" si="3"/>
        <v>0</v>
      </c>
      <c r="T18" s="32">
        <f t="shared" si="4"/>
        <v>0</v>
      </c>
      <c r="U18" s="32">
        <f t="shared" si="5"/>
        <v>0</v>
      </c>
      <c r="V18" s="32">
        <f t="shared" si="6"/>
        <v>0</v>
      </c>
      <c r="W18" s="32">
        <f t="shared" si="7"/>
        <v>0</v>
      </c>
      <c r="X18" s="32">
        <f t="shared" si="8"/>
        <v>0</v>
      </c>
      <c r="Y18" s="32">
        <f t="shared" si="9"/>
        <v>0</v>
      </c>
      <c r="Z18" s="29">
        <f t="shared" si="10"/>
        <v>0</v>
      </c>
      <c r="AA18">
        <f t="shared" si="11"/>
        <v>212.55</v>
      </c>
      <c r="AB18">
        <f t="shared" si="12"/>
        <v>0</v>
      </c>
    </row>
    <row r="19" spans="1:28" x14ac:dyDescent="0.3">
      <c r="A19" s="5">
        <v>41542</v>
      </c>
      <c r="B19" s="24">
        <v>4560</v>
      </c>
      <c r="C19" s="13">
        <v>68.599999999999994</v>
      </c>
      <c r="D19" s="13">
        <v>46.1</v>
      </c>
      <c r="E19" s="13">
        <v>10.7</v>
      </c>
      <c r="F19" s="13">
        <v>10.5</v>
      </c>
      <c r="G19" s="13">
        <v>8.1</v>
      </c>
      <c r="H19" s="10">
        <v>0</v>
      </c>
      <c r="I19" s="10">
        <v>0</v>
      </c>
      <c r="J19" s="10">
        <v>0</v>
      </c>
      <c r="K19" s="13">
        <v>6.98</v>
      </c>
      <c r="L19" s="14">
        <v>12.7</v>
      </c>
      <c r="O19" s="5">
        <v>41542</v>
      </c>
      <c r="P19" s="32">
        <f t="shared" si="0"/>
        <v>4560</v>
      </c>
      <c r="Q19" s="32">
        <f t="shared" si="1"/>
        <v>68.599999999999994</v>
      </c>
      <c r="R19" s="32">
        <f t="shared" si="2"/>
        <v>46.1</v>
      </c>
      <c r="S19" s="32">
        <f t="shared" si="3"/>
        <v>10.7</v>
      </c>
      <c r="T19" s="32">
        <f t="shared" si="4"/>
        <v>10.5</v>
      </c>
      <c r="U19" s="32">
        <f t="shared" si="5"/>
        <v>0</v>
      </c>
      <c r="V19" s="32">
        <f t="shared" si="6"/>
        <v>0</v>
      </c>
      <c r="W19" s="32">
        <f t="shared" si="7"/>
        <v>0</v>
      </c>
      <c r="X19" s="32">
        <f t="shared" si="8"/>
        <v>0</v>
      </c>
      <c r="Y19" s="32">
        <f t="shared" si="9"/>
        <v>0</v>
      </c>
      <c r="Z19" s="29">
        <f t="shared" si="10"/>
        <v>0</v>
      </c>
      <c r="AA19">
        <f t="shared" si="11"/>
        <v>4695.9000000000005</v>
      </c>
      <c r="AB19">
        <f t="shared" si="12"/>
        <v>0</v>
      </c>
    </row>
    <row r="20" spans="1:28" x14ac:dyDescent="0.3">
      <c r="A20" s="5">
        <v>41543</v>
      </c>
      <c r="B20" s="24">
        <v>3080</v>
      </c>
      <c r="C20" s="13">
        <v>24.9</v>
      </c>
      <c r="D20" s="13">
        <v>50.7</v>
      </c>
      <c r="E20" s="13">
        <v>7.99</v>
      </c>
      <c r="F20" s="13">
        <v>13.1</v>
      </c>
      <c r="G20" s="13">
        <v>9.2200000000000006</v>
      </c>
      <c r="H20" s="10">
        <v>0</v>
      </c>
      <c r="I20" s="10">
        <v>0</v>
      </c>
      <c r="J20" s="10">
        <v>0</v>
      </c>
      <c r="K20" s="13">
        <v>9.31</v>
      </c>
      <c r="L20" s="14">
        <v>15.6</v>
      </c>
      <c r="O20" s="5">
        <v>41543</v>
      </c>
      <c r="P20" s="32">
        <f t="shared" si="0"/>
        <v>3080</v>
      </c>
      <c r="Q20" s="32">
        <f t="shared" si="1"/>
        <v>24.9</v>
      </c>
      <c r="R20" s="32">
        <f t="shared" si="2"/>
        <v>50.7</v>
      </c>
      <c r="S20" s="32">
        <f t="shared" si="3"/>
        <v>0</v>
      </c>
      <c r="T20" s="32">
        <f t="shared" si="4"/>
        <v>13.1</v>
      </c>
      <c r="U20" s="32">
        <f t="shared" si="5"/>
        <v>0</v>
      </c>
      <c r="V20" s="32">
        <f t="shared" si="6"/>
        <v>0</v>
      </c>
      <c r="W20" s="32">
        <f t="shared" si="7"/>
        <v>0</v>
      </c>
      <c r="X20" s="32">
        <f t="shared" si="8"/>
        <v>0</v>
      </c>
      <c r="Y20" s="32">
        <f t="shared" si="9"/>
        <v>0</v>
      </c>
      <c r="Z20" s="29">
        <f t="shared" si="10"/>
        <v>0</v>
      </c>
      <c r="AA20">
        <f t="shared" si="11"/>
        <v>3168.7</v>
      </c>
      <c r="AB20">
        <f t="shared" si="12"/>
        <v>0</v>
      </c>
    </row>
    <row r="21" spans="1:28" x14ac:dyDescent="0.3">
      <c r="A21" s="5">
        <v>41544</v>
      </c>
      <c r="B21" s="24">
        <v>2200</v>
      </c>
      <c r="C21" s="13">
        <v>33.700000000000003</v>
      </c>
      <c r="D21" s="13">
        <v>54.1</v>
      </c>
      <c r="E21" s="13">
        <v>14.2</v>
      </c>
      <c r="F21" s="13">
        <v>8.33</v>
      </c>
      <c r="G21" s="13">
        <v>9.02</v>
      </c>
      <c r="H21" s="10">
        <v>0</v>
      </c>
      <c r="I21" s="10">
        <v>0</v>
      </c>
      <c r="J21" s="10">
        <v>0</v>
      </c>
      <c r="K21" s="13">
        <v>4.04</v>
      </c>
      <c r="L21" s="14">
        <v>25.2</v>
      </c>
      <c r="O21" s="5">
        <v>41544</v>
      </c>
      <c r="P21" s="32">
        <f t="shared" si="0"/>
        <v>2200</v>
      </c>
      <c r="Q21" s="32">
        <f t="shared" si="1"/>
        <v>33.700000000000003</v>
      </c>
      <c r="R21" s="32">
        <f t="shared" si="2"/>
        <v>54.1</v>
      </c>
      <c r="S21" s="32">
        <f t="shared" si="3"/>
        <v>14.2</v>
      </c>
      <c r="T21" s="32">
        <f t="shared" si="4"/>
        <v>0</v>
      </c>
      <c r="U21" s="32">
        <f t="shared" si="5"/>
        <v>0</v>
      </c>
      <c r="V21" s="32">
        <f t="shared" si="6"/>
        <v>0</v>
      </c>
      <c r="W21" s="32">
        <f t="shared" si="7"/>
        <v>0</v>
      </c>
      <c r="X21" s="32">
        <f t="shared" si="8"/>
        <v>0</v>
      </c>
      <c r="Y21" s="32">
        <f t="shared" si="9"/>
        <v>0</v>
      </c>
      <c r="Z21" s="29">
        <f t="shared" si="10"/>
        <v>25.2</v>
      </c>
      <c r="AA21">
        <f t="shared" si="11"/>
        <v>2327.1999999999994</v>
      </c>
      <c r="AB21">
        <f t="shared" si="12"/>
        <v>25.2</v>
      </c>
    </row>
    <row r="22" spans="1:28" x14ac:dyDescent="0.3">
      <c r="A22" s="5">
        <v>41545</v>
      </c>
      <c r="B22" s="24">
        <v>1990</v>
      </c>
      <c r="C22" s="13">
        <v>90</v>
      </c>
      <c r="D22" s="13">
        <v>77.900000000000006</v>
      </c>
      <c r="E22" s="13">
        <v>17.3</v>
      </c>
      <c r="F22" s="13">
        <v>16.399999999999999</v>
      </c>
      <c r="G22" s="13">
        <v>14.2</v>
      </c>
      <c r="H22" s="10">
        <v>0</v>
      </c>
      <c r="I22" s="10">
        <v>0</v>
      </c>
      <c r="J22" s="10">
        <v>0</v>
      </c>
      <c r="K22" s="13">
        <v>10.6</v>
      </c>
      <c r="L22" s="14">
        <v>40.299999999999997</v>
      </c>
      <c r="O22" s="5">
        <v>41545</v>
      </c>
      <c r="P22" s="32">
        <f t="shared" si="0"/>
        <v>1990</v>
      </c>
      <c r="Q22" s="32">
        <f t="shared" si="1"/>
        <v>90</v>
      </c>
      <c r="R22" s="32">
        <f t="shared" si="2"/>
        <v>77.900000000000006</v>
      </c>
      <c r="S22" s="32">
        <f t="shared" si="3"/>
        <v>17.3</v>
      </c>
      <c r="T22" s="32">
        <f t="shared" si="4"/>
        <v>16.399999999999999</v>
      </c>
      <c r="U22" s="32">
        <f t="shared" si="5"/>
        <v>14.2</v>
      </c>
      <c r="V22" s="32">
        <f t="shared" si="6"/>
        <v>0</v>
      </c>
      <c r="W22" s="32">
        <f t="shared" si="7"/>
        <v>0</v>
      </c>
      <c r="X22" s="32">
        <f t="shared" si="8"/>
        <v>0</v>
      </c>
      <c r="Y22" s="32">
        <f t="shared" si="9"/>
        <v>10.6</v>
      </c>
      <c r="Z22" s="29">
        <f t="shared" si="10"/>
        <v>40.299999999999997</v>
      </c>
      <c r="AA22">
        <f t="shared" si="11"/>
        <v>2256.7000000000003</v>
      </c>
      <c r="AB22">
        <f t="shared" si="12"/>
        <v>54.5</v>
      </c>
    </row>
    <row r="23" spans="1:28" x14ac:dyDescent="0.3">
      <c r="A23" s="5">
        <v>41546</v>
      </c>
      <c r="B23" s="24">
        <v>1575</v>
      </c>
      <c r="C23" s="24">
        <v>104</v>
      </c>
      <c r="D23" s="24">
        <v>116</v>
      </c>
      <c r="E23" s="13">
        <v>17.600000000000001</v>
      </c>
      <c r="F23" s="13">
        <v>23</v>
      </c>
      <c r="G23" s="13">
        <v>13.5</v>
      </c>
      <c r="H23" s="10">
        <v>0</v>
      </c>
      <c r="I23" s="10">
        <v>0</v>
      </c>
      <c r="J23" s="10">
        <v>0</v>
      </c>
      <c r="K23" s="13">
        <v>11.1</v>
      </c>
      <c r="L23" s="14">
        <v>11.9</v>
      </c>
      <c r="O23" s="5">
        <v>41546</v>
      </c>
      <c r="P23" s="32">
        <f t="shared" si="0"/>
        <v>1575</v>
      </c>
      <c r="Q23" s="32">
        <f t="shared" si="1"/>
        <v>104</v>
      </c>
      <c r="R23" s="32">
        <f t="shared" si="2"/>
        <v>116</v>
      </c>
      <c r="S23" s="32">
        <f t="shared" si="3"/>
        <v>17.600000000000001</v>
      </c>
      <c r="T23" s="32">
        <f t="shared" si="4"/>
        <v>23</v>
      </c>
      <c r="U23" s="32">
        <f t="shared" si="5"/>
        <v>13.5</v>
      </c>
      <c r="V23" s="32">
        <f t="shared" si="6"/>
        <v>0</v>
      </c>
      <c r="W23" s="32">
        <f t="shared" si="7"/>
        <v>0</v>
      </c>
      <c r="X23" s="32">
        <f t="shared" si="8"/>
        <v>0</v>
      </c>
      <c r="Y23" s="32">
        <f t="shared" si="9"/>
        <v>11.1</v>
      </c>
      <c r="Z23" s="29">
        <f t="shared" si="10"/>
        <v>0</v>
      </c>
      <c r="AA23">
        <f t="shared" si="11"/>
        <v>1860.1999999999998</v>
      </c>
      <c r="AB23">
        <f t="shared" si="12"/>
        <v>13.5</v>
      </c>
    </row>
    <row r="24" spans="1:28" x14ac:dyDescent="0.3">
      <c r="A24" s="5">
        <v>41547</v>
      </c>
      <c r="B24" s="24">
        <v>863</v>
      </c>
      <c r="C24" s="13">
        <v>68.8</v>
      </c>
      <c r="D24" s="13">
        <v>88.1</v>
      </c>
      <c r="E24" s="13">
        <v>16.100000000000001</v>
      </c>
      <c r="F24" s="13">
        <v>14.9</v>
      </c>
      <c r="G24" s="13">
        <v>14.7</v>
      </c>
      <c r="H24" s="10">
        <v>0</v>
      </c>
      <c r="I24" s="10">
        <v>0</v>
      </c>
      <c r="J24" s="10">
        <v>0</v>
      </c>
      <c r="K24" s="13">
        <v>4.24</v>
      </c>
      <c r="L24" s="14">
        <v>26.3</v>
      </c>
      <c r="O24" s="5">
        <v>41547</v>
      </c>
      <c r="P24" s="32">
        <f t="shared" si="0"/>
        <v>863</v>
      </c>
      <c r="Q24" s="32">
        <f t="shared" si="1"/>
        <v>68.8</v>
      </c>
      <c r="R24" s="32">
        <f t="shared" si="2"/>
        <v>88.1</v>
      </c>
      <c r="S24" s="32">
        <f t="shared" si="3"/>
        <v>16.100000000000001</v>
      </c>
      <c r="T24" s="32">
        <f t="shared" si="4"/>
        <v>14.9</v>
      </c>
      <c r="U24" s="32">
        <f t="shared" si="5"/>
        <v>14.7</v>
      </c>
      <c r="V24" s="32">
        <f t="shared" si="6"/>
        <v>0</v>
      </c>
      <c r="W24" s="32">
        <f t="shared" si="7"/>
        <v>0</v>
      </c>
      <c r="X24" s="32">
        <f t="shared" si="8"/>
        <v>0</v>
      </c>
      <c r="Y24" s="32">
        <f t="shared" si="9"/>
        <v>0</v>
      </c>
      <c r="Z24" s="29">
        <f t="shared" si="10"/>
        <v>26.3</v>
      </c>
      <c r="AA24">
        <f t="shared" si="11"/>
        <v>1091.9000000000001</v>
      </c>
      <c r="AB24">
        <f t="shared" si="12"/>
        <v>41</v>
      </c>
    </row>
    <row r="25" spans="1:28" x14ac:dyDescent="0.3">
      <c r="A25" s="5">
        <v>41548</v>
      </c>
      <c r="B25" s="24">
        <v>567</v>
      </c>
      <c r="C25" s="13">
        <v>50.1</v>
      </c>
      <c r="D25" s="13">
        <v>81.900000000000006</v>
      </c>
      <c r="E25" s="13">
        <v>19.100000000000001</v>
      </c>
      <c r="F25" s="13">
        <v>13.7</v>
      </c>
      <c r="G25" s="13">
        <v>13.6</v>
      </c>
      <c r="H25" s="10">
        <v>0</v>
      </c>
      <c r="I25" s="10">
        <v>0</v>
      </c>
      <c r="J25" s="10">
        <v>0</v>
      </c>
      <c r="K25" s="13">
        <v>9.51</v>
      </c>
      <c r="L25" s="14">
        <v>25.3</v>
      </c>
      <c r="O25" s="5">
        <v>41548</v>
      </c>
      <c r="P25" s="32">
        <f t="shared" si="0"/>
        <v>567</v>
      </c>
      <c r="Q25" s="32">
        <f t="shared" si="1"/>
        <v>50.1</v>
      </c>
      <c r="R25" s="32">
        <f t="shared" si="2"/>
        <v>81.900000000000006</v>
      </c>
      <c r="S25" s="32">
        <f t="shared" si="3"/>
        <v>19.100000000000001</v>
      </c>
      <c r="T25" s="32">
        <f t="shared" si="4"/>
        <v>13.7</v>
      </c>
      <c r="U25" s="32">
        <f t="shared" si="5"/>
        <v>13.6</v>
      </c>
      <c r="V25" s="32">
        <f t="shared" si="6"/>
        <v>0</v>
      </c>
      <c r="W25" s="32">
        <f t="shared" si="7"/>
        <v>0</v>
      </c>
      <c r="X25" s="32">
        <f t="shared" si="8"/>
        <v>0</v>
      </c>
      <c r="Y25" s="32">
        <f t="shared" si="9"/>
        <v>0</v>
      </c>
      <c r="Z25" s="29">
        <f t="shared" si="10"/>
        <v>25.3</v>
      </c>
      <c r="AA25">
        <f t="shared" si="11"/>
        <v>770.7</v>
      </c>
      <c r="AB25">
        <f t="shared" si="12"/>
        <v>38.9</v>
      </c>
    </row>
    <row r="26" spans="1:28" x14ac:dyDescent="0.3">
      <c r="A26" s="5">
        <v>41549</v>
      </c>
      <c r="B26" s="24">
        <v>577.5</v>
      </c>
      <c r="C26" s="13">
        <v>54.55</v>
      </c>
      <c r="D26" s="13">
        <v>78.5</v>
      </c>
      <c r="E26" s="13">
        <v>23.9</v>
      </c>
      <c r="F26" s="13">
        <v>18.100000000000001</v>
      </c>
      <c r="G26" s="13">
        <v>17.2</v>
      </c>
      <c r="H26" s="10">
        <v>0</v>
      </c>
      <c r="I26" s="10">
        <v>0</v>
      </c>
      <c r="J26" s="10">
        <v>0</v>
      </c>
      <c r="K26" s="13">
        <v>14.15</v>
      </c>
      <c r="L26" s="14">
        <v>24.1</v>
      </c>
      <c r="O26" s="5">
        <v>41549</v>
      </c>
      <c r="P26" s="32">
        <f t="shared" si="0"/>
        <v>577.5</v>
      </c>
      <c r="Q26" s="32">
        <f t="shared" si="1"/>
        <v>54.55</v>
      </c>
      <c r="R26" s="32">
        <f t="shared" si="2"/>
        <v>78.5</v>
      </c>
      <c r="S26" s="32">
        <f t="shared" si="3"/>
        <v>23.9</v>
      </c>
      <c r="T26" s="32">
        <f t="shared" si="4"/>
        <v>18.100000000000001</v>
      </c>
      <c r="U26" s="32">
        <f t="shared" si="5"/>
        <v>17.2</v>
      </c>
      <c r="V26" s="32">
        <f t="shared" si="6"/>
        <v>0</v>
      </c>
      <c r="W26" s="32">
        <f t="shared" si="7"/>
        <v>0</v>
      </c>
      <c r="X26" s="32">
        <f t="shared" si="8"/>
        <v>0</v>
      </c>
      <c r="Y26" s="32">
        <f t="shared" si="9"/>
        <v>14.15</v>
      </c>
      <c r="Z26" s="29">
        <f t="shared" si="10"/>
        <v>0</v>
      </c>
      <c r="AA26">
        <f t="shared" si="11"/>
        <v>783.9</v>
      </c>
      <c r="AB26">
        <f t="shared" si="12"/>
        <v>17.2</v>
      </c>
    </row>
    <row r="27" spans="1:28" x14ac:dyDescent="0.3">
      <c r="A27" s="5">
        <v>41551</v>
      </c>
      <c r="B27" s="24">
        <v>368</v>
      </c>
      <c r="C27" s="13">
        <v>27.3</v>
      </c>
      <c r="D27" s="13">
        <v>50.1</v>
      </c>
      <c r="E27" s="13">
        <v>16.5</v>
      </c>
      <c r="F27" s="13">
        <v>11.8</v>
      </c>
      <c r="G27" s="13">
        <v>14.7</v>
      </c>
      <c r="H27" s="10">
        <v>0</v>
      </c>
      <c r="I27" s="10">
        <v>0</v>
      </c>
      <c r="J27" s="10">
        <v>0</v>
      </c>
      <c r="K27" s="13">
        <v>9.07</v>
      </c>
      <c r="L27" s="14">
        <v>10.4</v>
      </c>
      <c r="O27" s="5">
        <v>41551</v>
      </c>
      <c r="P27" s="32">
        <f t="shared" si="0"/>
        <v>368</v>
      </c>
      <c r="Q27" s="32">
        <f t="shared" si="1"/>
        <v>27.3</v>
      </c>
      <c r="R27" s="32">
        <f t="shared" si="2"/>
        <v>50.1</v>
      </c>
      <c r="S27" s="32">
        <f t="shared" si="3"/>
        <v>16.5</v>
      </c>
      <c r="T27" s="32">
        <f t="shared" si="4"/>
        <v>11.8</v>
      </c>
      <c r="U27" s="32">
        <f t="shared" si="5"/>
        <v>14.7</v>
      </c>
      <c r="V27" s="32">
        <f t="shared" si="6"/>
        <v>0</v>
      </c>
      <c r="W27" s="32">
        <f t="shared" si="7"/>
        <v>0</v>
      </c>
      <c r="X27" s="32">
        <f t="shared" si="8"/>
        <v>0</v>
      </c>
      <c r="Y27" s="32">
        <f t="shared" si="9"/>
        <v>0</v>
      </c>
      <c r="Z27" s="29">
        <f t="shared" si="10"/>
        <v>0</v>
      </c>
      <c r="AA27">
        <f t="shared" si="11"/>
        <v>488.40000000000003</v>
      </c>
      <c r="AB27">
        <f t="shared" si="12"/>
        <v>14.7</v>
      </c>
    </row>
    <row r="28" spans="1:28" x14ac:dyDescent="0.3">
      <c r="A28" s="5">
        <v>41552</v>
      </c>
      <c r="B28" s="24">
        <v>369</v>
      </c>
      <c r="C28" s="13">
        <v>31.1</v>
      </c>
      <c r="D28" s="13">
        <v>39.9</v>
      </c>
      <c r="E28" s="13">
        <v>16.399999999999999</v>
      </c>
      <c r="F28" s="13">
        <v>10.199999999999999</v>
      </c>
      <c r="G28" s="13">
        <v>16.5</v>
      </c>
      <c r="H28" s="10">
        <v>0</v>
      </c>
      <c r="I28" s="10">
        <v>0</v>
      </c>
      <c r="J28" s="10">
        <v>0</v>
      </c>
      <c r="K28" s="13">
        <v>5.46</v>
      </c>
      <c r="L28" s="14">
        <v>18.399999999999999</v>
      </c>
      <c r="O28" s="5">
        <v>41552</v>
      </c>
      <c r="P28" s="32">
        <f t="shared" si="0"/>
        <v>369</v>
      </c>
      <c r="Q28" s="32">
        <f t="shared" si="1"/>
        <v>31.1</v>
      </c>
      <c r="R28" s="32">
        <f t="shared" si="2"/>
        <v>39.9</v>
      </c>
      <c r="S28" s="32">
        <f t="shared" si="3"/>
        <v>16.399999999999999</v>
      </c>
      <c r="T28" s="32">
        <f t="shared" si="4"/>
        <v>10.199999999999999</v>
      </c>
      <c r="U28" s="32">
        <f t="shared" si="5"/>
        <v>16.5</v>
      </c>
      <c r="V28" s="32">
        <f t="shared" si="6"/>
        <v>0</v>
      </c>
      <c r="W28" s="32">
        <f t="shared" si="7"/>
        <v>0</v>
      </c>
      <c r="X28" s="32">
        <f t="shared" si="8"/>
        <v>0</v>
      </c>
      <c r="Y28" s="32">
        <f t="shared" si="9"/>
        <v>0</v>
      </c>
      <c r="Z28" s="29">
        <f t="shared" si="10"/>
        <v>0</v>
      </c>
      <c r="AA28">
        <f t="shared" si="11"/>
        <v>483.09999999999997</v>
      </c>
      <c r="AB28">
        <f t="shared" si="12"/>
        <v>16.5</v>
      </c>
    </row>
    <row r="29" spans="1:28" x14ac:dyDescent="0.3">
      <c r="A29" s="5">
        <v>41553</v>
      </c>
      <c r="B29" s="24">
        <v>334</v>
      </c>
      <c r="C29" s="13">
        <v>33.5</v>
      </c>
      <c r="D29" s="13">
        <v>38.6</v>
      </c>
      <c r="E29" s="13">
        <v>13.3</v>
      </c>
      <c r="F29" s="13">
        <v>12.1</v>
      </c>
      <c r="G29" s="13">
        <v>15.3</v>
      </c>
      <c r="H29" s="10">
        <v>0</v>
      </c>
      <c r="I29" s="10">
        <v>0</v>
      </c>
      <c r="J29" s="10">
        <v>0</v>
      </c>
      <c r="K29" s="13">
        <v>14.1</v>
      </c>
      <c r="L29" s="14">
        <v>31.5</v>
      </c>
      <c r="O29" s="5">
        <v>41553</v>
      </c>
      <c r="P29" s="32">
        <f t="shared" si="0"/>
        <v>334</v>
      </c>
      <c r="Q29" s="32">
        <f t="shared" si="1"/>
        <v>33.5</v>
      </c>
      <c r="R29" s="32">
        <f t="shared" si="2"/>
        <v>38.6</v>
      </c>
      <c r="S29" s="32">
        <f t="shared" si="3"/>
        <v>13.3</v>
      </c>
      <c r="T29" s="32">
        <f t="shared" si="4"/>
        <v>12.1</v>
      </c>
      <c r="U29" s="32">
        <f t="shared" si="5"/>
        <v>15.3</v>
      </c>
      <c r="V29" s="32">
        <f t="shared" si="6"/>
        <v>0</v>
      </c>
      <c r="W29" s="32">
        <f t="shared" si="7"/>
        <v>0</v>
      </c>
      <c r="X29" s="32">
        <f t="shared" si="8"/>
        <v>0</v>
      </c>
      <c r="Y29" s="32">
        <f t="shared" si="9"/>
        <v>14.1</v>
      </c>
      <c r="Z29" s="29">
        <f t="shared" si="10"/>
        <v>31.5</v>
      </c>
      <c r="AA29">
        <f t="shared" si="11"/>
        <v>492.40000000000009</v>
      </c>
      <c r="AB29">
        <f t="shared" si="12"/>
        <v>46.8</v>
      </c>
    </row>
    <row r="30" spans="1:28" x14ac:dyDescent="0.3">
      <c r="A30" s="5">
        <v>41554</v>
      </c>
      <c r="B30" s="24">
        <v>354</v>
      </c>
      <c r="C30" s="13">
        <v>25.5</v>
      </c>
      <c r="D30" s="13">
        <v>38.4</v>
      </c>
      <c r="E30" s="13">
        <v>14.6</v>
      </c>
      <c r="F30" s="13">
        <v>8.98</v>
      </c>
      <c r="G30" s="13">
        <v>13.7</v>
      </c>
      <c r="H30" s="10">
        <v>0</v>
      </c>
      <c r="I30" s="10">
        <v>0</v>
      </c>
      <c r="J30" s="10">
        <v>0</v>
      </c>
      <c r="K30" s="13">
        <v>8.77</v>
      </c>
      <c r="L30" s="14">
        <v>21</v>
      </c>
      <c r="O30" s="5">
        <v>41554</v>
      </c>
      <c r="P30" s="32">
        <f t="shared" si="0"/>
        <v>354</v>
      </c>
      <c r="Q30" s="32">
        <f t="shared" si="1"/>
        <v>25.5</v>
      </c>
      <c r="R30" s="32">
        <f t="shared" si="2"/>
        <v>38.4</v>
      </c>
      <c r="S30" s="32">
        <f t="shared" si="3"/>
        <v>14.6</v>
      </c>
      <c r="T30" s="32">
        <f t="shared" si="4"/>
        <v>0</v>
      </c>
      <c r="U30" s="32">
        <f t="shared" si="5"/>
        <v>13.7</v>
      </c>
      <c r="V30" s="32">
        <f t="shared" si="6"/>
        <v>0</v>
      </c>
      <c r="W30" s="32">
        <f t="shared" si="7"/>
        <v>0</v>
      </c>
      <c r="X30" s="32">
        <f t="shared" si="8"/>
        <v>0</v>
      </c>
      <c r="Y30" s="32">
        <f t="shared" si="9"/>
        <v>0</v>
      </c>
      <c r="Z30" s="29">
        <f t="shared" si="10"/>
        <v>0</v>
      </c>
      <c r="AA30">
        <f t="shared" si="11"/>
        <v>446.2</v>
      </c>
      <c r="AB30">
        <f t="shared" si="12"/>
        <v>13.7</v>
      </c>
    </row>
    <row r="31" spans="1:28" x14ac:dyDescent="0.3">
      <c r="A31" s="5">
        <v>41555</v>
      </c>
      <c r="B31" s="24">
        <v>307</v>
      </c>
      <c r="C31" s="13">
        <v>29.9</v>
      </c>
      <c r="D31" s="13">
        <v>30</v>
      </c>
      <c r="E31" s="13">
        <v>10.8</v>
      </c>
      <c r="F31" s="13">
        <v>6.3</v>
      </c>
      <c r="G31" s="13">
        <v>9.59</v>
      </c>
      <c r="H31" s="10">
        <v>0</v>
      </c>
      <c r="I31" s="10">
        <v>0</v>
      </c>
      <c r="J31" s="10">
        <v>0</v>
      </c>
      <c r="K31" s="13">
        <v>14.1</v>
      </c>
      <c r="L31" s="14">
        <v>19.3</v>
      </c>
      <c r="O31" s="5">
        <v>41555</v>
      </c>
      <c r="P31" s="32">
        <f t="shared" si="0"/>
        <v>307</v>
      </c>
      <c r="Q31" s="32">
        <f t="shared" si="1"/>
        <v>29.9</v>
      </c>
      <c r="R31" s="32">
        <f t="shared" si="2"/>
        <v>30</v>
      </c>
      <c r="S31" s="32">
        <f t="shared" si="3"/>
        <v>10.8</v>
      </c>
      <c r="T31" s="32">
        <f t="shared" si="4"/>
        <v>0</v>
      </c>
      <c r="U31" s="32">
        <f t="shared" si="5"/>
        <v>0</v>
      </c>
      <c r="V31" s="32">
        <f t="shared" si="6"/>
        <v>0</v>
      </c>
      <c r="W31" s="32">
        <f t="shared" si="7"/>
        <v>0</v>
      </c>
      <c r="X31" s="32">
        <f t="shared" si="8"/>
        <v>0</v>
      </c>
      <c r="Y31" s="32">
        <f t="shared" si="9"/>
        <v>14.1</v>
      </c>
      <c r="Z31" s="29">
        <f t="shared" si="10"/>
        <v>0</v>
      </c>
      <c r="AA31">
        <f t="shared" si="11"/>
        <v>391.8</v>
      </c>
      <c r="AB31">
        <f t="shared" si="12"/>
        <v>0</v>
      </c>
    </row>
    <row r="32" spans="1:28" x14ac:dyDescent="0.3">
      <c r="A32" s="5">
        <v>41556</v>
      </c>
      <c r="B32" s="24">
        <v>327</v>
      </c>
      <c r="C32" s="13">
        <v>13.3</v>
      </c>
      <c r="D32" s="13">
        <v>28.4</v>
      </c>
      <c r="E32" s="13">
        <v>4.38</v>
      </c>
      <c r="F32" s="13">
        <v>0</v>
      </c>
      <c r="G32" s="13">
        <v>0</v>
      </c>
      <c r="H32" s="13">
        <v>3.18</v>
      </c>
      <c r="I32" s="13">
        <v>0.23699999999999999</v>
      </c>
      <c r="J32" s="13">
        <v>0</v>
      </c>
      <c r="K32" s="13">
        <v>0</v>
      </c>
      <c r="L32" s="14">
        <v>5.78</v>
      </c>
      <c r="O32" s="5">
        <v>41556</v>
      </c>
      <c r="P32" s="32">
        <f t="shared" si="0"/>
        <v>327</v>
      </c>
      <c r="Q32" s="32">
        <f t="shared" si="1"/>
        <v>13.3</v>
      </c>
      <c r="R32" s="32">
        <f t="shared" si="2"/>
        <v>28.4</v>
      </c>
      <c r="S32" s="32">
        <f t="shared" si="3"/>
        <v>0</v>
      </c>
      <c r="T32" s="32">
        <f t="shared" si="4"/>
        <v>0</v>
      </c>
      <c r="U32" s="32">
        <f t="shared" si="5"/>
        <v>0</v>
      </c>
      <c r="V32" s="32">
        <f t="shared" si="6"/>
        <v>0</v>
      </c>
      <c r="W32" s="32">
        <f t="shared" si="7"/>
        <v>0</v>
      </c>
      <c r="X32" s="32">
        <f t="shared" si="8"/>
        <v>0</v>
      </c>
      <c r="Y32" s="32">
        <f t="shared" si="9"/>
        <v>0</v>
      </c>
      <c r="Z32" s="29">
        <f t="shared" si="10"/>
        <v>0</v>
      </c>
      <c r="AA32">
        <f t="shared" si="11"/>
        <v>368.7</v>
      </c>
      <c r="AB32">
        <f t="shared" si="12"/>
        <v>0</v>
      </c>
    </row>
    <row r="33" spans="1:28" x14ac:dyDescent="0.3">
      <c r="A33" s="5">
        <v>41557</v>
      </c>
      <c r="B33" s="24">
        <v>275</v>
      </c>
      <c r="C33" s="13">
        <v>17</v>
      </c>
      <c r="D33" s="13">
        <v>28.8</v>
      </c>
      <c r="E33" s="13">
        <v>4.5999999999999996</v>
      </c>
      <c r="F33" s="13">
        <v>1.1000000000000001</v>
      </c>
      <c r="G33" s="13">
        <v>0</v>
      </c>
      <c r="H33" s="13">
        <v>2.16</v>
      </c>
      <c r="I33" s="13">
        <v>0</v>
      </c>
      <c r="J33" s="13">
        <v>0</v>
      </c>
      <c r="K33" s="13">
        <v>0</v>
      </c>
      <c r="L33" s="14">
        <v>3.9300000000000002E-2</v>
      </c>
      <c r="O33" s="5">
        <v>41557</v>
      </c>
      <c r="P33" s="32">
        <f t="shared" si="0"/>
        <v>275</v>
      </c>
      <c r="Q33" s="32">
        <f t="shared" si="1"/>
        <v>17</v>
      </c>
      <c r="R33" s="32">
        <f t="shared" si="2"/>
        <v>28.8</v>
      </c>
      <c r="S33" s="32">
        <f t="shared" si="3"/>
        <v>0</v>
      </c>
      <c r="T33" s="32">
        <f t="shared" si="4"/>
        <v>0</v>
      </c>
      <c r="U33" s="32">
        <f t="shared" si="5"/>
        <v>0</v>
      </c>
      <c r="V33" s="32">
        <f t="shared" si="6"/>
        <v>0</v>
      </c>
      <c r="W33" s="32">
        <f t="shared" si="7"/>
        <v>0</v>
      </c>
      <c r="X33" s="32">
        <f t="shared" si="8"/>
        <v>0</v>
      </c>
      <c r="Y33" s="32">
        <f t="shared" si="9"/>
        <v>0</v>
      </c>
      <c r="Z33" s="29">
        <f t="shared" si="10"/>
        <v>0</v>
      </c>
      <c r="AA33">
        <f t="shared" si="11"/>
        <v>320.8</v>
      </c>
      <c r="AB33">
        <f t="shared" si="12"/>
        <v>0</v>
      </c>
    </row>
    <row r="34" spans="1:28" x14ac:dyDescent="0.3">
      <c r="A34" s="5">
        <v>41558</v>
      </c>
      <c r="B34" s="24">
        <v>266</v>
      </c>
      <c r="C34" s="13">
        <v>11.3</v>
      </c>
      <c r="D34" s="13">
        <v>24.1</v>
      </c>
      <c r="E34" s="13">
        <v>1.29</v>
      </c>
      <c r="F34" s="13">
        <v>0</v>
      </c>
      <c r="G34" s="13">
        <v>0</v>
      </c>
      <c r="H34" s="13">
        <v>2.1800000000000002</v>
      </c>
      <c r="I34" s="13">
        <v>0.77400000000000002</v>
      </c>
      <c r="J34" s="13">
        <v>0</v>
      </c>
      <c r="K34" s="13">
        <v>0</v>
      </c>
      <c r="L34" s="14">
        <v>0</v>
      </c>
      <c r="O34" s="5">
        <v>41558</v>
      </c>
      <c r="P34" s="32">
        <f t="shared" si="0"/>
        <v>266</v>
      </c>
      <c r="Q34" s="32">
        <f t="shared" si="1"/>
        <v>11.3</v>
      </c>
      <c r="R34" s="32">
        <f t="shared" si="2"/>
        <v>24.1</v>
      </c>
      <c r="S34" s="32">
        <f t="shared" si="3"/>
        <v>0</v>
      </c>
      <c r="T34" s="32">
        <f t="shared" si="4"/>
        <v>0</v>
      </c>
      <c r="U34" s="32">
        <f t="shared" si="5"/>
        <v>0</v>
      </c>
      <c r="V34" s="32">
        <f t="shared" si="6"/>
        <v>0</v>
      </c>
      <c r="W34" s="32">
        <f t="shared" si="7"/>
        <v>0</v>
      </c>
      <c r="X34" s="32">
        <f t="shared" si="8"/>
        <v>0</v>
      </c>
      <c r="Y34" s="32">
        <f t="shared" si="9"/>
        <v>0</v>
      </c>
      <c r="Z34" s="29">
        <f t="shared" si="10"/>
        <v>0</v>
      </c>
      <c r="AA34">
        <f t="shared" si="11"/>
        <v>301.40000000000003</v>
      </c>
      <c r="AB34">
        <f t="shared" si="12"/>
        <v>0</v>
      </c>
    </row>
    <row r="35" spans="1:28" ht="15" thickBot="1" x14ac:dyDescent="0.35">
      <c r="A35" s="21">
        <v>41560</v>
      </c>
      <c r="B35" s="26">
        <v>305</v>
      </c>
      <c r="C35" s="25">
        <v>24.450000000000003</v>
      </c>
      <c r="D35" s="25">
        <v>20.65</v>
      </c>
      <c r="E35" s="25">
        <v>4.26</v>
      </c>
      <c r="F35" s="25">
        <v>0</v>
      </c>
      <c r="G35" s="25">
        <v>0</v>
      </c>
      <c r="H35" s="25">
        <v>1.9849999999999999</v>
      </c>
      <c r="I35" s="25">
        <v>1.26</v>
      </c>
      <c r="J35" s="25">
        <v>0</v>
      </c>
      <c r="K35" s="25">
        <v>0</v>
      </c>
      <c r="L35" s="28">
        <v>0</v>
      </c>
      <c r="O35" s="21">
        <v>41560</v>
      </c>
      <c r="P35" s="35">
        <f t="shared" si="0"/>
        <v>305</v>
      </c>
      <c r="Q35" s="35">
        <f t="shared" si="1"/>
        <v>24.450000000000003</v>
      </c>
      <c r="R35" s="35">
        <f t="shared" si="2"/>
        <v>20.65</v>
      </c>
      <c r="S35" s="35">
        <f t="shared" si="3"/>
        <v>0</v>
      </c>
      <c r="T35" s="35">
        <f t="shared" si="4"/>
        <v>0</v>
      </c>
      <c r="U35" s="35">
        <f t="shared" si="5"/>
        <v>0</v>
      </c>
      <c r="V35" s="35">
        <f t="shared" si="6"/>
        <v>0</v>
      </c>
      <c r="W35" s="35">
        <f t="shared" si="7"/>
        <v>0</v>
      </c>
      <c r="X35" s="35">
        <f t="shared" si="8"/>
        <v>0</v>
      </c>
      <c r="Y35" s="35">
        <f t="shared" si="9"/>
        <v>0</v>
      </c>
      <c r="Z35" s="56">
        <f t="shared" si="10"/>
        <v>0</v>
      </c>
      <c r="AA35">
        <f t="shared" si="11"/>
        <v>350.09999999999997</v>
      </c>
      <c r="AB35">
        <f t="shared" si="12"/>
        <v>0</v>
      </c>
    </row>
    <row r="36" spans="1:28" x14ac:dyDescent="0.3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O36" s="19" t="s">
        <v>12</v>
      </c>
      <c r="P36" s="6">
        <f>IF(MAX(P2:P35)&lt;10, "&lt;10", MAX(P2:P35))</f>
        <v>4560</v>
      </c>
      <c r="Q36" s="6">
        <f t="shared" ref="Q36" si="13">IF(MAX(Q2:Q35)&lt;10, "&lt;10", MAX(Q2:Q35))</f>
        <v>104</v>
      </c>
      <c r="R36" s="6">
        <f t="shared" ref="R36" si="14">IF(MAX(R2:R35)&lt;10, "&lt;10", MAX(R2:R35))</f>
        <v>116</v>
      </c>
      <c r="S36" s="6">
        <f t="shared" ref="S36" si="15">IF(MAX(S2:S35)&lt;10, "&lt;10", MAX(S2:S35))</f>
        <v>23.9</v>
      </c>
      <c r="T36" s="6">
        <f t="shared" ref="T36" si="16">IF(MAX(T2:T35)&lt;10, "&lt;10", MAX(T2:T35))</f>
        <v>23.6</v>
      </c>
      <c r="U36" s="6">
        <f t="shared" ref="U36" si="17">IF(MAX(U2:U35)&lt;10, "&lt;10", MAX(U2:U35))</f>
        <v>17.2</v>
      </c>
      <c r="V36" s="6" t="str">
        <f t="shared" ref="V36" si="18">IF(MAX(V2:V35)&lt;10, "&lt;10", MAX(V2:V35))</f>
        <v>&lt;10</v>
      </c>
      <c r="W36" s="6" t="str">
        <f>IF(MAX(W2:W35)&lt;25, "&lt;25", MAX(W2:W35))</f>
        <v>&lt;25</v>
      </c>
      <c r="X36" s="6" t="str">
        <f t="shared" ref="X36" si="19">IF(MAX(X2:X35)&lt;10, "&lt;10", MAX(X2:X35))</f>
        <v>&lt;10</v>
      </c>
      <c r="Y36" s="6">
        <f t="shared" ref="Y36:AA36" si="20">IF(MAX(Y2:Y35)&lt;10, "&lt;10", MAX(Y2:Y35))</f>
        <v>14.15</v>
      </c>
      <c r="Z36" s="6">
        <f>IF(MAX(Z2:Z35)&lt;25, "&lt;25", MAX(Z2:Z35))</f>
        <v>40.299999999999997</v>
      </c>
      <c r="AA36" s="6">
        <f t="shared" si="20"/>
        <v>4695.9000000000005</v>
      </c>
    </row>
    <row r="37" spans="1:28" x14ac:dyDescent="0.3">
      <c r="A37" s="1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9" t="s">
        <v>13</v>
      </c>
      <c r="P37" s="6">
        <f>IF(MIN(P2:P35)&lt;10, "&lt;10", MIN(P2:P35))</f>
        <v>55.1</v>
      </c>
      <c r="Q37" s="6" t="str">
        <f t="shared" ref="Q37:V37" si="21">IF(MIN(Q2:Q35)&lt;10, "&lt;10", MIN(Q2:Q35))</f>
        <v>&lt;10</v>
      </c>
      <c r="R37" s="6" t="str">
        <f t="shared" si="21"/>
        <v>&lt;10</v>
      </c>
      <c r="S37" s="6" t="str">
        <f t="shared" si="21"/>
        <v>&lt;10</v>
      </c>
      <c r="T37" s="6" t="str">
        <f t="shared" si="21"/>
        <v>&lt;10</v>
      </c>
      <c r="U37" s="6" t="str">
        <f t="shared" si="21"/>
        <v>&lt;10</v>
      </c>
      <c r="V37" s="6" t="str">
        <f t="shared" si="21"/>
        <v>&lt;10</v>
      </c>
      <c r="W37" s="6" t="str">
        <f>IF(MIN(W2:W35)&lt;25, "&lt;25", MIN(W2:W35))</f>
        <v>&lt;25</v>
      </c>
      <c r="X37" s="6" t="str">
        <f t="shared" ref="X37:Y37" si="22">IF(MIN(X2:X35)&lt;10, "&lt;10", MIN(X2:X35))</f>
        <v>&lt;10</v>
      </c>
      <c r="Y37" s="6" t="str">
        <f t="shared" si="22"/>
        <v>&lt;10</v>
      </c>
      <c r="Z37" s="6" t="str">
        <f>IF(MIN(Z2:Z35)&lt;25, "&lt;25", MIN(Z2:Z35))</f>
        <v>&lt;25</v>
      </c>
      <c r="AA37" s="6">
        <f t="shared" ref="AA37" si="23">IF(MIN(AA2:AA35)&lt;10, "&lt;10", MIN(AA2:AA35))</f>
        <v>55.1</v>
      </c>
    </row>
    <row r="38" spans="1:28" x14ac:dyDescent="0.3">
      <c r="A38" s="1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19" t="s">
        <v>39</v>
      </c>
      <c r="P38" s="6">
        <f>IF(MEDIAN(P2:P35)&lt;10, "&lt;10", MEDIAN(P2:P35))</f>
        <v>304</v>
      </c>
      <c r="Q38" s="6">
        <f t="shared" ref="Q38:V38" si="24">IF(MEDIAN(Q2:Q35)&lt;10, "&lt;10", MEDIAN(Q2:Q35))</f>
        <v>12.3</v>
      </c>
      <c r="R38" s="6">
        <f t="shared" si="24"/>
        <v>30.45</v>
      </c>
      <c r="S38" s="6" t="str">
        <f t="shared" si="24"/>
        <v>&lt;10</v>
      </c>
      <c r="T38" s="6" t="str">
        <f t="shared" si="24"/>
        <v>&lt;10</v>
      </c>
      <c r="U38" s="6" t="str">
        <f t="shared" si="24"/>
        <v>&lt;10</v>
      </c>
      <c r="V38" s="6" t="str">
        <f t="shared" si="24"/>
        <v>&lt;10</v>
      </c>
      <c r="W38" s="6" t="str">
        <f>IF(MEDIAN(W2:W35)&lt;25, "&lt;25", MEDIAN(W2:W35))</f>
        <v>&lt;25</v>
      </c>
      <c r="X38" s="6" t="str">
        <f t="shared" ref="X38:Y38" si="25">IF(MEDIAN(X2:X35)&lt;10, "&lt;10", MEDIAN(X2:X35))</f>
        <v>&lt;10</v>
      </c>
      <c r="Y38" s="6" t="str">
        <f t="shared" si="25"/>
        <v>&lt;10</v>
      </c>
      <c r="Z38" s="6" t="str">
        <f>IF(MEDIAN(Z2:Z35)&lt;25, "&lt;25", MEDIAN(Z2:Z35))</f>
        <v>&lt;25</v>
      </c>
      <c r="AA38" s="6">
        <f t="shared" ref="AA38" si="26">IF(MEDIAN(AA2:AA35)&lt;10, "&lt;10", MEDIAN(AA2:AA35))</f>
        <v>344.92499999999995</v>
      </c>
    </row>
    <row r="39" spans="1:28" x14ac:dyDescent="0.3">
      <c r="A39" s="1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19" t="s">
        <v>14</v>
      </c>
      <c r="P39" s="30">
        <f>IF(AVERAGE(P2:P35)&lt;10, "&lt;10", AVERAGE(P2:P35))</f>
        <v>630.8132352941177</v>
      </c>
      <c r="Q39" s="30">
        <f t="shared" ref="Q39:V39" si="27">IF(AVERAGE(Q2:Q35)&lt;10, "&lt;10", AVERAGE(Q2:Q35))</f>
        <v>21.638235294117646</v>
      </c>
      <c r="R39" s="30">
        <f t="shared" si="27"/>
        <v>36.387205882352944</v>
      </c>
      <c r="S39" s="30" t="str">
        <f t="shared" si="27"/>
        <v>&lt;10</v>
      </c>
      <c r="T39" s="30" t="str">
        <f t="shared" si="27"/>
        <v>&lt;10</v>
      </c>
      <c r="U39" s="30" t="str">
        <f t="shared" si="27"/>
        <v>&lt;10</v>
      </c>
      <c r="V39" s="30" t="str">
        <f t="shared" si="27"/>
        <v>&lt;10</v>
      </c>
      <c r="W39" s="30" t="str">
        <f>IF(AVERAGE(W2:W35)&lt;25, "&lt;25", AVERAGE(W2:W35))</f>
        <v>&lt;25</v>
      </c>
      <c r="X39" s="30" t="str">
        <f t="shared" ref="X39:Y39" si="28">IF(AVERAGE(X2:X35)&lt;10, "&lt;10", AVERAGE(X2:X35))</f>
        <v>&lt;10</v>
      </c>
      <c r="Y39" s="30" t="str">
        <f t="shared" si="28"/>
        <v>&lt;10</v>
      </c>
      <c r="Z39" s="30" t="str">
        <f>IF(AVERAGE(Z2:Z35)&lt;25, "&lt;25", AVERAGE(Z2:Z35))</f>
        <v>&lt;25</v>
      </c>
      <c r="AA39" s="30">
        <f t="shared" ref="AA39" si="29">IF(AVERAGE(AA2:AA35)&lt;10, "&lt;10", AVERAGE(AA2:AA35))</f>
        <v>709.54308823529425</v>
      </c>
    </row>
  </sheetData>
  <conditionalFormatting sqref="AB2:AB39">
    <cfRule type="cellIs" dxfId="0" priority="1" operator="greaterThan">
      <formula>70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E1" zoomScaleNormal="100" workbookViewId="0">
      <selection activeCell="M42" sqref="M42"/>
    </sheetView>
  </sheetViews>
  <sheetFormatPr defaultRowHeight="14.4" x14ac:dyDescent="0.3"/>
  <cols>
    <col min="1" max="1" width="10.88671875" customWidth="1"/>
    <col min="2" max="2" width="13.33203125" bestFit="1" customWidth="1"/>
    <col min="3" max="3" width="11.44140625" bestFit="1" customWidth="1"/>
    <col min="4" max="4" width="19.5546875" bestFit="1" customWidth="1"/>
    <col min="5" max="5" width="11.88671875" bestFit="1" customWidth="1"/>
    <col min="6" max="6" width="16.44140625" bestFit="1" customWidth="1"/>
    <col min="7" max="7" width="10.5546875" bestFit="1" customWidth="1"/>
  </cols>
  <sheetData>
    <row r="1" spans="1:7" x14ac:dyDescent="0.3">
      <c r="A1" s="31"/>
      <c r="B1" s="31" t="s">
        <v>19</v>
      </c>
      <c r="C1" s="31" t="s">
        <v>18</v>
      </c>
      <c r="D1" s="31" t="s">
        <v>24</v>
      </c>
      <c r="E1" s="31" t="s">
        <v>17</v>
      </c>
      <c r="F1" s="31" t="s">
        <v>23</v>
      </c>
      <c r="G1" s="31" t="s">
        <v>16</v>
      </c>
    </row>
    <row r="2" spans="1:7" x14ac:dyDescent="0.3">
      <c r="A2" s="31" t="s">
        <v>34</v>
      </c>
      <c r="B2" s="31">
        <v>14.4</v>
      </c>
      <c r="C2" s="31">
        <v>17.149999999999999</v>
      </c>
      <c r="D2" s="31">
        <v>19.600000000000001</v>
      </c>
      <c r="E2" s="31">
        <v>11.1</v>
      </c>
      <c r="F2" s="31">
        <v>19.100000000000001</v>
      </c>
      <c r="G2" s="31">
        <v>11.7</v>
      </c>
    </row>
    <row r="3" spans="1:7" x14ac:dyDescent="0.3">
      <c r="A3" s="31" t="s">
        <v>32</v>
      </c>
      <c r="B3" s="31">
        <v>58.2</v>
      </c>
      <c r="C3" s="31">
        <v>57.8</v>
      </c>
      <c r="D3" s="31">
        <v>54.9</v>
      </c>
      <c r="E3" s="31">
        <v>40.6</v>
      </c>
      <c r="F3" s="31">
        <v>47.5</v>
      </c>
      <c r="G3" s="31">
        <v>43</v>
      </c>
    </row>
    <row r="4" spans="1:7" x14ac:dyDescent="0.3">
      <c r="A4" s="31" t="s">
        <v>28</v>
      </c>
      <c r="B4" s="31">
        <v>15</v>
      </c>
      <c r="C4" s="31">
        <v>17.2</v>
      </c>
      <c r="D4" s="31">
        <v>17.2</v>
      </c>
      <c r="E4" s="31">
        <v>13.8</v>
      </c>
      <c r="F4" s="31">
        <v>16.899999999999999</v>
      </c>
      <c r="G4" s="31">
        <v>14.5</v>
      </c>
    </row>
    <row r="5" spans="1:7" x14ac:dyDescent="0.3">
      <c r="A5" s="31" t="s">
        <v>33</v>
      </c>
      <c r="B5" s="31">
        <v>14.2</v>
      </c>
      <c r="C5" s="31">
        <v>15</v>
      </c>
      <c r="D5" s="31">
        <v>15.8</v>
      </c>
      <c r="E5" s="31">
        <v>15.3</v>
      </c>
      <c r="F5" s="31">
        <v>16.399999999999999</v>
      </c>
      <c r="G5" s="31">
        <v>15.5</v>
      </c>
    </row>
    <row r="6" spans="1:7" x14ac:dyDescent="0.3">
      <c r="A6" s="31" t="s">
        <v>29</v>
      </c>
      <c r="B6" s="31">
        <v>13.4</v>
      </c>
      <c r="C6" s="31">
        <v>14.8</v>
      </c>
      <c r="D6" s="31">
        <v>17.399999999999999</v>
      </c>
      <c r="E6" s="31">
        <v>13.4</v>
      </c>
      <c r="F6" s="31">
        <v>16.100000000000001</v>
      </c>
      <c r="G6" s="31">
        <v>15</v>
      </c>
    </row>
    <row r="7" spans="1:7" x14ac:dyDescent="0.3">
      <c r="A7" s="31" t="s">
        <v>30</v>
      </c>
      <c r="B7" s="31" t="s">
        <v>53</v>
      </c>
      <c r="C7" s="31" t="s">
        <v>53</v>
      </c>
      <c r="D7" s="31" t="s">
        <v>53</v>
      </c>
      <c r="E7" s="31" t="s">
        <v>53</v>
      </c>
      <c r="F7" s="31" t="s">
        <v>53</v>
      </c>
      <c r="G7" s="31" t="s">
        <v>53</v>
      </c>
    </row>
    <row r="8" spans="1:7" x14ac:dyDescent="0.3">
      <c r="A8" s="31" t="s">
        <v>31</v>
      </c>
      <c r="B8" s="31" t="s">
        <v>54</v>
      </c>
      <c r="C8" s="31" t="s">
        <v>54</v>
      </c>
      <c r="D8" s="31" t="s">
        <v>54</v>
      </c>
      <c r="E8" s="31" t="s">
        <v>54</v>
      </c>
      <c r="F8" s="31" t="s">
        <v>54</v>
      </c>
      <c r="G8" s="31" t="s">
        <v>54</v>
      </c>
    </row>
    <row r="9" spans="1:7" x14ac:dyDescent="0.3">
      <c r="A9" s="31" t="s">
        <v>7</v>
      </c>
      <c r="B9" s="31" t="s">
        <v>53</v>
      </c>
      <c r="C9" s="31" t="s">
        <v>53</v>
      </c>
      <c r="D9" s="31" t="s">
        <v>53</v>
      </c>
      <c r="E9" s="31" t="s">
        <v>53</v>
      </c>
      <c r="F9" s="31" t="s">
        <v>53</v>
      </c>
      <c r="G9" s="31" t="s">
        <v>53</v>
      </c>
    </row>
    <row r="10" spans="1:7" x14ac:dyDescent="0.3">
      <c r="A10" s="31" t="s">
        <v>15</v>
      </c>
      <c r="B10" s="31">
        <v>8.0299999999999994</v>
      </c>
      <c r="C10" s="31">
        <v>8.495000000000001</v>
      </c>
      <c r="D10" s="31">
        <v>12.4</v>
      </c>
      <c r="E10" s="31">
        <v>8.0299999999999994</v>
      </c>
      <c r="F10" s="31">
        <v>8.495000000000001</v>
      </c>
      <c r="G10" s="31">
        <v>9.7100000000000009</v>
      </c>
    </row>
    <row r="11" spans="1:7" x14ac:dyDescent="0.3">
      <c r="A11" s="31" t="s">
        <v>9</v>
      </c>
      <c r="B11" s="31" t="s">
        <v>54</v>
      </c>
      <c r="C11" s="31" t="s">
        <v>54</v>
      </c>
      <c r="D11" s="31">
        <v>36.1</v>
      </c>
      <c r="E11" s="31" t="s">
        <v>54</v>
      </c>
      <c r="F11" s="31" t="s">
        <v>54</v>
      </c>
      <c r="G11" s="31" t="s">
        <v>54</v>
      </c>
    </row>
    <row r="12" spans="1:7" x14ac:dyDescent="0.3">
      <c r="A12" s="31" t="s">
        <v>47</v>
      </c>
      <c r="B12" s="31">
        <v>474</v>
      </c>
      <c r="C12" s="31">
        <v>532</v>
      </c>
      <c r="D12" s="31">
        <v>534</v>
      </c>
      <c r="E12" s="31">
        <v>443</v>
      </c>
      <c r="F12" s="31">
        <v>507</v>
      </c>
      <c r="G12" s="31">
        <v>422</v>
      </c>
    </row>
    <row r="13" spans="1:7" x14ac:dyDescent="0.3">
      <c r="A13" s="31"/>
      <c r="B13" s="31"/>
      <c r="C13" s="31"/>
      <c r="D13" s="31"/>
      <c r="E13" s="31"/>
      <c r="F13" s="31"/>
      <c r="G13" s="31"/>
    </row>
    <row r="14" spans="1:7" x14ac:dyDescent="0.3">
      <c r="A14" s="31" t="s">
        <v>48</v>
      </c>
      <c r="B14" s="31">
        <v>166463.93799999999</v>
      </c>
      <c r="C14" s="31">
        <v>212500.40599999999</v>
      </c>
      <c r="D14" s="31">
        <v>196132.96900000001</v>
      </c>
      <c r="E14" s="31">
        <v>172142.67199999999</v>
      </c>
      <c r="F14" s="31">
        <v>170741.734</v>
      </c>
      <c r="G14" s="31">
        <v>131096.45300000001</v>
      </c>
    </row>
    <row r="15" spans="1:7" x14ac:dyDescent="0.3">
      <c r="A15" s="31" t="s">
        <v>49</v>
      </c>
      <c r="B15" s="31">
        <v>1294.4960000000001</v>
      </c>
      <c r="C15" s="31">
        <v>1329.9549999999999</v>
      </c>
      <c r="D15" s="31">
        <v>1439.3430000000001</v>
      </c>
      <c r="E15" s="31">
        <v>1818.722</v>
      </c>
      <c r="F15" s="31">
        <v>1328.2829999999999</v>
      </c>
      <c r="G15" s="31">
        <v>1190.4459999999999</v>
      </c>
    </row>
    <row r="16" spans="1:7" x14ac:dyDescent="0.3">
      <c r="A16" s="31" t="s">
        <v>50</v>
      </c>
      <c r="B16" s="31">
        <v>449.54899999999998</v>
      </c>
      <c r="C16" s="31">
        <v>648.28499999999997</v>
      </c>
      <c r="D16" s="31">
        <v>516.77700000000004</v>
      </c>
      <c r="E16" s="31">
        <v>500.24099999999999</v>
      </c>
      <c r="F16" s="31">
        <v>495.05399999999997</v>
      </c>
      <c r="G16" s="31">
        <v>445.56900000000002</v>
      </c>
    </row>
    <row r="17" spans="1:7" x14ac:dyDescent="0.3">
      <c r="A17" s="31" t="s">
        <v>47</v>
      </c>
      <c r="B17" s="31">
        <v>1805.5319999999999</v>
      </c>
      <c r="C17" s="31">
        <v>2685.83</v>
      </c>
      <c r="D17" s="31">
        <v>1768.5509999999999</v>
      </c>
      <c r="E17" s="31">
        <v>1521.0039999999999</v>
      </c>
      <c r="F17" s="31">
        <v>1524.3779999999999</v>
      </c>
      <c r="G17" s="31">
        <v>1221.818</v>
      </c>
    </row>
    <row r="18" spans="1:7" x14ac:dyDescent="0.3">
      <c r="A18" s="31" t="s">
        <v>42</v>
      </c>
      <c r="B18" s="31">
        <v>43168.5</v>
      </c>
      <c r="C18" s="31">
        <v>43129.445</v>
      </c>
      <c r="D18" s="31">
        <v>36122.171999999999</v>
      </c>
      <c r="E18" s="31">
        <v>39651.175999999999</v>
      </c>
      <c r="F18" s="31">
        <v>35367.324000000001</v>
      </c>
      <c r="G18" s="31">
        <v>39467.633000000002</v>
      </c>
    </row>
    <row r="19" spans="1:7" x14ac:dyDescent="0.3">
      <c r="A19" s="31" t="s">
        <v>43</v>
      </c>
      <c r="B19" s="31">
        <v>8742.8559999999998</v>
      </c>
      <c r="C19" s="31">
        <v>6533.817</v>
      </c>
      <c r="D19" s="31">
        <v>6545.3490000000002</v>
      </c>
      <c r="E19" s="31">
        <v>8872.76</v>
      </c>
      <c r="F19" s="31">
        <v>7789.107</v>
      </c>
      <c r="G19" s="31">
        <v>9139.2710000000006</v>
      </c>
    </row>
    <row r="20" spans="1:7" x14ac:dyDescent="0.3">
      <c r="A20" s="31" t="s">
        <v>44</v>
      </c>
      <c r="B20" s="31">
        <v>1469.721</v>
      </c>
      <c r="C20" s="31">
        <v>1219.329</v>
      </c>
      <c r="D20" s="31">
        <v>1027.5029999999999</v>
      </c>
      <c r="E20" s="31">
        <v>1296.4549999999999</v>
      </c>
      <c r="F20" s="31">
        <v>1109.8309999999999</v>
      </c>
      <c r="G20" s="31">
        <v>1378.53</v>
      </c>
    </row>
    <row r="21" spans="1:7" x14ac:dyDescent="0.3">
      <c r="A21" s="31"/>
      <c r="B21" s="31"/>
      <c r="C21" s="31"/>
      <c r="D21" s="31"/>
      <c r="E21" s="31"/>
      <c r="F21" s="31"/>
      <c r="G21" s="31"/>
    </row>
    <row r="22" spans="1:7" x14ac:dyDescent="0.3">
      <c r="A22" s="31" t="s">
        <v>48</v>
      </c>
      <c r="B22" s="33">
        <f>B14/B$17</f>
        <v>92.196614626603136</v>
      </c>
      <c r="C22" s="33">
        <f t="shared" ref="C22:G22" si="0">C14/C$17</f>
        <v>79.11908274164783</v>
      </c>
      <c r="D22" s="33">
        <f t="shared" si="0"/>
        <v>110.90037493971055</v>
      </c>
      <c r="E22" s="33">
        <f t="shared" si="0"/>
        <v>113.17700150689939</v>
      </c>
      <c r="F22" s="33">
        <f t="shared" si="0"/>
        <v>112.00747714805645</v>
      </c>
      <c r="G22" s="33">
        <f t="shared" si="0"/>
        <v>107.29622005896132</v>
      </c>
    </row>
    <row r="23" spans="1:7" x14ac:dyDescent="0.3">
      <c r="A23" s="31" t="s">
        <v>42</v>
      </c>
      <c r="B23" s="33">
        <f>B18/B$17</f>
        <v>23.909019613055875</v>
      </c>
      <c r="C23" s="33">
        <f t="shared" ref="C23:G23" si="1">C18/C$17</f>
        <v>16.058144037411154</v>
      </c>
      <c r="D23" s="33">
        <f t="shared" si="1"/>
        <v>20.424727361551916</v>
      </c>
      <c r="E23" s="33">
        <f t="shared" si="1"/>
        <v>26.069080686178342</v>
      </c>
      <c r="F23" s="33">
        <f t="shared" si="1"/>
        <v>23.201150895643995</v>
      </c>
      <c r="G23" s="33">
        <f t="shared" si="1"/>
        <v>32.302383006306997</v>
      </c>
    </row>
    <row r="24" spans="1:7" x14ac:dyDescent="0.3">
      <c r="A24" s="31" t="s">
        <v>43</v>
      </c>
      <c r="B24" s="33">
        <f>B19/B$17</f>
        <v>4.8422603421041552</v>
      </c>
      <c r="C24" s="33">
        <f t="shared" ref="C24:G24" si="2">C19/C$17</f>
        <v>2.4326993890156863</v>
      </c>
      <c r="D24" s="33">
        <f t="shared" si="2"/>
        <v>3.7009670628667197</v>
      </c>
      <c r="E24" s="33">
        <f t="shared" si="2"/>
        <v>5.8334889323105008</v>
      </c>
      <c r="F24" s="33">
        <f t="shared" si="2"/>
        <v>5.1096952330721122</v>
      </c>
      <c r="G24" s="33">
        <f t="shared" si="2"/>
        <v>7.4800592232230994</v>
      </c>
    </row>
    <row r="25" spans="1:7" x14ac:dyDescent="0.3">
      <c r="A25" s="31"/>
      <c r="B25" s="31"/>
      <c r="C25" s="31"/>
      <c r="D25" s="31"/>
      <c r="E25" s="31"/>
      <c r="F25" s="31"/>
      <c r="G25" s="31"/>
    </row>
    <row r="26" spans="1:7" x14ac:dyDescent="0.3">
      <c r="A26" s="31"/>
      <c r="B26" s="31"/>
      <c r="C26" s="31"/>
      <c r="D26" s="31"/>
      <c r="E26" s="31"/>
      <c r="F26" s="31"/>
      <c r="G26" s="31"/>
    </row>
    <row r="27" spans="1:7" x14ac:dyDescent="0.3">
      <c r="A27" s="31"/>
      <c r="B27" s="31"/>
      <c r="C27" s="31"/>
      <c r="D27" s="31"/>
      <c r="E27" s="31"/>
      <c r="F27" s="31"/>
      <c r="G27" s="31"/>
    </row>
    <row r="28" spans="1:7" x14ac:dyDescent="0.3">
      <c r="A28" s="31"/>
      <c r="B28" s="31"/>
      <c r="C28" s="31"/>
      <c r="D28" s="31"/>
      <c r="E28" s="31"/>
      <c r="F28" s="31"/>
      <c r="G28" s="31"/>
    </row>
    <row r="29" spans="1:7" x14ac:dyDescent="0.3">
      <c r="A29" s="31"/>
      <c r="B29" s="31"/>
      <c r="C29" s="31"/>
      <c r="D29" s="31"/>
      <c r="E29" s="31"/>
      <c r="F29" s="31"/>
      <c r="G29" s="31"/>
    </row>
    <row r="30" spans="1:7" x14ac:dyDescent="0.3">
      <c r="A30" s="31"/>
      <c r="B30" s="31"/>
      <c r="C30" s="31"/>
      <c r="D30" s="31"/>
      <c r="E30" s="31"/>
      <c r="F30" s="31"/>
      <c r="G30" s="31"/>
    </row>
    <row r="31" spans="1:7" x14ac:dyDescent="0.3">
      <c r="A31" s="31"/>
      <c r="B31" s="31"/>
      <c r="C31" s="31"/>
      <c r="D31" s="31"/>
      <c r="E31" s="31"/>
      <c r="F31" s="31"/>
      <c r="G31" s="31"/>
    </row>
    <row r="32" spans="1:7" x14ac:dyDescent="0.3">
      <c r="A32" s="31"/>
      <c r="B32" s="31"/>
      <c r="C32" s="31"/>
      <c r="D32" s="31"/>
      <c r="E32" s="31"/>
      <c r="F32" s="31"/>
      <c r="G32" s="31"/>
    </row>
    <row r="33" spans="1:7" x14ac:dyDescent="0.3">
      <c r="A33" s="31"/>
      <c r="B33" s="31"/>
      <c r="C33" s="31"/>
      <c r="D33" s="31"/>
      <c r="E33" s="31"/>
      <c r="F33" s="31"/>
      <c r="G33" s="31"/>
    </row>
    <row r="34" spans="1:7" x14ac:dyDescent="0.3">
      <c r="A34" s="31"/>
      <c r="B34" s="31"/>
      <c r="C34" s="31"/>
      <c r="D34" s="31"/>
      <c r="E34" s="31"/>
      <c r="F34" s="31"/>
      <c r="G34" s="3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F8" zoomScale="115" zoomScaleNormal="115" workbookViewId="0">
      <selection activeCell="Q27" sqref="Q27"/>
    </sheetView>
  </sheetViews>
  <sheetFormatPr defaultRowHeight="14.4" x14ac:dyDescent="0.3"/>
  <cols>
    <col min="1" max="1" width="9.5546875" bestFit="1" customWidth="1"/>
    <col min="2" max="4" width="12" bestFit="1" customWidth="1"/>
  </cols>
  <sheetData>
    <row r="1" spans="1:20" x14ac:dyDescent="0.3">
      <c r="A1" s="31"/>
      <c r="B1" s="31" t="s">
        <v>35</v>
      </c>
      <c r="C1" s="31" t="s">
        <v>36</v>
      </c>
      <c r="D1" s="31" t="s">
        <v>37</v>
      </c>
      <c r="F1" s="31" t="s">
        <v>38</v>
      </c>
      <c r="I1" t="s">
        <v>45</v>
      </c>
      <c r="K1" t="s">
        <v>45</v>
      </c>
      <c r="L1" s="31" t="s">
        <v>40</v>
      </c>
      <c r="M1" t="s">
        <v>51</v>
      </c>
      <c r="N1" t="s">
        <v>52</v>
      </c>
      <c r="O1" t="s">
        <v>46</v>
      </c>
    </row>
    <row r="2" spans="1:20" x14ac:dyDescent="0.3">
      <c r="A2" s="31" t="s">
        <v>34</v>
      </c>
      <c r="B2">
        <v>0.19160583941605841</v>
      </c>
      <c r="C2">
        <v>0.12226277372262773</v>
      </c>
      <c r="D2">
        <v>0.16605839416058393</v>
      </c>
      <c r="F2">
        <v>4.3871588613763918E-2</v>
      </c>
      <c r="G2">
        <v>7.7420450494877762E-3</v>
      </c>
      <c r="H2">
        <v>3.3548861881113619E-2</v>
      </c>
      <c r="I2">
        <v>4</v>
      </c>
      <c r="K2">
        <v>4</v>
      </c>
      <c r="L2">
        <f>D2</f>
        <v>0.16605839416058393</v>
      </c>
      <c r="Q2">
        <f>H2</f>
        <v>3.3548861881113619E-2</v>
      </c>
    </row>
    <row r="3" spans="1:20" x14ac:dyDescent="0.3">
      <c r="A3" s="31" t="s">
        <v>32</v>
      </c>
      <c r="B3">
        <v>0.14731080437886723</v>
      </c>
      <c r="C3">
        <v>0.18824369347929559</v>
      </c>
      <c r="D3">
        <v>0.26130414088529275</v>
      </c>
      <c r="F3">
        <v>0.11476602207739776</v>
      </c>
      <c r="G3">
        <v>1.6827862474691881E-3</v>
      </c>
      <c r="H3">
        <v>3.2309495951408189E-2</v>
      </c>
      <c r="I3">
        <v>5</v>
      </c>
      <c r="K3">
        <v>5</v>
      </c>
      <c r="L3">
        <f t="shared" ref="L3:L8" si="0">D3</f>
        <v>0.26130414088529275</v>
      </c>
      <c r="M3">
        <f>D9</f>
        <v>0.12979351032448383</v>
      </c>
      <c r="O3">
        <f>D15</f>
        <v>0.5322144017325392</v>
      </c>
      <c r="Q3">
        <f t="shared" ref="Q3:Q8" si="1">H3</f>
        <v>3.2309495951408189E-2</v>
      </c>
      <c r="R3">
        <f>H9</f>
        <v>3.4764345191078912E-2</v>
      </c>
      <c r="S3" s="33"/>
      <c r="T3">
        <f>H15</f>
        <v>4.5175203129405872E-2</v>
      </c>
    </row>
    <row r="4" spans="1:20" x14ac:dyDescent="0.3">
      <c r="A4" s="31" t="s">
        <v>28</v>
      </c>
      <c r="B4">
        <v>0.25158371040723981</v>
      </c>
      <c r="C4">
        <v>0.34954751131221717</v>
      </c>
      <c r="D4">
        <v>0.54072398190045246</v>
      </c>
      <c r="F4">
        <v>7.0390720299113307E-2</v>
      </c>
      <c r="G4">
        <v>1.2478354962115501E-2</v>
      </c>
      <c r="H4">
        <v>2.6876456841479695E-2</v>
      </c>
      <c r="I4">
        <v>6</v>
      </c>
      <c r="K4">
        <v>6</v>
      </c>
      <c r="L4">
        <f t="shared" si="0"/>
        <v>0.54072398190045246</v>
      </c>
      <c r="M4">
        <f t="shared" ref="M4:M5" si="2">D10</f>
        <v>-0.12943262411347534</v>
      </c>
      <c r="N4">
        <f>D12</f>
        <v>4.3859649122807043E-2</v>
      </c>
      <c r="Q4">
        <f t="shared" si="1"/>
        <v>2.6876456841479695E-2</v>
      </c>
      <c r="R4">
        <f t="shared" ref="R4:R5" si="3">H10</f>
        <v>2.5074708552714096E-3</v>
      </c>
      <c r="S4">
        <f>H12</f>
        <v>0</v>
      </c>
    </row>
    <row r="5" spans="1:20" x14ac:dyDescent="0.3">
      <c r="A5" s="31" t="s">
        <v>33</v>
      </c>
      <c r="B5">
        <v>0.40420729642382791</v>
      </c>
      <c r="C5">
        <v>0.64077846516982451</v>
      </c>
      <c r="D5">
        <v>0.860108746156657</v>
      </c>
      <c r="F5">
        <v>3.7036400956499148E-2</v>
      </c>
      <c r="G5">
        <v>2.9011847415924351E-2</v>
      </c>
      <c r="H5">
        <v>1.6357743755787125E-2</v>
      </c>
      <c r="I5">
        <v>7</v>
      </c>
      <c r="K5">
        <v>7</v>
      </c>
      <c r="L5">
        <f t="shared" si="0"/>
        <v>0.860108746156657</v>
      </c>
      <c r="M5">
        <f t="shared" si="2"/>
        <v>0.4127936031984008</v>
      </c>
      <c r="O5">
        <f>D16</f>
        <v>0.94548076923076918</v>
      </c>
      <c r="Q5">
        <f t="shared" si="1"/>
        <v>1.6357743755787125E-2</v>
      </c>
      <c r="R5">
        <f t="shared" si="3"/>
        <v>1.2014807876233139E-2</v>
      </c>
      <c r="S5" s="33"/>
      <c r="T5">
        <f>H16</f>
        <v>5.2489080295770232E-3</v>
      </c>
    </row>
    <row r="6" spans="1:20" x14ac:dyDescent="0.3">
      <c r="A6" s="31" t="s">
        <v>29</v>
      </c>
      <c r="B6">
        <v>0.53179003867410801</v>
      </c>
      <c r="C6">
        <v>0.81059467583904043</v>
      </c>
      <c r="D6">
        <v>0.94887138563792151</v>
      </c>
      <c r="F6">
        <v>2.4183893347330308E-2</v>
      </c>
      <c r="G6">
        <v>1.2551134522032176E-2</v>
      </c>
      <c r="H6">
        <v>4.1633031585277501E-3</v>
      </c>
      <c r="I6">
        <v>8</v>
      </c>
      <c r="K6">
        <v>8</v>
      </c>
      <c r="L6">
        <f t="shared" si="0"/>
        <v>0.94887138563792151</v>
      </c>
      <c r="N6">
        <f>D13</f>
        <v>0.54081632653061218</v>
      </c>
      <c r="Q6">
        <f t="shared" si="1"/>
        <v>4.1633031585277501E-3</v>
      </c>
      <c r="S6">
        <f>H13</f>
        <v>4.1230716104171689E-3</v>
      </c>
    </row>
    <row r="7" spans="1:20" x14ac:dyDescent="0.3">
      <c r="A7" s="31" t="s">
        <v>30</v>
      </c>
      <c r="B7">
        <v>0.63317157297576698</v>
      </c>
      <c r="C7">
        <v>0.90673646647370587</v>
      </c>
      <c r="D7">
        <v>0.97778277080918119</v>
      </c>
      <c r="F7">
        <v>3.884329142308602E-2</v>
      </c>
      <c r="G7">
        <v>7.596021433847887E-3</v>
      </c>
      <c r="H7">
        <v>1.0703484747694853E-3</v>
      </c>
      <c r="I7">
        <v>9</v>
      </c>
      <c r="K7">
        <v>9</v>
      </c>
      <c r="L7">
        <f t="shared" si="0"/>
        <v>0.97778277080918119</v>
      </c>
      <c r="O7">
        <f>D17</f>
        <v>0.99480233147491126</v>
      </c>
      <c r="Q7">
        <f t="shared" si="1"/>
        <v>1.0703484747694853E-3</v>
      </c>
      <c r="T7">
        <f>H17</f>
        <v>2.9997383469495143E-3</v>
      </c>
    </row>
    <row r="8" spans="1:20" x14ac:dyDescent="0.3">
      <c r="A8" s="31" t="s">
        <v>31</v>
      </c>
      <c r="B8">
        <v>0.71087866108786613</v>
      </c>
      <c r="C8">
        <v>0.955376569037657</v>
      </c>
      <c r="D8">
        <v>0.99586192468619239</v>
      </c>
      <c r="F8">
        <v>5.2663182866613215E-2</v>
      </c>
      <c r="G8">
        <v>3.4615687614571299E-3</v>
      </c>
      <c r="H8">
        <v>2.0473551990840338E-3</v>
      </c>
      <c r="I8">
        <v>10</v>
      </c>
      <c r="K8">
        <v>10</v>
      </c>
      <c r="L8">
        <f t="shared" si="0"/>
        <v>0.99586192468619239</v>
      </c>
      <c r="N8">
        <f>D14</f>
        <v>0.95734482758620687</v>
      </c>
      <c r="Q8">
        <f t="shared" si="1"/>
        <v>2.0473551990840338E-3</v>
      </c>
      <c r="S8">
        <f>H14</f>
        <v>5.9494501589488664E-3</v>
      </c>
    </row>
    <row r="9" spans="1:20" x14ac:dyDescent="0.3">
      <c r="A9" s="54" t="s">
        <v>49</v>
      </c>
      <c r="B9">
        <v>0.15978367748279254</v>
      </c>
      <c r="C9">
        <v>0.12291052114060963</v>
      </c>
      <c r="D9">
        <v>0.12979351032448383</v>
      </c>
      <c r="E9" s="55"/>
      <c r="F9">
        <v>6.8833403478336441E-2</v>
      </c>
      <c r="G9">
        <v>1.2515164268788471E-2</v>
      </c>
      <c r="H9">
        <v>3.4764345191078912E-2</v>
      </c>
      <c r="I9" s="55">
        <v>5</v>
      </c>
      <c r="K9" s="31"/>
    </row>
    <row r="10" spans="1:20" x14ac:dyDescent="0.3">
      <c r="A10" s="54" t="s">
        <v>50</v>
      </c>
      <c r="B10">
        <v>3.1914893617021267E-2</v>
      </c>
      <c r="C10">
        <v>-9.2198581560283821E-2</v>
      </c>
      <c r="D10">
        <v>-0.12943262411347534</v>
      </c>
      <c r="E10" s="55"/>
      <c r="F10">
        <v>7.5224125658143237E-2</v>
      </c>
      <c r="G10">
        <v>1.0029883421085795E-2</v>
      </c>
      <c r="H10">
        <v>2.5074708552714096E-3</v>
      </c>
      <c r="I10" s="55">
        <v>6</v>
      </c>
      <c r="K10" s="31"/>
    </row>
    <row r="11" spans="1:20" x14ac:dyDescent="0.3">
      <c r="A11" s="54" t="s">
        <v>47</v>
      </c>
      <c r="B11">
        <v>0.19065467266366815</v>
      </c>
      <c r="C11">
        <v>0.3063468265867067</v>
      </c>
      <c r="D11">
        <v>0.4127936031984008</v>
      </c>
      <c r="E11" s="55"/>
      <c r="F11">
        <v>0.1106069078017938</v>
      </c>
      <c r="G11">
        <v>2.1909355539013464E-2</v>
      </c>
      <c r="H11">
        <v>1.2014807876233139E-2</v>
      </c>
      <c r="I11" s="55">
        <v>7</v>
      </c>
      <c r="O11" s="33"/>
    </row>
    <row r="12" spans="1:20" x14ac:dyDescent="0.3">
      <c r="A12" s="31" t="s">
        <v>42</v>
      </c>
      <c r="B12">
        <v>8.5526315789473673E-2</v>
      </c>
      <c r="C12">
        <v>-4.3859649122806599E-3</v>
      </c>
      <c r="D12">
        <v>4.3859649122807043E-2</v>
      </c>
      <c r="F12">
        <v>2.1709418720639632E-2</v>
      </c>
      <c r="G12">
        <v>6.8229601693438766E-2</v>
      </c>
      <c r="H12">
        <v>0</v>
      </c>
      <c r="I12">
        <v>6</v>
      </c>
    </row>
    <row r="13" spans="1:20" x14ac:dyDescent="0.3">
      <c r="A13" s="31" t="s">
        <v>43</v>
      </c>
      <c r="B13">
        <v>0.14795918367346927</v>
      </c>
      <c r="C13">
        <v>0.29555393586005818</v>
      </c>
      <c r="D13">
        <v>0.54081632653061218</v>
      </c>
      <c r="F13">
        <v>0.14327673846199737</v>
      </c>
      <c r="G13">
        <v>3.4530724737243848E-2</v>
      </c>
      <c r="H13">
        <v>4.1230716104171689E-3</v>
      </c>
      <c r="I13">
        <v>8</v>
      </c>
    </row>
    <row r="14" spans="1:20" x14ac:dyDescent="0.3">
      <c r="A14" s="31" t="s">
        <v>44</v>
      </c>
      <c r="B14">
        <v>0.4905172413793103</v>
      </c>
      <c r="C14">
        <v>0.84120689655172409</v>
      </c>
      <c r="D14">
        <v>0.95734482758620687</v>
      </c>
      <c r="F14">
        <v>0.10752899672526459</v>
      </c>
      <c r="G14">
        <v>1.8774904190125584E-2</v>
      </c>
      <c r="H14">
        <v>5.9494501589488664E-3</v>
      </c>
      <c r="I14">
        <v>10</v>
      </c>
    </row>
    <row r="15" spans="1:20" x14ac:dyDescent="0.3">
      <c r="A15" s="54" t="s">
        <v>7</v>
      </c>
      <c r="B15">
        <v>0.30292365998917159</v>
      </c>
      <c r="C15">
        <v>0.3749323226854358</v>
      </c>
      <c r="D15">
        <v>0.5322144017325392</v>
      </c>
      <c r="E15" s="55"/>
      <c r="F15">
        <v>1.3399424657027174E-2</v>
      </c>
      <c r="G15">
        <v>4.2495318198000426E-2</v>
      </c>
      <c r="H15">
        <v>4.5175203129405872E-2</v>
      </c>
      <c r="I15" s="55">
        <v>5</v>
      </c>
    </row>
    <row r="16" spans="1:20" x14ac:dyDescent="0.3">
      <c r="A16" s="54" t="s">
        <v>8</v>
      </c>
      <c r="B16">
        <v>0.5148076923076923</v>
      </c>
      <c r="C16">
        <v>0.80519230769230776</v>
      </c>
      <c r="D16">
        <v>0.94548076923076918</v>
      </c>
      <c r="E16" s="55"/>
      <c r="F16">
        <v>6.7175144212721999E-2</v>
      </c>
      <c r="G16">
        <v>1.8765526116104513E-2</v>
      </c>
      <c r="H16">
        <v>5.2489080295770232E-3</v>
      </c>
      <c r="I16" s="55">
        <v>7</v>
      </c>
      <c r="L16" s="37"/>
    </row>
    <row r="17" spans="1:11" x14ac:dyDescent="0.3">
      <c r="A17" s="54" t="s">
        <v>9</v>
      </c>
      <c r="B17">
        <v>0.67055245818550435</v>
      </c>
      <c r="C17">
        <v>0.95922453117080586</v>
      </c>
      <c r="D17">
        <v>0.99480233147491126</v>
      </c>
      <c r="E17" s="55"/>
      <c r="F17">
        <v>0.10608393676189465</v>
      </c>
      <c r="G17">
        <v>5.7701060198192778E-3</v>
      </c>
      <c r="H17">
        <v>2.9997383469495143E-3</v>
      </c>
      <c r="I17" s="55">
        <v>9</v>
      </c>
      <c r="K17" s="37"/>
    </row>
    <row r="20" spans="1:11" x14ac:dyDescent="0.3">
      <c r="A20" s="31"/>
      <c r="B20" s="31"/>
      <c r="C20" s="31"/>
      <c r="D20" s="31"/>
    </row>
    <row r="21" spans="1:11" x14ac:dyDescent="0.3">
      <c r="B21" s="36"/>
      <c r="C21" s="36"/>
      <c r="D21" s="36"/>
      <c r="E21" s="36"/>
      <c r="F21" s="36"/>
      <c r="G21" s="36"/>
      <c r="H21" s="36"/>
      <c r="J21" s="37"/>
    </row>
    <row r="25" spans="1:11" x14ac:dyDescent="0.3">
      <c r="A25" s="31"/>
      <c r="B25" s="31"/>
      <c r="C25" s="31"/>
      <c r="D25" s="31"/>
    </row>
    <row r="26" spans="1:11" x14ac:dyDescent="0.3">
      <c r="A26" s="31"/>
    </row>
    <row r="27" spans="1:11" x14ac:dyDescent="0.3">
      <c r="A27" s="31"/>
    </row>
    <row r="39" spans="2:35" x14ac:dyDescent="0.3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 occurrence</vt:lpstr>
      <vt:lpstr>Pittsboro</vt:lpstr>
      <vt:lpstr>Fayetteville</vt:lpstr>
      <vt:lpstr>Wilmington</vt:lpstr>
      <vt:lpstr>WTP occurrence</vt:lpstr>
      <vt:lpstr>Husky dam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</dc:creator>
  <cp:lastModifiedBy>Mei Sun</cp:lastModifiedBy>
  <dcterms:created xsi:type="dcterms:W3CDTF">2015-06-11T01:34:31Z</dcterms:created>
  <dcterms:modified xsi:type="dcterms:W3CDTF">2016-09-07T15:04:57Z</dcterms:modified>
</cp:coreProperties>
</file>